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drawings/drawing3.xml" ContentType="application/vnd.openxmlformats-officedocument.drawing+xml"/>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workbookProtection lockStructure="1"/>
  <bookViews>
    <workbookView xWindow="15" yWindow="15" windowWidth="18885" windowHeight="11760" tabRatio="886"/>
  </bookViews>
  <sheets>
    <sheet name="Purpose and Instructions" sheetId="1" r:id="rId1"/>
    <sheet name="Overview" sheetId="16" r:id="rId2"/>
    <sheet name="1. Project Description" sheetId="2" r:id="rId3"/>
    <sheet name="2. MPS Inputs" sheetId="20" r:id="rId4"/>
    <sheet name="3. MPS" sheetId="4" r:id="rId5"/>
    <sheet name="4. Secondary Test Inputs" sheetId="15" r:id="rId6"/>
    <sheet name="5. Secondary Test Score" sheetId="6" r:id="rId7"/>
    <sheet name="6. Substantial Impacts Matrix" sheetId="7" r:id="rId8"/>
    <sheet name="7. Determine Whether Important" sheetId="8" r:id="rId9"/>
    <sheet name="Annualized Project Costs" sheetId="9" r:id="rId10"/>
    <sheet name="Per-Household Costs" sheetId="10" r:id="rId11"/>
    <sheet name="Potential Data Sources" sheetId="17" r:id="rId12"/>
    <sheet name="Example Data Sources" sheetId="18" r:id="rId13"/>
    <sheet name="Changelog" sheetId="21" r:id="rId14"/>
  </sheets>
  <externalReferences>
    <externalReference r:id="rId15"/>
    <externalReference r:id="rId16"/>
  </externalReferences>
  <definedNames>
    <definedName name="BR_YEAR">'[1]Worksheet K'!$D$26</definedName>
    <definedName name="Brit_Pound_to_U.S.">[2]Conversions!$B$3</definedName>
    <definedName name="CR_YEAR">'[1]Worksheet J'!$D$19</definedName>
    <definedName name="DE_YEAR">'[1]Worksheet L'!$D$19</definedName>
    <definedName name="Discharger_Ratio" localSheetId="5">#REF!</definedName>
    <definedName name="Discharger_Ratio" localSheetId="12">#REF!</definedName>
    <definedName name="Discharger_Ratio">#REF!</definedName>
    <definedName name="Discharger_Ratio1">#REF!</definedName>
    <definedName name="EBT_Year">'[1]Worksheet H'!$D$21</definedName>
    <definedName name="EURO_to_U.S.">[2]Conversions!$B$2</definedName>
    <definedName name="euros" localSheetId="5">#REF!</definedName>
    <definedName name="euros" localSheetId="12">#REF!</definedName>
    <definedName name="euros">#REF!</definedName>
    <definedName name="euros1">#REF!</definedName>
    <definedName name="millions" localSheetId="5">#REF!</definedName>
    <definedName name="millions" localSheetId="12">#REF!</definedName>
    <definedName name="millions">#REF!</definedName>
    <definedName name="pounds" localSheetId="5">#REF!</definedName>
    <definedName name="pounds" localSheetId="12">#REF!</definedName>
    <definedName name="pounds">#REF!</definedName>
    <definedName name="_xlnm.Print_Area" localSheetId="2">'1. Project Description'!$B$1:$F$42</definedName>
    <definedName name="_xlnm.Print_Area" localSheetId="3">'2. MPS Inputs'!$B$1:$K$50</definedName>
    <definedName name="_xlnm.Print_Area" localSheetId="4">'3. MPS'!$B$1:$K$26</definedName>
    <definedName name="_xlnm.Print_Area" localSheetId="5">'4. Secondary Test Inputs'!$B$1:$J$41</definedName>
    <definedName name="_xlnm.Print_Area" localSheetId="6">'5. Secondary Test Score'!$B$1:$J$25</definedName>
    <definedName name="_xlnm.Print_Area" localSheetId="7">'6. Substantial Impacts Matrix'!$B$1:$I$23</definedName>
    <definedName name="_xlnm.Print_Area" localSheetId="8">'7. Determine Whether Important'!$B$1:$E$15</definedName>
    <definedName name="_xlnm.Print_Area" localSheetId="9">'Annualized Project Costs'!$B$1:$E$37</definedName>
    <definedName name="_xlnm.Print_Area" localSheetId="12">'Example Data Sources'!$B$1:$D$33</definedName>
    <definedName name="_xlnm.Print_Area" localSheetId="1">Overview!$B$1:$B$48</definedName>
    <definedName name="_xlnm.Print_Area" localSheetId="10">'Per-Household Costs'!$B$1:$F$46</definedName>
    <definedName name="_xlnm.Print_Area" localSheetId="11">'Potential Data Sources'!$B$1:$C$23</definedName>
    <definedName name="_xlnm.Print_Area" localSheetId="0">'Purpose and Instructions'!$B$1:$D$34</definedName>
    <definedName name="Thousands">[2]Conversions!$B$8</definedName>
    <definedName name="Z_A679FB87_A1CB_40DE_BE63_577A323259F2_.wvu.Cols" localSheetId="3" hidden="1">'2. MPS Inputs'!$H:$J</definedName>
    <definedName name="Z_A679FB87_A1CB_40DE_BE63_577A323259F2_.wvu.Cols" localSheetId="5" hidden="1">'4. Secondary Test Inputs'!$H:$J</definedName>
    <definedName name="Z_A679FB87_A1CB_40DE_BE63_577A323259F2_.wvu.PrintArea" localSheetId="2" hidden="1">'1. Project Description'!$B$1:$E$42</definedName>
    <definedName name="Z_A679FB87_A1CB_40DE_BE63_577A323259F2_.wvu.PrintArea" localSheetId="3" hidden="1">'2. MPS Inputs'!$B$1:$F$50</definedName>
    <definedName name="Z_A679FB87_A1CB_40DE_BE63_577A323259F2_.wvu.PrintArea" localSheetId="4" hidden="1">'3. MPS'!$B$1:$K$26</definedName>
    <definedName name="Z_A679FB87_A1CB_40DE_BE63_577A323259F2_.wvu.PrintArea" localSheetId="5" hidden="1">'4. Secondary Test Inputs'!$B$1:$G$50</definedName>
    <definedName name="Z_A679FB87_A1CB_40DE_BE63_577A323259F2_.wvu.PrintArea" localSheetId="6" hidden="1">'5. Secondary Test Score'!$B$1:$I$25</definedName>
    <definedName name="Z_A679FB87_A1CB_40DE_BE63_577A323259F2_.wvu.PrintArea" localSheetId="7" hidden="1">'6. Substantial Impacts Matrix'!$B$1:$H$23</definedName>
    <definedName name="Z_A679FB87_A1CB_40DE_BE63_577A323259F2_.wvu.PrintArea" localSheetId="8" hidden="1">'7. Determine Whether Important'!$B$1:$D$15</definedName>
    <definedName name="Z_A679FB87_A1CB_40DE_BE63_577A323259F2_.wvu.PrintArea" localSheetId="9" hidden="1">'Annualized Project Costs'!$B$1:$E$38</definedName>
    <definedName name="Z_A679FB87_A1CB_40DE_BE63_577A323259F2_.wvu.PrintArea" localSheetId="12" hidden="1">'Example Data Sources'!$B$1:$D$33</definedName>
    <definedName name="Z_A679FB87_A1CB_40DE_BE63_577A323259F2_.wvu.PrintArea" localSheetId="10" hidden="1">'Per-Household Costs'!$C$1:$F$46</definedName>
    <definedName name="Z_A679FB87_A1CB_40DE_BE63_577A323259F2_.wvu.PrintArea" localSheetId="11" hidden="1">'Potential Data Sources'!$B$1:$C$23</definedName>
    <definedName name="Z_A679FB87_A1CB_40DE_BE63_577A323259F2_.wvu.PrintArea" localSheetId="0" hidden="1">'Purpose and Instructions'!$B$1:$D$34</definedName>
  </definedNames>
  <calcPr calcId="145621"/>
  <customWorkbookViews>
    <customWorkbookView name="Emily Giovanni - Personal View" guid="{A679FB87-A1CB-40DE-BE63-577A323259F2}" mergeInterval="0" personalView="1" maximized="1" windowWidth="1280" windowHeight="759" tabRatio="886" activeSheetId="1"/>
  </customWorkbookViews>
</workbook>
</file>

<file path=xl/calcChain.xml><?xml version="1.0" encoding="utf-8"?>
<calcChain xmlns="http://schemas.openxmlformats.org/spreadsheetml/2006/main">
  <c r="I17" i="6" l="1"/>
  <c r="I6" i="6" l="1"/>
  <c r="D15" i="10" l="1"/>
  <c r="D28" i="15" l="1"/>
  <c r="I8" i="6" s="1"/>
  <c r="D31" i="10" l="1"/>
  <c r="D28" i="10"/>
  <c r="D27" i="10"/>
  <c r="B16" i="10"/>
  <c r="B15" i="10"/>
  <c r="B14" i="10"/>
  <c r="D8" i="10"/>
  <c r="D6" i="10"/>
  <c r="D5" i="10"/>
  <c r="C25" i="9"/>
  <c r="B25" i="9"/>
  <c r="C24" i="9"/>
  <c r="B24" i="9"/>
  <c r="C23" i="9"/>
  <c r="B23" i="9"/>
  <c r="C22" i="9"/>
  <c r="B22" i="9"/>
  <c r="C21" i="9"/>
  <c r="B21" i="9"/>
  <c r="C15" i="9"/>
  <c r="C14" i="9"/>
  <c r="C13" i="9"/>
  <c r="C11" i="9"/>
  <c r="C9" i="9"/>
  <c r="B9" i="9"/>
  <c r="C8" i="9"/>
  <c r="B8" i="9"/>
  <c r="C7" i="9"/>
  <c r="B7" i="9"/>
  <c r="C5" i="9"/>
  <c r="D12" i="15"/>
  <c r="F39" i="20"/>
  <c r="F40" i="20" s="1"/>
  <c r="J8" i="4" s="1"/>
  <c r="I9" i="6" l="1"/>
  <c r="D25" i="15"/>
  <c r="D30" i="15"/>
  <c r="I11" i="6" s="1"/>
  <c r="I10" i="6"/>
  <c r="I12" i="6"/>
  <c r="D7" i="10"/>
  <c r="D14" i="10" s="1"/>
  <c r="D18" i="10" s="1"/>
  <c r="C16" i="9"/>
  <c r="C26" i="9"/>
  <c r="D9" i="10"/>
  <c r="D37" i="10" s="1"/>
  <c r="D26" i="15" l="1"/>
  <c r="I7" i="6" s="1"/>
  <c r="I13" i="6" s="1"/>
  <c r="I15" i="6" s="1"/>
  <c r="F7" i="7" s="1"/>
  <c r="C10" i="9"/>
  <c r="C12" i="9" s="1"/>
  <c r="C17" i="9" s="1"/>
  <c r="C29" i="9" s="1"/>
  <c r="D17" i="10" s="1"/>
  <c r="D19" i="10" s="1"/>
  <c r="D20" i="10" s="1"/>
  <c r="D23" i="10" s="1"/>
  <c r="J7" i="4" s="1"/>
  <c r="J9" i="4" s="1"/>
  <c r="D29" i="10"/>
  <c r="F6" i="7" l="1"/>
  <c r="D30" i="10"/>
  <c r="D32" i="10" s="1"/>
  <c r="D33" i="10" s="1"/>
  <c r="D34" i="10" s="1"/>
  <c r="D38" i="10" s="1"/>
</calcChain>
</file>

<file path=xl/sharedStrings.xml><?xml version="1.0" encoding="utf-8"?>
<sst xmlns="http://schemas.openxmlformats.org/spreadsheetml/2006/main" count="803" uniqueCount="468">
  <si>
    <t>Purpose</t>
  </si>
  <si>
    <t>Explanation of Tabs</t>
  </si>
  <si>
    <t>Name</t>
  </si>
  <si>
    <t>Description</t>
  </si>
  <si>
    <t>Yes</t>
  </si>
  <si>
    <t>No</t>
  </si>
  <si>
    <t>(1)</t>
  </si>
  <si>
    <t>(2)</t>
  </si>
  <si>
    <t>(3)</t>
  </si>
  <si>
    <t>(4)</t>
  </si>
  <si>
    <t>(5)</t>
  </si>
  <si>
    <t>(6)</t>
  </si>
  <si>
    <t>(i)</t>
  </si>
  <si>
    <t>(n)</t>
  </si>
  <si>
    <t>A. Capital Costs</t>
  </si>
  <si>
    <t>Capital Cost of Project</t>
  </si>
  <si>
    <t>Portion of Capital Costs to be Paid with Grant Monies</t>
  </si>
  <si>
    <t xml:space="preserve"> </t>
  </si>
  <si>
    <t xml:space="preserve">Type of Financing (e.g., G.O. bond, revenue bond, bank loan) </t>
  </si>
  <si>
    <t>Interest Rate for Financing</t>
  </si>
  <si>
    <t>Time Period of Financing (in years)</t>
  </si>
  <si>
    <t>B. Operating and Maintenance Costs</t>
  </si>
  <si>
    <t>Total Annual Cost of Pollution Control Project [(5) + (6)]</t>
  </si>
  <si>
    <t>(7)</t>
  </si>
  <si>
    <t>Total Annual Cost of Existing Pollution Control</t>
  </si>
  <si>
    <t>Amount of Existing Costs Paid by Households</t>
  </si>
  <si>
    <t>Percent of Existing Costs Paid by Households</t>
  </si>
  <si>
    <t>* Do not use number of hook-ups.</t>
  </si>
  <si>
    <t>B. New Pollution Control Costs</t>
  </si>
  <si>
    <t>(8)</t>
  </si>
  <si>
    <t>(9)</t>
  </si>
  <si>
    <t>(10)</t>
  </si>
  <si>
    <t>Total Annual Cost of Pollution Control Project per Household [(5) + (10)]</t>
  </si>
  <si>
    <t>Number of Households *</t>
  </si>
  <si>
    <t>A. Current Pollution Control Costs</t>
  </si>
  <si>
    <t>A. Calculating Project Costs Incurred by Households Based on Flow</t>
  </si>
  <si>
    <t>Usage Due to Household Use (MGD of household wastewater)</t>
  </si>
  <si>
    <t>Total Annual Cost of Pollution Control Project</t>
  </si>
  <si>
    <t>Industrial Surcharges, if any</t>
  </si>
  <si>
    <t>Total Annual Cost of Pollution Control per Household [(8) + (9)]</t>
  </si>
  <si>
    <t>Municipal Preliminary Screener</t>
  </si>
  <si>
    <t>Little Impact</t>
  </si>
  <si>
    <t>Mid-Range Impact</t>
  </si>
  <si>
    <t>Large Impact</t>
  </si>
  <si>
    <t>Less than 1.0%</t>
  </si>
  <si>
    <t>1.0% - 2.0%</t>
  </si>
  <si>
    <t>Greater than 2.0%</t>
  </si>
  <si>
    <t>Indication of no substantial economic impacts</t>
  </si>
  <si>
    <t>Proceed to Secondary Test</t>
  </si>
  <si>
    <t>Data</t>
  </si>
  <si>
    <t>Potential Source</t>
  </si>
  <si>
    <t>Value</t>
  </si>
  <si>
    <t>Direct Net Debt</t>
  </si>
  <si>
    <t>Overlapping Debt</t>
  </si>
  <si>
    <t>Market Value of Property</t>
  </si>
  <si>
    <t>Bond Rating</t>
  </si>
  <si>
    <t>Community Unemployment Rate</t>
  </si>
  <si>
    <t>Census of Population</t>
  </si>
  <si>
    <t>National Unemployment Rate</t>
  </si>
  <si>
    <t>Bureau of Labor Statistics</t>
  </si>
  <si>
    <t>Community Median Household Income</t>
  </si>
  <si>
    <t>State Median Household Income</t>
  </si>
  <si>
    <t>Property Tax Collection Rate</t>
  </si>
  <si>
    <t>Property Tax Revenues</t>
  </si>
  <si>
    <t>1. Overall Net Debt as a Percent of Full Market Value of Taxable Property</t>
  </si>
  <si>
    <t>2. Property Tax Revenues as a Percent of Full Market Value of Taxable Property</t>
  </si>
  <si>
    <t>(11)</t>
  </si>
  <si>
    <t>(12)</t>
  </si>
  <si>
    <t>(13)</t>
  </si>
  <si>
    <t>Indicator</t>
  </si>
  <si>
    <t>Secondary Indicators</t>
  </si>
  <si>
    <t>Score</t>
  </si>
  <si>
    <t>Below BBB (S&amp;P)
Below Baa (Moody's)</t>
  </si>
  <si>
    <t>BBB (S&amp;P)
Baa (Moody's)</t>
  </si>
  <si>
    <t>Above BBB (S&amp;P)
Above Baa (Moody's)</t>
  </si>
  <si>
    <t>Above 5%</t>
  </si>
  <si>
    <t>2% - 5%</t>
  </si>
  <si>
    <t>Below 2%</t>
  </si>
  <si>
    <t>Above National Average</t>
  </si>
  <si>
    <t>National Average</t>
  </si>
  <si>
    <t>Below National Average</t>
  </si>
  <si>
    <t>Below State Median</t>
  </si>
  <si>
    <t>State Median</t>
  </si>
  <si>
    <t>Above State Median</t>
  </si>
  <si>
    <t>Above 4%</t>
  </si>
  <si>
    <t>2% - 4%</t>
  </si>
  <si>
    <t>&lt; 94%</t>
  </si>
  <si>
    <t>94% - 98%</t>
  </si>
  <si>
    <t>&gt; 98%</t>
  </si>
  <si>
    <t>SUM</t>
  </si>
  <si>
    <t>AVERAGE</t>
  </si>
  <si>
    <t>Less than 1.5</t>
  </si>
  <si>
    <t>Between 1.5 and 2.5</t>
  </si>
  <si>
    <t>Greater than 2.5</t>
  </si>
  <si>
    <t>Less than 1.0 Percent</t>
  </si>
  <si>
    <t>Between 1.0 and 2.0 Percent</t>
  </si>
  <si>
    <t>?</t>
  </si>
  <si>
    <t>ü</t>
  </si>
  <si>
    <t>X</t>
  </si>
  <si>
    <t>Greater than 2.0 Percent</t>
  </si>
  <si>
    <t>Key:</t>
  </si>
  <si>
    <t>Community Financial Statements
Town, County or State Assessor's Office</t>
  </si>
  <si>
    <t>Census of Population
Regional Data Centers</t>
  </si>
  <si>
    <t>Number of Households (do not use number of hook-ups)</t>
  </si>
  <si>
    <t>2. Usage Due to Household Use (MGD of household wastewater)</t>
  </si>
  <si>
    <t>a) Yes [fill in percent from (3)]</t>
  </si>
  <si>
    <t>(6a)</t>
  </si>
  <si>
    <t>(6b)</t>
  </si>
  <si>
    <t>Description of Cost Element</t>
  </si>
  <si>
    <t>Unemployment Rate</t>
  </si>
  <si>
    <t>Median Household Income</t>
  </si>
  <si>
    <t>Estimated change in Median Household Income (MHI)</t>
  </si>
  <si>
    <t>Estimated change in the unemployment rate</t>
  </si>
  <si>
    <t>Estimated change in overall net debt as a percent of full market value of taxable property</t>
  </si>
  <si>
    <t>Estimated change in % of households below the poverty line</t>
  </si>
  <si>
    <t>Impact on commercial development potential</t>
  </si>
  <si>
    <t>Impact on property values</t>
  </si>
  <si>
    <t>Potential Data Sources</t>
  </si>
  <si>
    <t>Community Financial Statements</t>
  </si>
  <si>
    <t xml:space="preserve">Capital Cost  </t>
  </si>
  <si>
    <t>http://water.epa.gov/scitech/swguidance/standards/upload/2007_06_18_standards_econworkbook_complete.pdf</t>
  </si>
  <si>
    <t>Guidance Documentation</t>
  </si>
  <si>
    <t>Component</t>
  </si>
  <si>
    <t>Capital Cost</t>
  </si>
  <si>
    <t>Financing</t>
  </si>
  <si>
    <t>Annual Cost of Operations and Maintenance</t>
  </si>
  <si>
    <t>Property Tax</t>
  </si>
  <si>
    <t>Operating and Maintenance Costs</t>
  </si>
  <si>
    <t>Annual Pollution Control Cost per Household</t>
  </si>
  <si>
    <t>2-3</t>
  </si>
  <si>
    <t>2-7</t>
  </si>
  <si>
    <t>Total Annual Cost of Pollution Control</t>
  </si>
  <si>
    <t>Defining Affected Community</t>
  </si>
  <si>
    <t>Approaches to Calculating Current Costs</t>
  </si>
  <si>
    <t>Adjusting Median Household Income</t>
  </si>
  <si>
    <t>Interpreting Municipal Preliminary Screener</t>
  </si>
  <si>
    <t>Determining Need for Secondary Test</t>
  </si>
  <si>
    <t>Alternative Indicators</t>
  </si>
  <si>
    <t>Use of Secondary Test</t>
  </si>
  <si>
    <t>Missing Indicators</t>
  </si>
  <si>
    <t>Using Substantial Impacts Matrix</t>
  </si>
  <si>
    <t>Defining Relevant Geographic Area</t>
  </si>
  <si>
    <t>Potential Data Source</t>
  </si>
  <si>
    <t>Verify Project Costs</t>
  </si>
  <si>
    <t>Section</t>
  </si>
  <si>
    <t>Page</t>
  </si>
  <si>
    <t>Documentation of Other Options Considered</t>
  </si>
  <si>
    <t xml:space="preserve">2.1.a </t>
  </si>
  <si>
    <t>Capital Costs to be Financed [(1) - (2)]</t>
  </si>
  <si>
    <t>Annual Cost Per Household [(2)/(4)]</t>
  </si>
  <si>
    <t>Annual Cost per Household [(9)/(4)]</t>
  </si>
  <si>
    <t>Percent of Usage Due to Household Use [(2)/(1)]</t>
  </si>
  <si>
    <t>Costs to be Allocated [(4) - (5)]</t>
  </si>
  <si>
    <t>Overall Net Debt [(1) + (2)]</t>
  </si>
  <si>
    <t>Total Annual O &amp; M Costs (sum column)</t>
  </si>
  <si>
    <t>Secondary Test (overview)</t>
  </si>
  <si>
    <t>Example Data Sources</t>
  </si>
  <si>
    <t>Example Data Sources for Fairfax County, Virginia</t>
  </si>
  <si>
    <t>Example Data Sources for Brookings County, South Dakota</t>
  </si>
  <si>
    <t>: Impact is likely to be substantial</t>
  </si>
  <si>
    <t>: Impact is unclear</t>
  </si>
  <si>
    <t>2. MPS Inputs</t>
  </si>
  <si>
    <t>3. MPS</t>
  </si>
  <si>
    <t>4. Secondary Test Inputs</t>
  </si>
  <si>
    <t>Supplementary information</t>
  </si>
  <si>
    <t>Annualized Project Cost</t>
  </si>
  <si>
    <t>Per-Household Cost</t>
  </si>
  <si>
    <t>Comparison to Worksheets in the Guidance</t>
  </si>
  <si>
    <t>Adjusted Median Household Income  [Median Household Income x Adjustment Factor]</t>
  </si>
  <si>
    <t>Adjustment Factor [current CPI / CPI for the year of the Census]</t>
  </si>
  <si>
    <t>Aaa</t>
  </si>
  <si>
    <t>AAA</t>
  </si>
  <si>
    <t>AA+</t>
  </si>
  <si>
    <t>Aa1</t>
  </si>
  <si>
    <t>Aa2</t>
  </si>
  <si>
    <t>AA</t>
  </si>
  <si>
    <t>Aa3</t>
  </si>
  <si>
    <t>AA-</t>
  </si>
  <si>
    <t>A1</t>
  </si>
  <si>
    <t>A+</t>
  </si>
  <si>
    <t>A2</t>
  </si>
  <si>
    <t>A</t>
  </si>
  <si>
    <t>A3</t>
  </si>
  <si>
    <t>A-</t>
  </si>
  <si>
    <t>Baa1</t>
  </si>
  <si>
    <t>BBB+</t>
  </si>
  <si>
    <t>Baa2</t>
  </si>
  <si>
    <t>BBB</t>
  </si>
  <si>
    <t>Baa3</t>
  </si>
  <si>
    <t>BBB-</t>
  </si>
  <si>
    <t>Ba1</t>
  </si>
  <si>
    <t>BB+</t>
  </si>
  <si>
    <t>B</t>
  </si>
  <si>
    <t>Ba2</t>
  </si>
  <si>
    <t>BB</t>
  </si>
  <si>
    <t>Ba3</t>
  </si>
  <si>
    <t>BB-</t>
  </si>
  <si>
    <t>B1</t>
  </si>
  <si>
    <t>B+</t>
  </si>
  <si>
    <t>B2</t>
  </si>
  <si>
    <t>B3</t>
  </si>
  <si>
    <t>B-</t>
  </si>
  <si>
    <t>Caa1</t>
  </si>
  <si>
    <t>CCC+</t>
  </si>
  <si>
    <t>C</t>
  </si>
  <si>
    <t>CCC</t>
  </si>
  <si>
    <t>Caa2</t>
  </si>
  <si>
    <t>Caa3</t>
  </si>
  <si>
    <t>CCC-</t>
  </si>
  <si>
    <t>Ca</t>
  </si>
  <si>
    <t>CC</t>
  </si>
  <si>
    <t>D</t>
  </si>
  <si>
    <t>Baa</t>
  </si>
  <si>
    <t>Aa</t>
  </si>
  <si>
    <t>Ba</t>
  </si>
  <si>
    <t>Caa</t>
  </si>
  <si>
    <t>Bond Rating Conversion Table (for cell G5)</t>
  </si>
  <si>
    <t>Bond Rating List (for tab 4 cell D9)</t>
  </si>
  <si>
    <t>Net and Overlapping Debt</t>
  </si>
  <si>
    <t xml:space="preserve">5. Secondary Test Score </t>
  </si>
  <si>
    <t>6. Substantial Impacts Matrix</t>
  </si>
  <si>
    <t>Conclusion for Community</t>
  </si>
  <si>
    <t>C. Total Annual Pollution Control Cost per Household</t>
  </si>
  <si>
    <t>C. Total Annual Cost of Pollution Control Project</t>
  </si>
  <si>
    <t xml:space="preserve">Census of Population </t>
  </si>
  <si>
    <t>Community Median Household Income (not adjusted for inflation)</t>
  </si>
  <si>
    <t>Bond Rating (for uninsured bonds)</t>
  </si>
  <si>
    <t>Greater than $3,000</t>
  </si>
  <si>
    <t>$1,000 - $3,000</t>
  </si>
  <si>
    <t>Less than $1,000</t>
  </si>
  <si>
    <t>Projected Date of Completion (MM/DD/YYYY)</t>
  </si>
  <si>
    <t>Projected Groundbreaking Date (MM/DD/YYYY)</t>
  </si>
  <si>
    <t>Design Capacity of the Pollution Control System (MGD)</t>
  </si>
  <si>
    <t>Expected Excess Capacity after Completion of Project (%)</t>
  </si>
  <si>
    <t>5-2</t>
  </si>
  <si>
    <t>5.1; 5.1.a</t>
  </si>
  <si>
    <t>5-2; 5-3</t>
  </si>
  <si>
    <t>Total Annual Cost of Pollution Control (overview)</t>
  </si>
  <si>
    <t>5.1.a</t>
  </si>
  <si>
    <t>5-3</t>
  </si>
  <si>
    <t>Calculation of Total Annual Pollution Control Costs Per Household (Worksheet Q)</t>
  </si>
  <si>
    <t>5.1.b</t>
  </si>
  <si>
    <t>5.2.a</t>
  </si>
  <si>
    <t>5-5</t>
  </si>
  <si>
    <t>5.2.b; 2.4</t>
  </si>
  <si>
    <t>5.2.b</t>
  </si>
  <si>
    <t>Pollution Control Costs per Household</t>
  </si>
  <si>
    <t>Adjusting Previously Calculated Costs</t>
  </si>
  <si>
    <t>5-4</t>
  </si>
  <si>
    <t>5-6; 2-8</t>
  </si>
  <si>
    <t>5-6; 2-9</t>
  </si>
  <si>
    <t>5-7; 2-11</t>
  </si>
  <si>
    <t>5-6; 2-10</t>
  </si>
  <si>
    <t>Direct Net Debt ($)</t>
  </si>
  <si>
    <t>Overlapping Debt ($)</t>
  </si>
  <si>
    <t>Community Unemployment Rate (%)</t>
  </si>
  <si>
    <t>National Unemployment Rate (%)</t>
  </si>
  <si>
    <t>State Median Household Income (for same time period as Community MHI) ($)</t>
  </si>
  <si>
    <t>Property Tax Collection Rate (%)</t>
  </si>
  <si>
    <t>Property Tax Revenues ($)</t>
  </si>
  <si>
    <t>Population (#)</t>
  </si>
  <si>
    <t>5-6; 2-11</t>
  </si>
  <si>
    <t>5-7; 2-12</t>
  </si>
  <si>
    <t>Criteria for Determining Development Importance</t>
  </si>
  <si>
    <t>Determining Whether Development is Important</t>
  </si>
  <si>
    <t>5-11</t>
  </si>
  <si>
    <t>5.3.a</t>
  </si>
  <si>
    <t>5.3.b</t>
  </si>
  <si>
    <t>Interest Rate for Financing (%)</t>
  </si>
  <si>
    <t>Time Period of Financing (years)</t>
  </si>
  <si>
    <t>Amount of Existing Costs Paid by Households ($)</t>
  </si>
  <si>
    <t>Total Annual Cost of Existing Pollution Control ($)</t>
  </si>
  <si>
    <t>3. Industrial Surcharges, if any ($ total per year)</t>
  </si>
  <si>
    <t>5-1</t>
  </si>
  <si>
    <t>Determining Interference with Development</t>
  </si>
  <si>
    <t>5.2.d</t>
  </si>
  <si>
    <t>5-7</t>
  </si>
  <si>
    <t>Antidegradation: Role of Economic Analysis</t>
  </si>
  <si>
    <t>7. Determine Whether Important</t>
  </si>
  <si>
    <r>
      <t>Total Annual Pollution Control Cost per Household [</t>
    </r>
    <r>
      <rPr>
        <b/>
        <sz val="12"/>
        <rFont val="Arial"/>
        <family val="2"/>
      </rPr>
      <t>Worksheet Q</t>
    </r>
    <r>
      <rPr>
        <sz val="12"/>
        <rFont val="Arial"/>
        <family val="2"/>
      </rPr>
      <t xml:space="preserve">, (11) or </t>
    </r>
    <r>
      <rPr>
        <b/>
        <sz val="12"/>
        <rFont val="Arial"/>
        <family val="2"/>
      </rPr>
      <t>Worksheet Q: Option A</t>
    </r>
    <r>
      <rPr>
        <sz val="12"/>
        <rFont val="Arial"/>
        <family val="2"/>
      </rPr>
      <t>, (10)]</t>
    </r>
  </si>
  <si>
    <t>Property Tax Revenues as a Percent of Full Market Value of Taxable Property [[(10)/(3)] × 100]</t>
  </si>
  <si>
    <r>
      <t>Total Capital Costs</t>
    </r>
    <r>
      <rPr>
        <sz val="12"/>
        <color theme="1"/>
        <rFont val="Arial"/>
        <family val="2"/>
      </rPr>
      <t xml:space="preserve"> (sum column)</t>
    </r>
  </si>
  <si>
    <r>
      <t>Annualization Factor = i/((1+i)</t>
    </r>
    <r>
      <rPr>
        <vertAlign val="superscript"/>
        <sz val="12"/>
        <color theme="1"/>
        <rFont val="Arial"/>
        <family val="2"/>
      </rPr>
      <t>n</t>
    </r>
    <r>
      <rPr>
        <sz val="12"/>
        <color theme="1"/>
        <rFont val="Arial"/>
        <family val="2"/>
      </rPr>
      <t xml:space="preserve"> - 1) + i</t>
    </r>
  </si>
  <si>
    <t>Amount to be Paid by Households [(7) × (8)]</t>
  </si>
  <si>
    <t>Amount to be Paid by Households [(3) × (6)]</t>
  </si>
  <si>
    <r>
      <t xml:space="preserve">Total Annual Cost of Pollution Control Project [Line (7), </t>
    </r>
    <r>
      <rPr>
        <b/>
        <sz val="12"/>
        <color theme="1"/>
        <rFont val="Arial"/>
        <family val="2"/>
      </rPr>
      <t>Worksheet P</t>
    </r>
    <r>
      <rPr>
        <sz val="12"/>
        <color theme="1"/>
        <rFont val="Arial"/>
        <family val="2"/>
      </rPr>
      <t>]</t>
    </r>
  </si>
  <si>
    <r>
      <t xml:space="preserve">Annual Project Cost per Household [(7) / </t>
    </r>
    <r>
      <rPr>
        <b/>
        <sz val="12"/>
        <rFont val="Arial"/>
        <family val="2"/>
      </rPr>
      <t>Worksheet Q</t>
    </r>
    <r>
      <rPr>
        <sz val="12"/>
        <rFont val="Arial"/>
        <family val="2"/>
      </rPr>
      <t>, (4)]</t>
    </r>
  </si>
  <si>
    <r>
      <t>Annual Existing Costs per Household [</t>
    </r>
    <r>
      <rPr>
        <b/>
        <sz val="12"/>
        <color theme="1"/>
        <rFont val="Arial"/>
        <family val="2"/>
      </rPr>
      <t>Worksheet Q</t>
    </r>
    <r>
      <rPr>
        <sz val="12"/>
        <color theme="1"/>
        <rFont val="Arial"/>
        <family val="2"/>
      </rPr>
      <t>, (5)]</t>
    </r>
  </si>
  <si>
    <t>Potential Data Sources for Secondary Test Inputs</t>
  </si>
  <si>
    <t xml:space="preserve">Community Financial Statements. If community-specific information cannot be found, median property values by state can be found through American Community Survey Reports: </t>
  </si>
  <si>
    <t>http://www.census.gov/prod/2009pubs/acsbr08-6.pdf</t>
  </si>
  <si>
    <t>Combine data with the number of properties in the community.</t>
  </si>
  <si>
    <t>U.S. Department of Labor, Bureau of Labor Statistics: Local Area Unemployment Statistics:</t>
  </si>
  <si>
    <t>http://www.bls.gov/lau/#tables</t>
  </si>
  <si>
    <t>U.S. Department of Labor, Bureau of Labor Statistics: Labor Force Statistics from the Current Population Survey:</t>
  </si>
  <si>
    <t>http://data.bls.gov/timeseries/LNS14000000</t>
  </si>
  <si>
    <t>U.S. Census Bureau: State &amp; County QuickFacts (select state, then county or city within state):</t>
  </si>
  <si>
    <t>http://quickfacts.census.gov/qfd/index.html</t>
  </si>
  <si>
    <t>U.S. Census Bureau: State Median Income:</t>
  </si>
  <si>
    <t>http://www.census.gov/hhes/www/income/data/statemedian/</t>
  </si>
  <si>
    <t xml:space="preserve">Community Financial Statements. If community-specific information cannot be found, statewide data can be found at the U.S. Census Bureau's Quarterly Summary of State &amp; Local Taxes: </t>
  </si>
  <si>
    <t>http://www.census.gov/govs/qtax/</t>
  </si>
  <si>
    <t>Community Financial Statements. If community-specific information cannot be found, statewide data can be found at the U.S. Census Bureau's Quarterly Summary of State &amp; Local Taxes:</t>
  </si>
  <si>
    <t>Scale according to size of community relative to state.</t>
  </si>
  <si>
    <t>Example Data Sources for Secondary Test Inputs</t>
  </si>
  <si>
    <t xml:space="preserve">Fairfax County's 2011 Comprehensive Annual Financial Report (CAFR) is available from the county's Finance website: </t>
  </si>
  <si>
    <t>The Community Financial Statement is not available online; however the financial statements were audited in 2010 for the year ending in December 2009, and the audit report is available online:</t>
  </si>
  <si>
    <t>http://www.fairfaxcounty.gov/finance/cafr.htm</t>
  </si>
  <si>
    <t>http://legislativeaudit.sd.gov/Reports/County/Brookings%20County%202009.pdf</t>
  </si>
  <si>
    <t>It provides detailed financial information for the county's primary government, including debt (page 20).</t>
  </si>
  <si>
    <t>As such, the 2009 financial data, including debt, from 2009 can be used.</t>
  </si>
  <si>
    <t xml:space="preserve">The Community Financial Statement is not available online; however the financial statements were audited in 2010 for the year ending in December 2009, and the audit report is available online: </t>
  </si>
  <si>
    <t>It provides detailed financial information for "component units" such as public schools, park authorities, and others which may be counted as overlapping entities (page 21).</t>
  </si>
  <si>
    <t>This includes financial data on component units. As such, the 2009 financial data, including debt, from 2009 can be used.</t>
  </si>
  <si>
    <t xml:space="preserve">Fairfax County's 2011 Comprehensive Annual Financial Report (CAFR) is available from the county's Finance website:
</t>
  </si>
  <si>
    <t>The Community Financial Statement is not available online; however, the state of South Dakota provides a recapitulation of property tax statistical information, and Brookings County has links to those documents available on its property tax website:</t>
  </si>
  <si>
    <t>http://www.state.sd.us/drr2/propspectax/property/publications.htm</t>
  </si>
  <si>
    <t>It provides detailed financial information for the county, including an additional statistical section which shows the assessed value of all taxable and nontaxable property in the county (page 246).</t>
  </si>
  <si>
    <t xml:space="preserve">(page 60 contains the relevant information on the market value of property, as well as the property tax collection).
</t>
  </si>
  <si>
    <t>Fairfax County's 2011 Comprehensive Annual Financial Report (CAFR) is available from the county's Finance website:</t>
  </si>
  <si>
    <t>Standard and Poor's:</t>
  </si>
  <si>
    <t>http://www.standardandpoors.com/ratings/en/us/</t>
  </si>
  <si>
    <t>The American Factfinder:</t>
  </si>
  <si>
    <t>http://factfinder2.census.gov/faces/nav/jsf/pages/index.xhtml</t>
  </si>
  <si>
    <t>The Bureau of Labor Statistics provides national unemployment rate:</t>
  </si>
  <si>
    <t xml:space="preserve">The American Factfinder: </t>
  </si>
  <si>
    <t>The Community Financial Statement is not available online; however the state of South Dakota provides a recapitulation of property tax statistical information, and Brookings County has links to those documents available on its property tax website:</t>
  </si>
  <si>
    <t>and provides the county's property tax collection rate on page 247.</t>
  </si>
  <si>
    <t>(page 60 contains the relevant information on the market value of property, as well as the property tax collection).</t>
  </si>
  <si>
    <t xml:space="preserve">Fairfax County's 2011 Comprehensive Annual Financial Report (CAFR) available from the county's Finance website:
</t>
  </si>
  <si>
    <t>and provides the county's property tax revenue data (page 8).</t>
  </si>
  <si>
    <t>Calculation of Total Annual Pollution Control Costs Per Household Based on Flow
(Worksheet Q: Option A)</t>
  </si>
  <si>
    <r>
      <t xml:space="preserve">Calculation of total annualized project costs, based on inputs in other worksheets; provided for informational purposes.  (See Section 5.1.a, Section 2.1.b, and </t>
    </r>
    <r>
      <rPr>
        <b/>
        <sz val="12"/>
        <color theme="1"/>
        <rFont val="Arial"/>
        <family val="2"/>
      </rPr>
      <t>Worksheet P</t>
    </r>
    <r>
      <rPr>
        <sz val="12"/>
        <color theme="1"/>
        <rFont val="Arial"/>
        <family val="2"/>
      </rPr>
      <t xml:space="preserve"> in the Guidance.)</t>
    </r>
  </si>
  <si>
    <r>
      <t xml:space="preserve">Calculation of total annual pollution control costs per household; provided for informational purposes. (See Section 5.1.b, Section 2.2, and </t>
    </r>
    <r>
      <rPr>
        <b/>
        <sz val="12"/>
        <color theme="1"/>
        <rFont val="Arial"/>
        <family val="2"/>
      </rPr>
      <t>Worksheet Q</t>
    </r>
    <r>
      <rPr>
        <sz val="12"/>
        <color theme="1"/>
        <rFont val="Arial"/>
        <family val="2"/>
      </rPr>
      <t xml:space="preserve"> in the Guidance.)</t>
    </r>
  </si>
  <si>
    <r>
      <t>Additional information on potential sources of data for tab "4. Secondary Test Inputs" (</t>
    </r>
    <r>
      <rPr>
        <b/>
        <sz val="12"/>
        <color indexed="8"/>
        <rFont val="Arial"/>
        <family val="2"/>
      </rPr>
      <t>Worksheet T)</t>
    </r>
    <r>
      <rPr>
        <sz val="12"/>
        <color indexed="8"/>
        <rFont val="Arial"/>
        <family val="2"/>
      </rPr>
      <t>.</t>
    </r>
  </si>
  <si>
    <r>
      <t xml:space="preserve">Bond Rating
</t>
    </r>
    <r>
      <rPr>
        <b/>
        <sz val="12"/>
        <color theme="1"/>
        <rFont val="Arial"/>
        <family val="2"/>
      </rPr>
      <t>Worksheet T</t>
    </r>
    <r>
      <rPr>
        <sz val="12"/>
        <color theme="1"/>
        <rFont val="Arial"/>
        <family val="2"/>
      </rPr>
      <t>, (4)</t>
    </r>
  </si>
  <si>
    <r>
      <t xml:space="preserve">Overall Net Debt as Percent of Full Market Value of Taxable Property
</t>
    </r>
    <r>
      <rPr>
        <b/>
        <sz val="12"/>
        <color theme="1"/>
        <rFont val="Arial"/>
        <family val="2"/>
      </rPr>
      <t>Worksheet T</t>
    </r>
    <r>
      <rPr>
        <sz val="12"/>
        <color theme="1"/>
        <rFont val="Arial"/>
        <family val="2"/>
      </rPr>
      <t>, (12)</t>
    </r>
  </si>
  <si>
    <t>Current Consumer Price Index (CPI)</t>
  </si>
  <si>
    <t>Consumer Price Index (CPI) for the year of the Census</t>
  </si>
  <si>
    <t>Overview</t>
  </si>
  <si>
    <r>
      <t>Overview of the steps involved in performing an economic impact analysis as part of an antidegradation review (</t>
    </r>
    <r>
      <rPr>
        <b/>
        <sz val="12"/>
        <color theme="1"/>
        <rFont val="Arial"/>
        <family val="2"/>
      </rPr>
      <t>Figure 5-1</t>
    </r>
    <r>
      <rPr>
        <sz val="12"/>
        <color theme="1"/>
        <rFont val="Arial"/>
        <family val="2"/>
      </rPr>
      <t xml:space="preserve"> in the Guidance).</t>
    </r>
  </si>
  <si>
    <t>Capital Cost of Project ($)</t>
  </si>
  <si>
    <t>Cost ($)</t>
  </si>
  <si>
    <t>Capital Costs to be Paid by Grants ($)</t>
  </si>
  <si>
    <t>Median Household Income (from Census)</t>
  </si>
  <si>
    <t>Municipal Preliminary Screener (Worksheet D in the Guidance)</t>
  </si>
  <si>
    <t>Total Annual Pollution Control Cost per Household / Adjusted Median Household Income × 100</t>
  </si>
  <si>
    <t>Adjusted Median Household Income</t>
  </si>
  <si>
    <t>---------------------------------------------------------------&gt;</t>
  </si>
  <si>
    <t>Overall Net Debt as a Percent of Full Market Value of Taxable Property [[(11)/(3)] × 100]</t>
  </si>
  <si>
    <t>Market Value of Taxable Property ($)</t>
  </si>
  <si>
    <r>
      <t xml:space="preserve">: Impact is </t>
    </r>
    <r>
      <rPr>
        <u/>
        <sz val="12"/>
        <color theme="1"/>
        <rFont val="Arial"/>
        <family val="2"/>
      </rPr>
      <t>not</t>
    </r>
    <r>
      <rPr>
        <sz val="12"/>
        <color theme="1"/>
        <rFont val="Arial"/>
        <family val="2"/>
      </rPr>
      <t xml:space="preserve"> likely to be substantial</t>
    </r>
  </si>
  <si>
    <t>Data Needed to Calculate the Secondary Test Score (Worksheet T in the Guidance)</t>
  </si>
  <si>
    <t>(Pop.)</t>
  </si>
  <si>
    <t>Overall Net Debt Per Capita [[(11) / (Pop.)] × 100]</t>
  </si>
  <si>
    <t>(12 Alt.)</t>
  </si>
  <si>
    <t>A. Socioeconomic Data</t>
  </si>
  <si>
    <r>
      <t>Overall Net Debt Per Capita</t>
    </r>
    <r>
      <rPr>
        <vertAlign val="superscript"/>
        <sz val="12"/>
        <color theme="1"/>
        <rFont val="Arial"/>
        <family val="2"/>
      </rPr>
      <t>1</t>
    </r>
    <r>
      <rPr>
        <sz val="12"/>
        <color theme="1"/>
        <rFont val="Arial"/>
        <family val="2"/>
      </rPr>
      <t xml:space="preserve">
</t>
    </r>
    <r>
      <rPr>
        <b/>
        <sz val="12"/>
        <color theme="1"/>
        <rFont val="Arial"/>
        <family val="2"/>
      </rPr>
      <t>Worksheet T</t>
    </r>
    <r>
      <rPr>
        <sz val="12"/>
        <color theme="1"/>
        <rFont val="Arial"/>
        <family val="2"/>
      </rPr>
      <t>, (12 Alt.)</t>
    </r>
  </si>
  <si>
    <r>
      <t>Unemployment</t>
    </r>
    <r>
      <rPr>
        <vertAlign val="superscript"/>
        <sz val="12"/>
        <color theme="1"/>
        <rFont val="Arial"/>
        <family val="2"/>
      </rPr>
      <t>2</t>
    </r>
    <r>
      <rPr>
        <sz val="12"/>
        <color theme="1"/>
        <rFont val="Arial"/>
        <family val="2"/>
      </rPr>
      <t xml:space="preserve">
</t>
    </r>
    <r>
      <rPr>
        <b/>
        <sz val="12"/>
        <color theme="1"/>
        <rFont val="Arial"/>
        <family val="2"/>
      </rPr>
      <t>Worksheet T</t>
    </r>
    <r>
      <rPr>
        <sz val="12"/>
        <color theme="1"/>
        <rFont val="Arial"/>
        <family val="2"/>
      </rPr>
      <t>, (5) &amp; (6)</t>
    </r>
  </si>
  <si>
    <r>
      <t>Median Household Income</t>
    </r>
    <r>
      <rPr>
        <vertAlign val="superscript"/>
        <sz val="12"/>
        <color theme="1"/>
        <rFont val="Arial"/>
        <family val="2"/>
      </rPr>
      <t>3</t>
    </r>
    <r>
      <rPr>
        <sz val="12"/>
        <color theme="1"/>
        <rFont val="Arial"/>
        <family val="2"/>
      </rPr>
      <t xml:space="preserve">
</t>
    </r>
    <r>
      <rPr>
        <b/>
        <sz val="12"/>
        <color theme="1"/>
        <rFont val="Arial"/>
        <family val="2"/>
      </rPr>
      <t>Worksheet T</t>
    </r>
    <r>
      <rPr>
        <sz val="12"/>
        <color theme="1"/>
        <rFont val="Arial"/>
        <family val="2"/>
      </rPr>
      <t>, (7) &amp; (8)</t>
    </r>
  </si>
  <si>
    <r>
      <t>Property Tax Revenues as a Percent of Full Market Value of Taxable Property</t>
    </r>
    <r>
      <rPr>
        <vertAlign val="superscript"/>
        <sz val="12"/>
        <color theme="1"/>
        <rFont val="Arial"/>
        <family val="2"/>
      </rPr>
      <t>4</t>
    </r>
    <r>
      <rPr>
        <sz val="12"/>
        <color theme="1"/>
        <rFont val="Arial"/>
        <family val="2"/>
      </rPr>
      <t xml:space="preserve">
</t>
    </r>
    <r>
      <rPr>
        <b/>
        <sz val="12"/>
        <color theme="1"/>
        <rFont val="Arial"/>
        <family val="2"/>
      </rPr>
      <t>Worksheet T</t>
    </r>
    <r>
      <rPr>
        <sz val="12"/>
        <color theme="1"/>
        <rFont val="Arial"/>
        <family val="2"/>
      </rPr>
      <t>, (13)</t>
    </r>
  </si>
  <si>
    <r>
      <t>Property Tax Collection Rate</t>
    </r>
    <r>
      <rPr>
        <vertAlign val="superscript"/>
        <sz val="12"/>
        <color theme="1"/>
        <rFont val="Arial"/>
        <family val="2"/>
      </rPr>
      <t>4</t>
    </r>
    <r>
      <rPr>
        <sz val="12"/>
        <color theme="1"/>
        <rFont val="Arial"/>
        <family val="2"/>
      </rPr>
      <t xml:space="preserve">
</t>
    </r>
    <r>
      <rPr>
        <b/>
        <sz val="12"/>
        <color theme="1"/>
        <rFont val="Arial"/>
        <family val="2"/>
      </rPr>
      <t>Worksheet T</t>
    </r>
    <r>
      <rPr>
        <sz val="12"/>
        <color theme="1"/>
        <rFont val="Arial"/>
        <family val="2"/>
      </rPr>
      <t>, (9)</t>
    </r>
  </si>
  <si>
    <r>
      <t>Average of Financial Management Indicators</t>
    </r>
    <r>
      <rPr>
        <vertAlign val="superscript"/>
        <sz val="12"/>
        <color theme="1"/>
        <rFont val="Arial"/>
        <family val="2"/>
      </rPr>
      <t>4</t>
    </r>
    <r>
      <rPr>
        <sz val="12"/>
        <color theme="1"/>
        <rFont val="Arial"/>
        <family val="2"/>
      </rPr>
      <t xml:space="preserve">
</t>
    </r>
    <r>
      <rPr>
        <b/>
        <sz val="12"/>
        <color theme="1"/>
        <rFont val="Arial"/>
        <family val="2"/>
      </rPr>
      <t>Worksheet T</t>
    </r>
    <r>
      <rPr>
        <sz val="12"/>
        <color theme="1"/>
        <rFont val="Arial"/>
        <family val="2"/>
      </rPr>
      <t>, (13) and (9)</t>
    </r>
  </si>
  <si>
    <t>1a. Overall Net Debt Per Capita (Alternative Indicator)</t>
  </si>
  <si>
    <t>B. Calculated Indicators (for informational purposes only)</t>
  </si>
  <si>
    <t>Assessment of Substantial Impacts Matrix (Table 5-2 from the Guidance)</t>
  </si>
  <si>
    <t>Qualitative Description of Estimated Change in Socioeconomic Indicators Due to Pollution Control Costs (Worksheet AA in the Guidance)</t>
  </si>
  <si>
    <t>Calculation of Total Annualized Project Costs (Worksheet P in the Guidance)</t>
  </si>
  <si>
    <r>
      <rPr>
        <b/>
        <sz val="12"/>
        <color theme="1"/>
        <rFont val="Arial"/>
        <family val="2"/>
      </rPr>
      <t>Annualized Capital Cost</t>
    </r>
    <r>
      <rPr>
        <sz val="12"/>
        <color theme="1"/>
        <rFont val="Arial"/>
        <family val="2"/>
      </rPr>
      <t xml:space="preserve"> [(3) × (4)]</t>
    </r>
  </si>
  <si>
    <t>Pollution Control Project Summary Information (Worksheet O in the Guidance)</t>
  </si>
  <si>
    <t>Antidegradation Review (Figure 5-1 from the Guidance)</t>
  </si>
  <si>
    <t>Annual Cost of Pollution Control Project</t>
  </si>
  <si>
    <t>5.1.a; 2.1.b</t>
  </si>
  <si>
    <t>5-3; 2-4</t>
  </si>
  <si>
    <t>Discharge management options to consider include:
      • Pollution prevention
      • End-of-pipe treatment
      • Upgrades or additions to existing treatment.</t>
  </si>
  <si>
    <t>Specific types of pollution prevention activities to consider are:
      • Public education
      • Change in raw materials
      • Substitution of process chemicals
      • Change in process
      • Water recycling and reuse
      • Pretreatment requirements.</t>
  </si>
  <si>
    <t>Instructions</t>
  </si>
  <si>
    <t>Requires Input?</t>
  </si>
  <si>
    <t>Numerical data needed to calculate the MPS, which helps to determine whether or not the community can clearly pay for the project without incurring any substantial impacts. (See Section 5.1.a in the Guidance.)</t>
  </si>
  <si>
    <r>
      <t xml:space="preserve">Calculates and evaluates the MPS. (See Section 5.2.a and </t>
    </r>
    <r>
      <rPr>
        <b/>
        <sz val="12"/>
        <color theme="1"/>
        <rFont val="Arial"/>
        <family val="2"/>
      </rPr>
      <t>Worksheet S</t>
    </r>
    <r>
      <rPr>
        <sz val="12"/>
        <color theme="1"/>
        <rFont val="Arial"/>
        <family val="2"/>
      </rPr>
      <t xml:space="preserve"> in the Guidance.)</t>
    </r>
  </si>
  <si>
    <r>
      <t xml:space="preserve">Calculates the secondary test score. (See Section 5.2.b and </t>
    </r>
    <r>
      <rPr>
        <b/>
        <sz val="12"/>
        <color theme="1"/>
        <rFont val="Arial"/>
        <family val="2"/>
      </rPr>
      <t>Worksheet U</t>
    </r>
    <r>
      <rPr>
        <sz val="12"/>
        <color theme="1"/>
        <rFont val="Arial"/>
        <family val="2"/>
      </rPr>
      <t xml:space="preserve"> in the Guidance.)</t>
    </r>
  </si>
  <si>
    <r>
      <t xml:space="preserve">Numerical data needed to calculate the secondary test score.  (See Section 5.2.b and </t>
    </r>
    <r>
      <rPr>
        <b/>
        <sz val="12"/>
        <color theme="1"/>
        <rFont val="Arial"/>
        <family val="2"/>
      </rPr>
      <t>Worksheet T</t>
    </r>
    <r>
      <rPr>
        <sz val="12"/>
        <color theme="1"/>
        <rFont val="Arial"/>
        <family val="2"/>
      </rPr>
      <t xml:space="preserve"> in the Guidance.)</t>
    </r>
  </si>
  <si>
    <t>Determines whether substantial impacts that would interfere with development are likely using the MPS and secondary test score.</t>
  </si>
  <si>
    <r>
      <t xml:space="preserve">Descriptions of estimated change in socioeconomic indicators due to pollution control costs.  This information is used to describe how economic impacts would affect the community. (See Section 5.3 and </t>
    </r>
    <r>
      <rPr>
        <b/>
        <sz val="12"/>
        <color theme="1"/>
        <rFont val="Arial"/>
        <family val="2"/>
      </rPr>
      <t>Worksheet AA</t>
    </r>
    <r>
      <rPr>
        <sz val="12"/>
        <color theme="1"/>
        <rFont val="Arial"/>
        <family val="2"/>
      </rPr>
      <t xml:space="preserve"> in the Guidance.)</t>
    </r>
  </si>
  <si>
    <r>
      <rPr>
        <b/>
        <sz val="12"/>
        <color theme="1"/>
        <rFont val="Arial"/>
        <family val="2"/>
      </rPr>
      <t>Description:</t>
    </r>
    <r>
      <rPr>
        <sz val="12"/>
        <color theme="1"/>
        <rFont val="Arial"/>
        <family val="2"/>
      </rPr>
      <t xml:space="preserve"> This worksheet identifies and documents the pollution control project(s) needed to meet water quality standards. See the Guidance documentation below for more information.    </t>
    </r>
    <r>
      <rPr>
        <b/>
        <sz val="12"/>
        <color theme="1"/>
        <rFont val="Arial"/>
        <family val="2"/>
      </rPr>
      <t/>
    </r>
  </si>
  <si>
    <r>
      <rPr>
        <b/>
        <sz val="12"/>
        <color theme="1"/>
        <rFont val="Arial"/>
        <family val="2"/>
      </rPr>
      <t>Description</t>
    </r>
    <r>
      <rPr>
        <sz val="12"/>
        <color theme="1"/>
        <rFont val="Arial"/>
        <family val="2"/>
      </rPr>
      <t xml:space="preserve">: This worksheet calculates and displays the Municipal Preliminary Screener (MPS), which is the total annual pollution control costs per household (existing annual cost per household plus the incremental cost related to the proposed project) as a percentage of median household income. </t>
    </r>
  </si>
  <si>
    <t>A. Calculation of the MPS</t>
  </si>
  <si>
    <t>MPS [[(1) / (2)] × 100]</t>
  </si>
  <si>
    <t>B. Evaluation of the MPS</t>
  </si>
  <si>
    <t>MPS</t>
  </si>
  <si>
    <t>Calculation of the Secondary Test Score (Worksheet U in the Guidance)</t>
  </si>
  <si>
    <t>MPS (%):</t>
  </si>
  <si>
    <t>Secondary Test Score:</t>
  </si>
  <si>
    <t>Secondary Test Score</t>
  </si>
  <si>
    <t>Annual Costs of Operation and Maintenance (including but not limited to: monitoring, inspection, permitting fees, waste disposal charges, repair, administration and replacement; list below).</t>
  </si>
  <si>
    <t>Other One-Time Costs of Project (list, if any):</t>
  </si>
  <si>
    <t>1. Project Description</t>
  </si>
  <si>
    <t>Other One-Time Costs of Project (list below, if any):</t>
  </si>
  <si>
    <t>If any cell above is left blank, explain why the indicator is not appropriate or not available:</t>
  </si>
  <si>
    <t>Annual costs of operation and maintenance (including but not limited to: monitoring, inspection, permitting fees, waste disposal charges, repair, administration and replacement). (List below)</t>
  </si>
  <si>
    <t>Allows a search of government entities (by state under "Public Finance U.S.) to registered users (at no cost) and provides a summary of credit issuances and their associated ratings.</t>
  </si>
  <si>
    <t xml:space="preserve">Allows the user to find specific census data sets. To identify the community unemployment rate for Brookings County, select the topic "People:Income/Earnings (Households)"; narrow the geography to Brookings County, South Dakota; and within the Search results, search for: DP03: Selected Economic Characteristics. </t>
  </si>
  <si>
    <t xml:space="preserve">Allows the user to find specific census data sets. To identify the community median household income for Brookings County, select the topic "People:Income/Earnings (Households)"; narrow the geography to Brookings County, South Dakota; and within the Search results, search for: DP03: Selected Economic Characteristics. </t>
  </si>
  <si>
    <t xml:space="preserve">Allows the user to find specific census data sets. To identify the community median household income for South Dakota, select the topic "People:Income/Earnings (Households)"; narrow the geography to South Dakota; and within the Search results, search for: DP03: Selected Economic Characteristics. </t>
  </si>
  <si>
    <t xml:space="preserve">Allows the user to find specific census data sets. To identify the community unemployment rate for Fairfax County, select the topic "People:Income/Earnings (Households)"; narrow the geography to Fairfax County, Virginia; and within the Search results, search for: DP03: Selected Economic Characteristics. </t>
  </si>
  <si>
    <t xml:space="preserve">Allows the user to find specific census data sets. To identify the community median household income for Virginia, select the topic "People:Income/Earnings (Households)"; narrow the geography to Virginia; and within the Search results, search for: DP03: Selected Economic Characteristics. </t>
  </si>
  <si>
    <t>Calculating Secondary Test Score</t>
  </si>
  <si>
    <t>Interpreting Secondary Test Score</t>
  </si>
  <si>
    <t xml:space="preserve">Provides the county's credits cores from both Standard and Poor's and Moody's (page XVII).
</t>
  </si>
  <si>
    <t>3. Evaluate the MPS in the tab named: "3. MPS."
The MPS helps determine whether or not the community can clearly afford the pollution control project. The MPS is an estimate of the total annual pollution control costs per household (existing annual pollution control costs per household plus the incremental cost related to the proposed project) as a percentage of median household income.  If the MPS is less than 1.0 percent, the project is unlikely to impose a substantial economic hardship on households; do not continue to the secondary analysis.  If the MPS exceeds 2.0 percent, then the project may place an unreasonable financial burden on households within the community; continue with the secondary affordability test.  If the MPS is between 1.0 and 2.0 percent, the project may or may not impose a substantial economic hardship on households, and performing the secondary test is optional. See Section 5.2.a in the Guidance for more information.</t>
  </si>
  <si>
    <t>5.  Evaluate the combined outcome of the MPS and Secondary Test in the tab named: "6. Substantial Impacts Matrix."  
If the matrix suggests that substantial economic impacts that would interfere with the development are unlikely, then do not continue with the analysis.  If the matrix indicates that impacts may or are likely to interfere with development, proceed with the final step of the analysis.</t>
  </si>
  <si>
    <t xml:space="preserve">These worksheets provide suggested information and methods to conduct an analysis of potential interference with an important economic and social development when public sector entities must maintain high-quality waters.  The worksheets are not exhaustive of all appropriate economic analyses.  Alternative or additional information and tests may be necessary or desirable in certain circumstances.  
The principles and methods used in this spreadsheet are the same principles and methods used in the Guidance.  Although the EPA attempted to maintain the same general structure as the Guidance, some organizational and format modifications were adopted to increase clarity and functionality.  Whenever possible, see the appropriate pages in the Guidance for assistance on specific topics or calculations.  The EPA intends for this spreadsheet to be used in conjunction with the complete Guidance and not as a substitute. </t>
  </si>
  <si>
    <r>
      <rPr>
        <vertAlign val="superscript"/>
        <sz val="12"/>
        <color theme="1"/>
        <rFont val="Arial"/>
        <family val="2"/>
      </rPr>
      <t>2</t>
    </r>
    <r>
      <rPr>
        <sz val="12"/>
        <color theme="1"/>
        <rFont val="Arial"/>
        <family val="2"/>
      </rPr>
      <t xml:space="preserve"> The use of the term "important" communicates a general sense of the level of economic and social development. The EPA intends for this provision to permit degradation of high-quality water bodies in only a few extraordinary cases where the benefits of the economic or social development unquestionably outweigh the costs of lowering water quality. </t>
    </r>
  </si>
  <si>
    <t>Whatever the approach, the information should demonstrate that the proposed project is the most appropriate means of meeting water quality standards and fully document project cost estimates.  If at least one of the options allows for the maintenance of high-quality water without interfering with development, then do not proceed with the analysis.</t>
  </si>
  <si>
    <t>Describe the proposed pollution control project.  Include descriptions of all pollution prevention activities included in the project.</t>
  </si>
  <si>
    <t>Describe the other pollution control options considered, including pollution prevention activities.  Explain why each option was rejected.</t>
  </si>
  <si>
    <t>Will households provide revenues for the new pollution control project in the same proportion that they support existing pollution control? (Check a, b or c, below.)</t>
  </si>
  <si>
    <r>
      <t xml:space="preserve">c) No, they will pay based on flow.  Answer three questions to right. (Corresponds to </t>
    </r>
    <r>
      <rPr>
        <b/>
        <sz val="12"/>
        <color theme="1"/>
        <rFont val="Arial"/>
        <family val="2"/>
      </rPr>
      <t>Worksheet Q, Option A</t>
    </r>
    <r>
      <rPr>
        <sz val="12"/>
        <color theme="1"/>
        <rFont val="Arial"/>
        <family val="2"/>
      </rPr>
      <t>.)</t>
    </r>
  </si>
  <si>
    <t>1. Total Usage of Project (e.g., MGD for wastewater treatment)</t>
  </si>
  <si>
    <r>
      <rPr>
        <b/>
        <sz val="12"/>
        <color theme="1"/>
        <rFont val="Arial"/>
        <family val="2"/>
      </rPr>
      <t>Description:</t>
    </r>
    <r>
      <rPr>
        <sz val="12"/>
        <color theme="1"/>
        <rFont val="Arial"/>
        <family val="2"/>
      </rPr>
      <t xml:space="preserve"> This worksheet displays the total annualized project costs.  This worksheet is for informational purposes only.  No input is required.</t>
    </r>
  </si>
  <si>
    <r>
      <rPr>
        <b/>
        <sz val="12"/>
        <color theme="1"/>
        <rFont val="Arial"/>
        <family val="2"/>
      </rPr>
      <t>Description:</t>
    </r>
    <r>
      <rPr>
        <sz val="12"/>
        <color theme="1"/>
        <rFont val="Arial"/>
        <family val="2"/>
      </rPr>
      <t xml:space="preserve"> This worksheet displays the total annual pollution control costs per household. This worksheet is for informational purposes only.  No input is required.
If the option in the tab named "2. MPS Inputs" indicates that households will provide revenues for the pollution control project in the same or different proportion that they support existing pollution control (choice a or b), then the spreadsheet uses </t>
    </r>
    <r>
      <rPr>
        <b/>
        <sz val="12"/>
        <color theme="1"/>
        <rFont val="Arial"/>
        <family val="2"/>
      </rPr>
      <t xml:space="preserve">Worksheet Q </t>
    </r>
    <r>
      <rPr>
        <sz val="12"/>
        <color theme="1"/>
        <rFont val="Arial"/>
        <family val="2"/>
      </rPr>
      <t xml:space="preserve">parts A, B, and C. However, if households pay based on flow (choice c), then the spreadsheet uses </t>
    </r>
    <r>
      <rPr>
        <b/>
        <sz val="12"/>
        <color theme="1"/>
        <rFont val="Arial"/>
        <family val="2"/>
      </rPr>
      <t>Worksheet Q</t>
    </r>
    <r>
      <rPr>
        <sz val="12"/>
        <color theme="1"/>
        <rFont val="Arial"/>
        <family val="2"/>
      </rPr>
      <t xml:space="preserve"> part A and </t>
    </r>
    <r>
      <rPr>
        <b/>
        <sz val="12"/>
        <color theme="1"/>
        <rFont val="Arial"/>
        <family val="2"/>
      </rPr>
      <t>Worksheet Q: Option A</t>
    </r>
    <r>
      <rPr>
        <sz val="12"/>
        <color theme="1"/>
        <rFont val="Arial"/>
        <family val="2"/>
      </rPr>
      <t xml:space="preserve">. </t>
    </r>
  </si>
  <si>
    <t>c) No, they will pay based on flow. (Continue on Calculation of Total Annual Pollution Control Costs Per Household Based on Flow.)</t>
  </si>
  <si>
    <t>b) No, they will pay</t>
  </si>
  <si>
    <t>Proportion of Costs Households will Pay [(6a) or (6b)]</t>
  </si>
  <si>
    <t>Total Usage of Project (e.g., MGD for wastewater treatment)</t>
  </si>
  <si>
    <r>
      <rPr>
        <b/>
        <sz val="12"/>
        <color theme="1"/>
        <rFont val="Arial"/>
        <family val="2"/>
      </rPr>
      <t>Description:</t>
    </r>
    <r>
      <rPr>
        <sz val="12"/>
        <color theme="1"/>
        <rFont val="Arial"/>
        <family val="2"/>
      </rPr>
      <t xml:space="preserve"> This worksheet provides potential sources for the socioeconomic data required to perform the calculations in this spreadsheet.  This worksheet is for informational purposes only.  No input is required.</t>
    </r>
  </si>
  <si>
    <r>
      <t>Description:</t>
    </r>
    <r>
      <rPr>
        <sz val="12"/>
        <color theme="1"/>
        <rFont val="Arial"/>
        <family val="2"/>
      </rPr>
      <t xml:space="preserve"> This worksheet provides two examples of where socioeconomic data required to perform the calculations in this spreadsheet may be obtained for two communities.  This worksheet is for informational purposes only.  No input is required.</t>
    </r>
  </si>
  <si>
    <r>
      <t xml:space="preserve">Numerical data and information needed to evaluate potential control project alternatives. (See Section 5.1 and </t>
    </r>
    <r>
      <rPr>
        <b/>
        <sz val="12"/>
        <color theme="1"/>
        <rFont val="Arial"/>
        <family val="2"/>
      </rPr>
      <t>Worksheet O</t>
    </r>
    <r>
      <rPr>
        <sz val="12"/>
        <color theme="1"/>
        <rFont val="Arial"/>
        <family val="2"/>
      </rPr>
      <t xml:space="preserve"> in the Guidance.)</t>
    </r>
  </si>
  <si>
    <t>Some states have statutory limits on property tax collections and/or rates, or data on full-market value of taxable property are not available.  If this is the case, select "yes" below and provide the number of people residing in the affected community.
Are there statutory limits on property tax collections and/or rates in the state, or are data on the full-market value of taxable property not available?</t>
  </si>
  <si>
    <t>Standard and Poor's or Moody's</t>
  </si>
  <si>
    <t>Data Needed to Calculate the MPS (Worksheets P and Q in the Guidance)</t>
  </si>
  <si>
    <t>Will households provide revenues for the new pollution control project in the same proportion that they support existing pollution control?</t>
  </si>
  <si>
    <t xml:space="preserve">Allows the user to find specific census data sets. To identify the community median household income for Fairfax County, select the topic "People:Income/Earnings (Households)"; narrow the geography to Fairfax County, Virginia; and within the Search results, search for: DP03: Selected Economic Characteristics. </t>
  </si>
  <si>
    <r>
      <rPr>
        <sz val="12"/>
        <color indexed="8"/>
        <rFont val="Arial"/>
        <family val="2"/>
      </rPr>
      <t>Notes:</t>
    </r>
    <r>
      <rPr>
        <vertAlign val="superscript"/>
        <sz val="12"/>
        <color indexed="8"/>
        <rFont val="Arial"/>
        <family val="2"/>
      </rPr>
      <t xml:space="preserve">
1 </t>
    </r>
    <r>
      <rPr>
        <sz val="12"/>
        <color indexed="8"/>
        <rFont val="Arial"/>
        <family val="2"/>
      </rPr>
      <t>The Guidance is available at:</t>
    </r>
  </si>
  <si>
    <r>
      <t xml:space="preserve">Notes: 
</t>
    </r>
    <r>
      <rPr>
        <vertAlign val="superscript"/>
        <sz val="12"/>
        <color theme="1"/>
        <rFont val="Arial"/>
        <family val="2"/>
      </rPr>
      <t>1</t>
    </r>
    <r>
      <rPr>
        <sz val="12"/>
        <color theme="1"/>
        <rFont val="Arial"/>
        <family val="2"/>
      </rPr>
      <t xml:space="preserve"> If the state has statutory limits on property tax collections and/or rates or data on full-market value of taxable property are not available, "Overall Net Debt as Percent of Full Market Value of Taxable Property" is replaced with "Overall Net Debt Per Capita" and "Property Tax Revenues as a Percent of Full-Market Value of Taxable Property" is dropped.
</t>
    </r>
    <r>
      <rPr>
        <vertAlign val="superscript"/>
        <sz val="12"/>
        <color theme="1"/>
        <rFont val="Arial"/>
        <family val="2"/>
      </rPr>
      <t>2</t>
    </r>
    <r>
      <rPr>
        <sz val="12"/>
        <color theme="1"/>
        <rFont val="Arial"/>
        <family val="2"/>
      </rPr>
      <t xml:space="preserve"> If the community's employment rate is equal to the national average unemployment rate, plus or minus 1%, then the community's unemployment rate is assessed as being equal to the national rate.
</t>
    </r>
    <r>
      <rPr>
        <vertAlign val="superscript"/>
        <sz val="12"/>
        <color theme="1"/>
        <rFont val="Arial"/>
        <family val="2"/>
      </rPr>
      <t>3</t>
    </r>
    <r>
      <rPr>
        <sz val="12"/>
        <color theme="1"/>
        <rFont val="Arial"/>
        <family val="2"/>
      </rPr>
      <t xml:space="preserve"> If the community's median household income is equal to the state median, plus or minus 10%, then the community's median household income is assessed as being equal to the state's median household income.
</t>
    </r>
    <r>
      <rPr>
        <vertAlign val="superscript"/>
        <sz val="12"/>
        <color theme="1"/>
        <rFont val="Arial"/>
        <family val="2"/>
      </rPr>
      <t>4</t>
    </r>
    <r>
      <rPr>
        <sz val="12"/>
        <color theme="1"/>
        <rFont val="Arial"/>
        <family val="2"/>
      </rPr>
      <t xml:space="preserve"> If one of the debt or socioeconomic indicators is not available, the two financial management indicators are averaged and this averaged value is used as a single indicator with the remaining indicators.</t>
    </r>
  </si>
  <si>
    <r>
      <t>Description</t>
    </r>
    <r>
      <rPr>
        <sz val="12"/>
        <color theme="1"/>
        <rFont val="Arial"/>
        <family val="2"/>
      </rPr>
      <t>: This flowchart is an overview of the steps involved in performing an economic impact analysis as part of an antidegradation review. No input is required.</t>
    </r>
  </si>
  <si>
    <t>Antidegradation - Evaluating Important Economic Or Social Development: Public Sector</t>
  </si>
  <si>
    <t>a) No</t>
  </si>
  <si>
    <t>b) Yes (enter the number of residents in the affected community below)</t>
  </si>
  <si>
    <t>This is a blank cell used for formatting purposes.</t>
  </si>
  <si>
    <r>
      <t xml:space="preserve">The purpose of this spreadsheet is to help states, tribes, and stakeholders implement the recommendations in EPA's Interim Economic Guidance for Water Quality Standards, Workbook (1995).
Federal regulations require States to adopt an antidegradation policy to protect existing uses, high-quality waters, and water quality in waters that are considered to be outstanding national resources.  Federal regulations allow the lowering of water quality in higher-quality waters only if it is necessary to accommodate important economic or social development in the area in which the waters are located (CFR 40 131.12(a)(2)).  The EPA developed guidance (EPA-823-B-95-002 Interim Economic Guidance for Water Quality Standards, Workbook (1995), hereafter termed “The Guidance”) to help states, tribes, and stakeholders evaluate if the costs of pollution controls needed to maintain high-quality water will interfere with important economic and social development.  The Guidance recommends methods for calculating socioeconomic and financial indicators and ways to evaluate and interpret them.  Worksheets are provided in the appendix to facilitate the calculation, evaluation, and interpretation of these recommended indicators.
This spreadsheet supplements The Guidance by guiding the user through the necessary calculation steps to successfully implement The Guidance recommendations.  The spreadsheet provides instructions on what information needs to be obtained and how to obtain it, organizes and stores the information in a sensible and relevant format, performs the required calculations on numeric information wherever feasible, and evaluates the results.  The spreadsheet also clearly displays the information, methodology, and analytical results in a way that can be used to compile needed documentation when requesting the lowering of water quality under state or tribal antidegradation policy.
Below are general instructions on how to use this spreadsheet.  The worksheet tabs along the bottom of the screen provide access to each sequential step in the analysis that is recommended in the Guidance.  In all worksheets, only </t>
    </r>
    <r>
      <rPr>
        <b/>
        <sz val="12"/>
        <rFont val="Arial"/>
        <family val="2"/>
      </rPr>
      <t>cells marked with an asterisk (*)</t>
    </r>
    <r>
      <rPr>
        <sz val="12"/>
        <color theme="1"/>
        <rFont val="Arial"/>
        <family val="2"/>
      </rPr>
      <t xml:space="preserve"> require input.  Worksheets that do not require input refer to information from other cells for the purpose of providing supplementary information and documentation.  Information is automatically transferred to the appropriate worksheets for analysis and display of results.</t>
    </r>
  </si>
  <si>
    <r>
      <t>1. Enter information about the proposed project in the tab named: "1. Project Description" (only</t>
    </r>
    <r>
      <rPr>
        <sz val="12"/>
        <rFont val="Arial"/>
        <family val="2"/>
      </rPr>
      <t xml:space="preserve"> </t>
    </r>
    <r>
      <rPr>
        <b/>
        <sz val="12"/>
        <rFont val="Arial"/>
        <family val="2"/>
      </rPr>
      <t>cells marked with an asterisk (*)</t>
    </r>
    <r>
      <rPr>
        <sz val="12"/>
        <color indexed="8"/>
        <rFont val="Arial"/>
        <family val="2"/>
      </rPr>
      <t xml:space="preserve"> require input). 
The most cost-effective approach to maintaining high quality waters should be considered in the analysis.  If at least one treatment alternative would allow for the maintenance of high-quality waters without incurring substantial impacts, then that alternative would not interfere with development and should be implemented.  The analysis should include assumptions about excess capacity, population growth, and consideration of alternative technologies.  An accurate estimate of project costs may be available from the discharger's design engineers.  If site-specific engineering cost estimates are not available, preliminary project cost estimates can be derived from a comparable project in the State or from the judgment of experienced water pollution control engineers.  See Sections 5.1 and 2.1.a in the Guidance for more information. </t>
    </r>
  </si>
  <si>
    <r>
      <t xml:space="preserve">2. Enter information that will be used to calculate the municipal preliminary screener (MPS) value in the tab named" "2. MPS Inputs" (only </t>
    </r>
    <r>
      <rPr>
        <b/>
        <sz val="12"/>
        <rFont val="Arial"/>
        <family val="2"/>
      </rPr>
      <t>cells marked with an asterisk (*)</t>
    </r>
    <r>
      <rPr>
        <sz val="12"/>
        <color indexed="8"/>
        <rFont val="Arial"/>
        <family val="2"/>
      </rPr>
      <t xml:space="preserve"> require input).
The MPS is the average annualized pollution control cost per household within the affected  community.  The affected community is defined as those who will pay the compliance costs.  Current costs of pollution controls must be considered along with the projected annual costs of the proposed pollution control project.  The existing cost per household usually can be obtained from municipal records.  If project costs were estimated for a prior year, these costs should be adjusted to reflect current year prices using the average annual national Consumer Price Index (CPI) inflation rate for the period available from the Bureau of Labor Statistics. See Section 5.1 in the Guidance for more information.</t>
    </r>
  </si>
  <si>
    <r>
      <t xml:space="preserve">4. </t>
    </r>
    <r>
      <rPr>
        <b/>
        <sz val="12"/>
        <color indexed="8"/>
        <rFont val="Arial"/>
        <family val="2"/>
      </rPr>
      <t>If the MPS indicates substantial impacts that would interfere with development may occur</t>
    </r>
    <r>
      <rPr>
        <sz val="12"/>
        <color indexed="8"/>
        <rFont val="Arial"/>
        <family val="2"/>
      </rPr>
      <t xml:space="preserve"> (i.e. it exceeds 1.0%), continue with the Secondary Test by entering socioeconomic data for the affected community in the tab named: "4. Secondary Test Inputs" (only </t>
    </r>
    <r>
      <rPr>
        <b/>
        <sz val="12"/>
        <rFont val="Arial"/>
        <family val="2"/>
      </rPr>
      <t>cells marked with an asterisk (*)</t>
    </r>
    <r>
      <rPr>
        <b/>
        <sz val="12"/>
        <color theme="4"/>
        <rFont val="Arial"/>
        <family val="2"/>
      </rPr>
      <t xml:space="preserve"> </t>
    </r>
    <r>
      <rPr>
        <sz val="12"/>
        <color indexed="8"/>
        <rFont val="Arial"/>
        <family val="2"/>
      </rPr>
      <t>require input).
Specifically, provide community indicators including: debt indicators (bond rating and overall net debt as a percent of full market value of taxable property), socioeconomic indicators (unemployment rate and median household income), and financial management indicators (property tax revenue as a percent of full market value of taxable property and property tax collection rate).  Follow the instructions provided to obtain the necessary data, as well as data for alternative indicators as needed.  The resulting Secondary Test Score is calculated on tab "5. Secondary Test Score." See Sections 5.2.b and 2.4 in the Guidance for more information.</t>
    </r>
  </si>
  <si>
    <r>
      <t xml:space="preserve">6. </t>
    </r>
    <r>
      <rPr>
        <b/>
        <sz val="12"/>
        <color indexed="8"/>
        <rFont val="Arial"/>
        <family val="2"/>
      </rPr>
      <t>If the Substantial Impacts Matrix indicates that requirements would interfere with development</t>
    </r>
    <r>
      <rPr>
        <sz val="12"/>
        <color indexed="8"/>
        <rFont val="Arial"/>
        <family val="2"/>
      </rPr>
      <t xml:space="preserve">, determine if the development would be economically and socially important in the tab named: "7. Determine Whether Important" (only </t>
    </r>
    <r>
      <rPr>
        <b/>
        <sz val="12"/>
        <rFont val="Arial"/>
        <family val="2"/>
      </rPr>
      <t>cells marked with an asterisk (*)</t>
    </r>
    <r>
      <rPr>
        <sz val="12"/>
        <color indexed="8"/>
        <rFont val="Arial"/>
        <family val="2"/>
      </rPr>
      <t xml:space="preserve"> require input). 
The affected community is most often the immediate municipality.  While there are no explicit criteria, the EPA recommends that changes in the socioeconomic indicators listed on the worksheet be considered.  For each indicator listed, estimate the potential change that would result from the development.  See Section 5.3 in the Guidance for more information.</t>
    </r>
  </si>
  <si>
    <r>
      <rPr>
        <b/>
        <sz val="12"/>
        <color theme="1"/>
        <rFont val="Arial"/>
        <family val="2"/>
      </rPr>
      <t>Instructions</t>
    </r>
    <r>
      <rPr>
        <sz val="12"/>
        <color theme="1"/>
        <rFont val="Arial"/>
        <family val="2"/>
      </rPr>
      <t xml:space="preserve">: Enter information in the </t>
    </r>
    <r>
      <rPr>
        <b/>
        <sz val="12"/>
        <rFont val="Arial"/>
        <family val="2"/>
      </rPr>
      <t>cells marked with an asterisk (*)</t>
    </r>
    <r>
      <rPr>
        <b/>
        <sz val="12"/>
        <color theme="4"/>
        <rFont val="Arial"/>
        <family val="2"/>
      </rPr>
      <t xml:space="preserve"> </t>
    </r>
    <r>
      <rPr>
        <sz val="12"/>
        <color theme="1"/>
        <rFont val="Arial"/>
        <family val="2"/>
      </rPr>
      <t>about the most cost-effective approach to meet water quality standards. The most accurate estimate of project costs may be available from the discharger's design engineers.  If site-specific engineering cost estimates are not available, preliminary project cost estimates may be derived from a comparable project in the State or from the judgment of experienced water pollution control engineers.</t>
    </r>
  </si>
  <si>
    <t>*</t>
  </si>
  <si>
    <r>
      <rPr>
        <b/>
        <sz val="12"/>
        <color indexed="8"/>
        <rFont val="Arial"/>
        <family val="2"/>
      </rPr>
      <t>Description</t>
    </r>
    <r>
      <rPr>
        <sz val="12"/>
        <color indexed="8"/>
        <rFont val="Arial"/>
        <family val="2"/>
      </rPr>
      <t xml:space="preserve">: This worksheet contains the information needed to calculate the municipal preliminary screener (MPS).  The MPS is the average annualized pollution control cost per household in the affected  community.  The MPS helps to determine whether or not the community can clearly pay for the project without incurring any substantial impacts.
</t>
    </r>
    <r>
      <rPr>
        <b/>
        <sz val="12"/>
        <color indexed="8"/>
        <rFont val="Arial"/>
        <family val="2"/>
      </rPr>
      <t>Instructions</t>
    </r>
    <r>
      <rPr>
        <sz val="12"/>
        <color indexed="8"/>
        <rFont val="Arial"/>
        <family val="2"/>
      </rPr>
      <t xml:space="preserve">: Enter the requested information into the </t>
    </r>
    <r>
      <rPr>
        <b/>
        <sz val="12"/>
        <rFont val="Arial"/>
        <family val="2"/>
      </rPr>
      <t>cells marked with an asterisk (*).</t>
    </r>
    <r>
      <rPr>
        <sz val="12"/>
        <color indexed="8"/>
        <rFont val="Arial"/>
        <family val="2"/>
      </rPr>
      <t xml:space="preserve">  The affected community is the governmental jurisdiction or jurisdictions responsible for paying compliance costs.  Current costs of pollution controls can also be considered in addition to the projected annual costs of the proposed pollution control project.  The existing cost per household usually can be obtained from municipal records.  If project costs are estimated for a prior year, these costs should be adjusted to reflect current year prices using the average annual national Consumer Price Index (CPI) inflation rate for the period available from the Bureau of Labor Statistics.  See the Guidance documentation below for additional information.</t>
    </r>
  </si>
  <si>
    <t xml:space="preserve">       b) No, they will pay a different percentage. Enter to right.</t>
  </si>
  <si>
    <t xml:space="preserve">       a) Yes</t>
  </si>
  <si>
    <r>
      <rPr>
        <b/>
        <sz val="12"/>
        <color indexed="8"/>
        <rFont val="Arial"/>
        <family val="2"/>
      </rPr>
      <t xml:space="preserve">Description: </t>
    </r>
    <r>
      <rPr>
        <sz val="12"/>
        <color indexed="8"/>
        <rFont val="Arial"/>
        <family val="2"/>
      </rPr>
      <t>This worksheet contains the numerical data necessary to calculate the secondary test score.  The secondary test score characterizes the community's current financial and socioeconomic condition.  See the Guidance documentation below for additional information.</t>
    </r>
    <r>
      <rPr>
        <b/>
        <sz val="12"/>
        <color indexed="8"/>
        <rFont val="Arial"/>
        <family val="2"/>
      </rPr>
      <t xml:space="preserve">
Instructions</t>
    </r>
    <r>
      <rPr>
        <sz val="12"/>
        <color indexed="8"/>
        <rFont val="Arial"/>
        <family val="2"/>
      </rPr>
      <t xml:space="preserve">: If the MPS indicates that substantial impacts interfering with development may occur (i.e. it exceeds 1.0%), proceed with the secondary test by entering socioeconomic data for the affected community in the </t>
    </r>
    <r>
      <rPr>
        <b/>
        <sz val="12"/>
        <rFont val="Arial"/>
        <family val="2"/>
      </rPr>
      <t>cells marked with an asterisk (*)</t>
    </r>
    <r>
      <rPr>
        <sz val="12"/>
        <color indexed="8"/>
        <rFont val="Arial"/>
        <family val="2"/>
      </rPr>
      <t xml:space="preserve">.  Additional information on potential sources of data are provided in the tab named: "Potential Data Sources," and example data sources are provided in the tab named: "Example Data Sources."  If one or more of the six indicators is not developed, provide an explanation as to why the indicator is not appropriate or not available. </t>
    </r>
  </si>
  <si>
    <r>
      <rPr>
        <b/>
        <sz val="12"/>
        <color indexed="8"/>
        <rFont val="Arial"/>
        <family val="2"/>
      </rPr>
      <t>Description:</t>
    </r>
    <r>
      <rPr>
        <sz val="12"/>
        <color indexed="8"/>
        <rFont val="Arial"/>
        <family val="2"/>
      </rPr>
      <t xml:space="preserve"> This worksheet indicates whether the development is important.  The use of the term "important" communicates a general sense of the level of economic and social development.  The EPA intends for this provision to permit degradation of high-quality water bodies in only a few extraordinary cases where the benefits of the economic or social development unquestionably outweigh the cost of lowering water quality.</t>
    </r>
    <r>
      <rPr>
        <b/>
        <sz val="12"/>
        <color indexed="8"/>
        <rFont val="Arial"/>
        <family val="2"/>
      </rPr>
      <t xml:space="preserve">
Instructions:</t>
    </r>
    <r>
      <rPr>
        <sz val="12"/>
        <color indexed="8"/>
        <rFont val="Arial"/>
        <family val="2"/>
      </rPr>
      <t xml:space="preserve"> Enter information in the </t>
    </r>
    <r>
      <rPr>
        <b/>
        <sz val="12"/>
        <color indexed="8"/>
        <rFont val="Arial"/>
        <family val="2"/>
      </rPr>
      <t>cells marked with an asterisk (*)</t>
    </r>
    <r>
      <rPr>
        <sz val="12"/>
        <color indexed="8"/>
        <rFont val="Arial"/>
        <family val="2"/>
      </rPr>
      <t xml:space="preserve"> to determine if the requirements would interfere with an important social and economic development.  The affected community is most often the immediate municipality.  While there are no explicit criteria, the EPA recommends that changes in the socioeconomic indicators listed on the worksheet be considered.  For each indicator listed, estimate the potential change that would result from the development.  </t>
    </r>
  </si>
  <si>
    <r>
      <t xml:space="preserve">Note column of cell </t>
    </r>
    <r>
      <rPr>
        <b/>
        <sz val="12"/>
        <color theme="1"/>
        <rFont val="Arial"/>
        <family val="2"/>
      </rPr>
      <t>marked with an asterisk (*)</t>
    </r>
    <r>
      <rPr>
        <sz val="12"/>
        <color theme="1"/>
        <rFont val="Arial"/>
        <family val="2"/>
      </rPr>
      <t xml:space="preserve"> below:</t>
    </r>
  </si>
  <si>
    <r>
      <t xml:space="preserve">Weak </t>
    </r>
    <r>
      <rPr>
        <vertAlign val="superscript"/>
        <sz val="12"/>
        <color theme="1"/>
        <rFont val="Arial"/>
        <family val="2"/>
      </rPr>
      <t>a</t>
    </r>
  </si>
  <si>
    <r>
      <t xml:space="preserve">Mid-Range </t>
    </r>
    <r>
      <rPr>
        <vertAlign val="superscript"/>
        <sz val="12"/>
        <color theme="1"/>
        <rFont val="Arial"/>
        <family val="2"/>
      </rPr>
      <t>b</t>
    </r>
  </si>
  <si>
    <r>
      <t xml:space="preserve">Strong </t>
    </r>
    <r>
      <rPr>
        <vertAlign val="superscript"/>
        <sz val="12"/>
        <color theme="1"/>
        <rFont val="Arial"/>
        <family val="2"/>
      </rPr>
      <t>c</t>
    </r>
  </si>
  <si>
    <t>c. Strong is a score of 3 points</t>
  </si>
  <si>
    <t>a. Weak is a score of 1 point</t>
  </si>
  <si>
    <t>b. Mid-Range is a score of 2 points</t>
  </si>
  <si>
    <r>
      <rPr>
        <b/>
        <sz val="12"/>
        <color theme="1"/>
        <rFont val="Arial"/>
        <family val="2"/>
      </rPr>
      <t>Description:</t>
    </r>
    <r>
      <rPr>
        <sz val="12"/>
        <color theme="1"/>
        <rFont val="Arial"/>
        <family val="2"/>
      </rPr>
      <t xml:space="preserve"> This worksheet calculates the secondary test score, which characterizes the affected community's current financial and socioeconomic condition.  The secondary test score is used in combination with the MPS to evaluate whether or not substantial economic impacts are likely to occur.  See the Guidance documentation below for additional information.
</t>
    </r>
    <r>
      <rPr>
        <b/>
        <sz val="12"/>
        <color theme="1"/>
        <rFont val="Arial"/>
        <family val="2"/>
      </rPr>
      <t xml:space="preserve">Instructions: </t>
    </r>
    <r>
      <rPr>
        <sz val="12"/>
        <color theme="1"/>
        <rFont val="Arial"/>
        <family val="2"/>
      </rPr>
      <t xml:space="preserve">Verify that the appropriate cells are selected in each row and in the "Score" column to be summed below (highlighted in </t>
    </r>
    <r>
      <rPr>
        <b/>
        <sz val="12"/>
        <color theme="9" tint="-0.249977111117893"/>
        <rFont val="Arial"/>
        <family val="2"/>
      </rPr>
      <t>orange</t>
    </r>
    <r>
      <rPr>
        <sz val="12"/>
        <color theme="1"/>
        <rFont val="Arial"/>
        <family val="2"/>
      </rPr>
      <t xml:space="preserve"> and</t>
    </r>
    <r>
      <rPr>
        <b/>
        <sz val="12"/>
        <color theme="9" tint="-0.249977111117893"/>
        <rFont val="Arial"/>
        <family val="2"/>
      </rPr>
      <t xml:space="preserve"> </t>
    </r>
    <r>
      <rPr>
        <b/>
        <sz val="12"/>
        <rFont val="Arial"/>
        <family val="2"/>
      </rPr>
      <t>marked with an asterisk (*)</t>
    </r>
    <r>
      <rPr>
        <sz val="12"/>
        <color theme="1"/>
        <rFont val="Arial"/>
        <family val="2"/>
      </rPr>
      <t xml:space="preserve">). </t>
    </r>
  </si>
  <si>
    <r>
      <t xml:space="preserve">The MPS indicates if a public entity would clearly </t>
    </r>
    <r>
      <rPr>
        <u/>
        <sz val="12"/>
        <color theme="1"/>
        <rFont val="Arial"/>
        <family val="2"/>
      </rPr>
      <t>not</t>
    </r>
    <r>
      <rPr>
        <sz val="12"/>
        <color theme="1"/>
        <rFont val="Arial"/>
        <family val="2"/>
      </rPr>
      <t xml:space="preserve"> incur substantial economic impacts as a result of the proposed pollution control project.</t>
    </r>
    <r>
      <rPr>
        <b/>
        <sz val="12"/>
        <color theme="1"/>
        <rFont val="Arial"/>
        <family val="2"/>
      </rPr>
      <t xml:space="preserve">
Instructions:</t>
    </r>
    <r>
      <rPr>
        <sz val="12"/>
        <color theme="1"/>
        <rFont val="Arial"/>
        <family val="2"/>
      </rPr>
      <t xml:space="preserve"> Evaluate the MPS by noting which cell is highlighted in </t>
    </r>
    <r>
      <rPr>
        <b/>
        <sz val="12"/>
        <color theme="9" tint="-0.249977111117893"/>
        <rFont val="Arial"/>
        <family val="2"/>
      </rPr>
      <t>orange</t>
    </r>
    <r>
      <rPr>
        <sz val="12"/>
        <color theme="1"/>
        <rFont val="Arial"/>
        <family val="2"/>
      </rPr>
      <t xml:space="preserve"> and </t>
    </r>
    <r>
      <rPr>
        <b/>
        <sz val="12"/>
        <color theme="1"/>
        <rFont val="Arial"/>
        <family val="2"/>
      </rPr>
      <t>marked with an asterisk (*).</t>
    </r>
    <r>
      <rPr>
        <sz val="12"/>
        <color theme="1"/>
        <rFont val="Arial"/>
        <family val="2"/>
      </rPr>
      <t xml:space="preserve">  If the MPS is less than 1.0 percent of median household income, EPA does </t>
    </r>
    <r>
      <rPr>
        <u/>
        <sz val="12"/>
        <color theme="1"/>
        <rFont val="Arial"/>
        <family val="2"/>
      </rPr>
      <t>not</t>
    </r>
    <r>
      <rPr>
        <sz val="12"/>
        <color theme="1"/>
        <rFont val="Arial"/>
        <family val="2"/>
      </rPr>
      <t xml:space="preserve"> expect the pollution control project to impose a substantial economic impact on the community; do not continue to the secondary affordability test.  If the MPS is greater than 2.0 percent of median household income, then the pollution control project may interfere with development; continue to the secondary affordability test.  If the MPS is between 1.0 and  2.0 percent of median household income, the community may incur a mid-range economic impact; continuing to  the secondary affordability test is optional.  See the Guidance documentation below for additional information.</t>
    </r>
  </si>
  <si>
    <r>
      <rPr>
        <b/>
        <sz val="12"/>
        <color indexed="8"/>
        <rFont val="Arial"/>
        <family val="2"/>
      </rPr>
      <t xml:space="preserve">Description: </t>
    </r>
    <r>
      <rPr>
        <sz val="12"/>
        <color indexed="8"/>
        <rFont val="Arial"/>
        <family val="2"/>
      </rPr>
      <t>This matrix evaluates the likelihood that maintaining high quality waters would cause substantial economic impacts that would interfere with development.  See the Guidance documentation below for additional information.</t>
    </r>
    <r>
      <rPr>
        <b/>
        <sz val="12"/>
        <color indexed="8"/>
        <rFont val="Arial"/>
        <family val="2"/>
      </rPr>
      <t xml:space="preserve">
Instructions:</t>
    </r>
    <r>
      <rPr>
        <sz val="12"/>
        <color indexed="8"/>
        <rFont val="Arial"/>
        <family val="2"/>
      </rPr>
      <t xml:space="preserve"> Evaluate the combined results of the MPS and the secondary test by noting which cell in the Substantial Impacts Matrix below is highlighted in </t>
    </r>
    <r>
      <rPr>
        <b/>
        <sz val="12"/>
        <color theme="9" tint="-0.249977111117893"/>
        <rFont val="Arial"/>
        <family val="2"/>
      </rPr>
      <t xml:space="preserve">orange </t>
    </r>
    <r>
      <rPr>
        <sz val="12"/>
        <rFont val="Arial"/>
        <family val="2"/>
      </rPr>
      <t xml:space="preserve">and </t>
    </r>
    <r>
      <rPr>
        <b/>
        <sz val="12"/>
        <rFont val="Arial"/>
        <family val="2"/>
      </rPr>
      <t>marked with an asterisk (*)</t>
    </r>
    <r>
      <rPr>
        <sz val="12"/>
        <color indexed="8"/>
        <rFont val="Arial"/>
        <family val="2"/>
      </rPr>
      <t xml:space="preserve">.  If the matrix indicates the pollution control project is </t>
    </r>
    <r>
      <rPr>
        <u/>
        <sz val="12"/>
        <color indexed="8"/>
        <rFont val="Arial"/>
        <family val="2"/>
      </rPr>
      <t>not</t>
    </r>
    <r>
      <rPr>
        <sz val="12"/>
        <color indexed="8"/>
        <rFont val="Arial"/>
        <family val="2"/>
      </rPr>
      <t xml:space="preserve"> likely to impose a substantial economic impact on the community, then do not proceed with the analysis.  If the matrix indicates the pollution control project is likely to impose a substantial economic impact that would interfere with development, continue to determine whether the development would be important.  If the matrix indicates the pollution control project may or may not impose a substantial economic impact that would interfere with development, then continuing the analysis is optional.  </t>
    </r>
  </si>
  <si>
    <t>Example data sources for "4. Secondary Test Inputs" (Worksheet T).</t>
  </si>
  <si>
    <t>Changelog</t>
  </si>
  <si>
    <t>Describes bug fixes and other modifications that have been made since the original spreadsheet was posted to the EPA web site.</t>
  </si>
  <si>
    <r>
      <rPr>
        <b/>
        <sz val="12"/>
        <color theme="1"/>
        <rFont val="Arial"/>
        <family val="2"/>
      </rPr>
      <t>Description:</t>
    </r>
    <r>
      <rPr>
        <sz val="12"/>
        <color theme="1"/>
        <rFont val="Arial"/>
        <family val="2"/>
      </rPr>
      <t xml:space="preserve"> This worksheet describes bug fixes and other modifications that have been made since the original spreadsheet was posted to the EPA web site.</t>
    </r>
  </si>
  <si>
    <r>
      <t xml:space="preserve">June 2013
</t>
    </r>
    <r>
      <rPr>
        <sz val="12"/>
        <color theme="1"/>
        <rFont val="Arial"/>
        <family val="2"/>
      </rPr>
      <t xml:space="preserve">Fixed number formatting on F32 and F33 in “2. MPS Inputs” as well as border and row formatting
Fixed minor border and row formatting issues on “2. MSP Inputs,” “3. MPS,” “5. Secondary Test Score,” and “7. Determine Whether Important”
Fixed minor formatting issues for printer compatibility on several tabs
Unlocked cell B17 (description of missing data) in “4. Secondary Test Inputs”
</t>
    </r>
    <r>
      <rPr>
        <b/>
        <sz val="12"/>
        <color theme="1"/>
        <rFont val="Arial"/>
        <family val="2"/>
      </rPr>
      <t xml:space="preserve">
</t>
    </r>
  </si>
  <si>
    <r>
      <t xml:space="preserve">July 2015
</t>
    </r>
    <r>
      <rPr>
        <sz val="12"/>
        <color theme="1"/>
        <rFont val="Arial"/>
        <family val="2"/>
      </rPr>
      <t xml:space="preserve">Changed calculation of average in "5. Secondary Test Score" to reflect replacement of two financial management indicators with a single average financial management indicator when one debt or socioeconomic indicator is unavailable.
</t>
    </r>
    <r>
      <rPr>
        <b/>
        <sz val="12"/>
        <color theme="1"/>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</si>
</sst>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6" formatCode="&quot;$&quot;#,##0_);[Red]\(&quot;$&quot;#,##0\)"/>
    <numFmt numFmtId="8" formatCode="&quot;$&quot;#,##0.00_);[Red]\(&quot;$&quot;#,##0.00\)"/>
    <numFmt numFmtId="44" formatCode="_(&quot;$&quot;* #,##0.00_);_(&quot;$&quot;* \(#,##0.00\);_(&quot;$&quot;* &quot;-&quot;??_);_(@_)"/>
    <numFmt numFmtId="164" formatCode="&quot;$&quot;#,##0.00"/>
    <numFmt numFmtId="165" formatCode="0.0000"/>
    <numFmt numFmtId="166" formatCode="&quot;$&quot;#,##0"/>
    <numFmt numFmtId="167" formatCode="0.0"/>
    <numFmt numFmtId="168" formatCode="0.0%"/>
    <numFmt numFmtId="169" formatCode=";;;"/>
  </numFmts>
  <fonts count="25" x14ac:knownFonts="1">
    <font>
      <sz val="11"/>
      <color theme="1"/>
      <name val="Calibri"/>
      <family val="2"/>
      <scheme val="minor"/>
    </font>
    <font>
      <sz val="11"/>
      <color theme="1"/>
      <name val="Garamond"/>
      <family val="2"/>
    </font>
    <font>
      <sz val="11"/>
      <color theme="1"/>
      <name val="Garamond"/>
      <family val="2"/>
    </font>
    <font>
      <sz val="11"/>
      <color theme="1"/>
      <name val="Calibri"/>
      <family val="2"/>
      <scheme val="minor"/>
    </font>
    <font>
      <sz val="10"/>
      <name val="Arial"/>
      <family val="2"/>
    </font>
    <font>
      <u/>
      <sz val="11"/>
      <color theme="10"/>
      <name val="Calibri"/>
      <family val="2"/>
      <scheme val="minor"/>
    </font>
    <font>
      <sz val="12"/>
      <color theme="1"/>
      <name val="Arial"/>
      <family val="2"/>
    </font>
    <font>
      <b/>
      <sz val="12"/>
      <color theme="1"/>
      <name val="Arial"/>
      <family val="2"/>
    </font>
    <font>
      <i/>
      <sz val="12"/>
      <color theme="1"/>
      <name val="Arial"/>
      <family val="2"/>
    </font>
    <font>
      <vertAlign val="superscript"/>
      <sz val="12"/>
      <color theme="1"/>
      <name val="Arial"/>
      <family val="2"/>
    </font>
    <font>
      <sz val="12"/>
      <color indexed="8"/>
      <name val="Arial"/>
      <family val="2"/>
    </font>
    <font>
      <b/>
      <sz val="12"/>
      <color theme="4"/>
      <name val="Arial"/>
      <family val="2"/>
    </font>
    <font>
      <b/>
      <sz val="12"/>
      <color indexed="8"/>
      <name val="Arial"/>
      <family val="2"/>
    </font>
    <font>
      <vertAlign val="superscript"/>
      <sz val="12"/>
      <color indexed="8"/>
      <name val="Arial"/>
      <family val="2"/>
    </font>
    <font>
      <u/>
      <sz val="12"/>
      <color theme="10"/>
      <name val="Arial"/>
      <family val="2"/>
    </font>
    <font>
      <b/>
      <i/>
      <sz val="12"/>
      <color theme="1"/>
      <name val="Arial"/>
      <family val="2"/>
    </font>
    <font>
      <sz val="12"/>
      <name val="Arial"/>
      <family val="2"/>
    </font>
    <font>
      <u/>
      <sz val="12"/>
      <color theme="1"/>
      <name val="Arial"/>
      <family val="2"/>
    </font>
    <font>
      <b/>
      <sz val="12"/>
      <name val="Arial"/>
      <family val="2"/>
    </font>
    <font>
      <b/>
      <sz val="12"/>
      <color theme="9" tint="-0.249977111117893"/>
      <name val="Arial"/>
      <family val="2"/>
    </font>
    <font>
      <sz val="12"/>
      <color rgb="FFFF0000"/>
      <name val="Arial"/>
      <family val="2"/>
    </font>
    <font>
      <sz val="12"/>
      <color theme="1"/>
      <name val="Calibri"/>
      <family val="2"/>
      <scheme val="minor"/>
    </font>
    <font>
      <sz val="12"/>
      <color theme="1"/>
      <name val="Wingdings"/>
      <charset val="2"/>
    </font>
    <font>
      <u/>
      <sz val="12"/>
      <color indexed="8"/>
      <name val="Arial"/>
      <family val="2"/>
    </font>
    <font>
      <sz val="12"/>
      <color theme="0"/>
      <name val="Arial"/>
      <family val="2"/>
    </font>
  </fonts>
  <fills count="10">
    <fill>
      <patternFill patternType="none"/>
    </fill>
    <fill>
      <patternFill patternType="gray125"/>
    </fill>
    <fill>
      <patternFill patternType="solid">
        <fgColor theme="6" tint="0.59999389629810485"/>
        <bgColor indexed="64"/>
      </patternFill>
    </fill>
    <fill>
      <patternFill patternType="solid">
        <fgColor indexed="65"/>
        <bgColor indexed="64"/>
      </patternFill>
    </fill>
    <fill>
      <patternFill patternType="solid">
        <fgColor theme="9" tint="0.39997558519241921"/>
        <bgColor indexed="64"/>
      </patternFill>
    </fill>
    <fill>
      <patternFill patternType="solid">
        <fgColor theme="0"/>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indexed="9"/>
        <bgColor indexed="26"/>
      </patternFill>
    </fill>
    <fill>
      <patternFill patternType="solid">
        <fgColor theme="0" tint="-0.499984740745262"/>
        <bgColor indexed="64"/>
      </patternFill>
    </fill>
  </fills>
  <borders count="141">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bottom style="thin">
        <color indexed="64"/>
      </bottom>
      <diagonal/>
    </border>
    <border>
      <left style="medium">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auto="1"/>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medium">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style="double">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style="thin">
        <color indexed="64"/>
      </right>
      <top style="thin">
        <color indexed="64"/>
      </top>
      <bottom/>
      <diagonal/>
    </border>
    <border>
      <left style="medium">
        <color indexed="64"/>
      </left>
      <right style="double">
        <color indexed="64"/>
      </right>
      <top style="thin">
        <color indexed="64"/>
      </top>
      <bottom style="medium">
        <color indexed="64"/>
      </bottom>
      <diagonal/>
    </border>
    <border>
      <left style="double">
        <color indexed="64"/>
      </left>
      <right style="medium">
        <color indexed="64"/>
      </right>
      <top style="thin">
        <color indexed="64"/>
      </top>
      <bottom style="medium">
        <color indexed="64"/>
      </bottom>
      <diagonal/>
    </border>
    <border>
      <left style="thin">
        <color auto="1"/>
      </left>
      <right style="medium">
        <color auto="1"/>
      </right>
      <top style="thin">
        <color auto="1"/>
      </top>
      <bottom style="thin">
        <color auto="1"/>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medium">
        <color indexed="64"/>
      </bottom>
      <diagonal/>
    </border>
    <border>
      <left style="double">
        <color indexed="64"/>
      </left>
      <right style="thin">
        <color indexed="64"/>
      </right>
      <top style="double">
        <color indexed="64"/>
      </top>
      <bottom/>
      <diagonal/>
    </border>
    <border>
      <left/>
      <right style="thin">
        <color indexed="64"/>
      </right>
      <top style="thin">
        <color indexed="64"/>
      </top>
      <bottom/>
      <diagonal/>
    </border>
    <border>
      <left/>
      <right style="double">
        <color indexed="64"/>
      </right>
      <top style="thin">
        <color indexed="64"/>
      </top>
      <bottom style="medium">
        <color indexed="64"/>
      </bottom>
      <diagonal/>
    </border>
    <border>
      <left style="thin">
        <color indexed="64"/>
      </left>
      <right style="double">
        <color indexed="64"/>
      </right>
      <top style="double">
        <color indexed="64"/>
      </top>
      <bottom/>
      <diagonal/>
    </border>
    <border>
      <left/>
      <right/>
      <top style="double">
        <color indexed="64"/>
      </top>
      <bottom/>
      <diagonal/>
    </border>
    <border>
      <left style="medium">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top/>
      <bottom style="thin">
        <color indexed="64"/>
      </bottom>
      <diagonal/>
    </border>
    <border>
      <left style="medium">
        <color indexed="64"/>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8"/>
      </left>
      <right style="thin">
        <color indexed="8"/>
      </right>
      <top style="thin">
        <color indexed="8"/>
      </top>
      <bottom style="medium">
        <color indexed="64"/>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medium">
        <color indexed="64"/>
      </right>
      <top style="thin">
        <color indexed="8"/>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medium">
        <color indexed="64"/>
      </right>
      <top style="thin">
        <color indexed="8"/>
      </top>
      <bottom style="medium">
        <color indexed="64"/>
      </bottom>
      <diagonal/>
    </border>
    <border>
      <left style="medium">
        <color indexed="64"/>
      </left>
      <right/>
      <top style="thin">
        <color indexed="64"/>
      </top>
      <bottom style="thin">
        <color indexed="8"/>
      </bottom>
      <diagonal/>
    </border>
    <border>
      <left/>
      <right/>
      <top style="thin">
        <color indexed="64"/>
      </top>
      <bottom style="thin">
        <color indexed="8"/>
      </bottom>
      <diagonal/>
    </border>
    <border>
      <left/>
      <right style="medium">
        <color indexed="64"/>
      </right>
      <top style="thin">
        <color indexed="64"/>
      </top>
      <bottom style="thin">
        <color indexed="8"/>
      </bottom>
      <diagonal/>
    </border>
    <border>
      <left style="medium">
        <color indexed="64"/>
      </left>
      <right/>
      <top style="thin">
        <color indexed="8"/>
      </top>
      <bottom style="thin">
        <color indexed="64"/>
      </bottom>
      <diagonal/>
    </border>
    <border>
      <left/>
      <right/>
      <top style="thin">
        <color indexed="8"/>
      </top>
      <bottom style="thin">
        <color indexed="64"/>
      </bottom>
      <diagonal/>
    </border>
    <border>
      <left/>
      <right style="medium">
        <color indexed="64"/>
      </right>
      <top style="thin">
        <color indexed="8"/>
      </top>
      <bottom style="thin">
        <color indexed="64"/>
      </bottom>
      <diagonal/>
    </border>
    <border>
      <left style="thin">
        <color auto="1"/>
      </left>
      <right style="thin">
        <color auto="1"/>
      </right>
      <top style="thin">
        <color auto="1"/>
      </top>
      <bottom style="thin">
        <color auto="1"/>
      </bottom>
      <diagonal/>
    </border>
    <border>
      <left style="medium">
        <color indexed="64"/>
      </left>
      <right style="thin">
        <color indexed="64"/>
      </right>
      <top style="thin">
        <color indexed="64"/>
      </top>
      <bottom style="thin">
        <color indexed="64"/>
      </bottom>
      <diagonal/>
    </border>
    <border>
      <left style="thin">
        <color auto="1"/>
      </left>
      <right style="medium">
        <color auto="1"/>
      </right>
      <top style="thin">
        <color auto="1"/>
      </top>
      <bottom style="thin">
        <color auto="1"/>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medium">
        <color indexed="64"/>
      </top>
      <bottom/>
      <diagonal/>
    </border>
    <border>
      <left/>
      <right style="thin">
        <color auto="1"/>
      </right>
      <top style="thin">
        <color indexed="64"/>
      </top>
      <bottom/>
      <diagonal/>
    </border>
    <border>
      <left style="thin">
        <color indexed="64"/>
      </left>
      <right/>
      <top style="thin">
        <color indexed="64"/>
      </top>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thin">
        <color indexed="64"/>
      </right>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auto="1"/>
      </right>
      <top style="thin">
        <color auto="1"/>
      </top>
      <bottom style="thin">
        <color auto="1"/>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right/>
      <top style="thin">
        <color auto="1"/>
      </top>
      <bottom style="thin">
        <color auto="1"/>
      </bottom>
      <diagonal/>
    </border>
    <border>
      <left/>
      <right/>
      <top style="thin">
        <color indexed="64"/>
      </top>
      <bottom/>
      <diagonal/>
    </border>
    <border>
      <left/>
      <right style="medium">
        <color indexed="64"/>
      </right>
      <top style="thin">
        <color indexed="64"/>
      </top>
      <bottom/>
      <diagonal/>
    </border>
    <border>
      <left/>
      <right style="medium">
        <color indexed="64"/>
      </right>
      <top style="thin">
        <color auto="1"/>
      </top>
      <bottom style="thin">
        <color auto="1"/>
      </bottom>
      <diagonal/>
    </border>
    <border>
      <left/>
      <right style="double">
        <color indexed="64"/>
      </right>
      <top style="double">
        <color indexed="64"/>
      </top>
      <bottom style="medium">
        <color indexed="64"/>
      </bottom>
      <diagonal/>
    </border>
    <border>
      <left style="thin">
        <color indexed="8"/>
      </left>
      <right style="thin">
        <color indexed="8"/>
      </right>
      <top style="thin">
        <color indexed="8"/>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s>
  <cellStyleXfs count="10">
    <xf numFmtId="0" fontId="0" fillId="0" borderId="0"/>
    <xf numFmtId="0" fontId="2" fillId="0" borderId="0"/>
    <xf numFmtId="0" fontId="4" fillId="0" borderId="0"/>
    <xf numFmtId="0" fontId="1" fillId="0" borderId="0"/>
    <xf numFmtId="0" fontId="5" fillId="0" borderId="0" applyNumberFormat="0" applyFill="0" applyBorder="0" applyAlignment="0" applyProtection="0"/>
    <xf numFmtId="0" fontId="1" fillId="0" borderId="0"/>
    <xf numFmtId="9"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cellStyleXfs>
  <cellXfs count="827">
    <xf numFmtId="0" fontId="0" fillId="0" borderId="0" xfId="0"/>
    <xf numFmtId="0" fontId="6" fillId="3" borderId="0" xfId="1" applyFont="1" applyFill="1" applyAlignment="1">
      <alignment vertical="center"/>
    </xf>
    <xf numFmtId="0" fontId="6" fillId="3" borderId="0" xfId="1" applyFont="1" applyFill="1" applyBorder="1" applyAlignment="1">
      <alignment vertical="center"/>
    </xf>
    <xf numFmtId="0" fontId="6" fillId="3" borderId="0" xfId="1" applyFont="1" applyFill="1" applyAlignment="1">
      <alignment vertical="center" wrapText="1"/>
    </xf>
    <xf numFmtId="0" fontId="7" fillId="3" borderId="62" xfId="1" applyFont="1" applyFill="1" applyBorder="1" applyAlignment="1">
      <alignment horizontal="center" vertical="center"/>
    </xf>
    <xf numFmtId="0" fontId="7" fillId="3" borderId="43" xfId="1" applyFont="1" applyFill="1" applyBorder="1" applyAlignment="1">
      <alignment horizontal="center" vertical="center"/>
    </xf>
    <xf numFmtId="0" fontId="7" fillId="3" borderId="60" xfId="1" applyFont="1" applyFill="1" applyBorder="1" applyAlignment="1">
      <alignment horizontal="center" vertical="center"/>
    </xf>
    <xf numFmtId="0" fontId="6" fillId="3" borderId="0" xfId="0" applyFont="1" applyFill="1" applyAlignment="1">
      <alignment vertical="center"/>
    </xf>
    <xf numFmtId="0" fontId="6" fillId="3" borderId="62" xfId="0" applyFont="1" applyFill="1" applyBorder="1" applyAlignment="1">
      <alignment horizontal="left" vertical="center"/>
    </xf>
    <xf numFmtId="0" fontId="6" fillId="3" borderId="43" xfId="0" applyFont="1" applyFill="1" applyBorder="1" applyAlignment="1">
      <alignment horizontal="left" vertical="center" wrapText="1"/>
    </xf>
    <xf numFmtId="0" fontId="6" fillId="3" borderId="60" xfId="0" applyFont="1" applyFill="1" applyBorder="1" applyAlignment="1">
      <alignment horizontal="center" vertical="center"/>
    </xf>
    <xf numFmtId="0" fontId="6" fillId="0" borderId="62" xfId="1" applyFont="1" applyFill="1" applyBorder="1" applyAlignment="1">
      <alignment horizontal="left" vertical="center" wrapText="1"/>
    </xf>
    <xf numFmtId="0" fontId="6" fillId="3" borderId="43" xfId="0" applyFont="1" applyFill="1" applyBorder="1" applyAlignment="1">
      <alignment vertical="center" wrapText="1"/>
    </xf>
    <xf numFmtId="0" fontId="6" fillId="0" borderId="60" xfId="1" applyFont="1" applyFill="1" applyBorder="1" applyAlignment="1">
      <alignment horizontal="center" vertical="center"/>
    </xf>
    <xf numFmtId="0" fontId="6" fillId="0" borderId="43" xfId="1" applyFont="1" applyFill="1" applyBorder="1" applyAlignment="1">
      <alignment vertical="center" wrapText="1"/>
    </xf>
    <xf numFmtId="0" fontId="6" fillId="0" borderId="76" xfId="1" applyFont="1" applyFill="1" applyBorder="1" applyAlignment="1">
      <alignment vertical="center" wrapText="1"/>
    </xf>
    <xf numFmtId="0" fontId="6" fillId="0" borderId="77" xfId="1" applyFont="1" applyFill="1" applyBorder="1" applyAlignment="1">
      <alignment horizontal="center" vertical="center"/>
    </xf>
    <xf numFmtId="0" fontId="10" fillId="0" borderId="74" xfId="1" applyFont="1" applyFill="1" applyBorder="1" applyAlignment="1">
      <alignment vertical="center" wrapText="1"/>
    </xf>
    <xf numFmtId="0" fontId="6" fillId="0" borderId="9" xfId="1" applyFont="1" applyFill="1" applyBorder="1" applyAlignment="1">
      <alignment horizontal="left" vertical="center" wrapText="1"/>
    </xf>
    <xf numFmtId="0" fontId="10" fillId="0" borderId="78" xfId="1" applyFont="1" applyFill="1" applyBorder="1" applyAlignment="1">
      <alignment vertical="center" wrapText="1"/>
    </xf>
    <xf numFmtId="0" fontId="6" fillId="0" borderId="11" xfId="1" applyFont="1" applyFill="1" applyBorder="1" applyAlignment="1">
      <alignment horizontal="center" vertical="center"/>
    </xf>
    <xf numFmtId="0" fontId="6" fillId="3" borderId="0" xfId="0" applyFont="1" applyFill="1" applyBorder="1" applyAlignment="1">
      <alignment vertical="center"/>
    </xf>
    <xf numFmtId="0" fontId="7" fillId="2" borderId="34" xfId="1" applyFont="1" applyFill="1" applyBorder="1" applyAlignment="1">
      <alignment horizontal="center" vertical="center"/>
    </xf>
    <xf numFmtId="0" fontId="6" fillId="5" borderId="0" xfId="0" applyFont="1" applyFill="1"/>
    <xf numFmtId="0" fontId="6" fillId="5" borderId="40" xfId="0" applyFont="1" applyFill="1" applyBorder="1"/>
    <xf numFmtId="0" fontId="6" fillId="5" borderId="41" xfId="0" applyFont="1" applyFill="1" applyBorder="1"/>
    <xf numFmtId="0" fontId="6" fillId="3" borderId="0" xfId="1" applyFont="1" applyFill="1" applyBorder="1" applyAlignment="1">
      <alignment vertical="center" wrapText="1"/>
    </xf>
    <xf numFmtId="0" fontId="6" fillId="3" borderId="0" xfId="0" applyFont="1" applyFill="1"/>
    <xf numFmtId="0" fontId="6" fillId="3" borderId="0" xfId="1" applyFont="1" applyFill="1"/>
    <xf numFmtId="0" fontId="15" fillId="3" borderId="6" xfId="0" applyFont="1" applyFill="1" applyBorder="1" applyAlignment="1">
      <alignment horizontal="center" vertical="center" wrapText="1"/>
    </xf>
    <xf numFmtId="0" fontId="15" fillId="3" borderId="7" xfId="0" applyFont="1" applyFill="1" applyBorder="1" applyAlignment="1">
      <alignment horizontal="center" vertical="center" wrapText="1"/>
    </xf>
    <xf numFmtId="0" fontId="15" fillId="3" borderId="8" xfId="0" applyFont="1" applyFill="1" applyBorder="1" applyAlignment="1">
      <alignment horizontal="center" vertical="center"/>
    </xf>
    <xf numFmtId="0" fontId="6" fillId="3" borderId="62" xfId="0" applyFont="1" applyFill="1" applyBorder="1" applyAlignment="1">
      <alignment horizontal="left" vertical="center" wrapText="1"/>
    </xf>
    <xf numFmtId="0" fontId="6" fillId="3" borderId="43" xfId="0" applyFont="1" applyFill="1" applyBorder="1" applyAlignment="1">
      <alignment horizontal="center" vertical="center" wrapText="1"/>
    </xf>
    <xf numFmtId="0" fontId="6" fillId="3" borderId="60" xfId="0" quotePrefix="1" applyFont="1" applyFill="1" applyBorder="1" applyAlignment="1">
      <alignment horizontal="center" vertical="center"/>
    </xf>
    <xf numFmtId="0" fontId="6" fillId="3" borderId="9" xfId="0" applyFont="1" applyFill="1" applyBorder="1" applyAlignment="1">
      <alignment horizontal="left" vertical="center" wrapText="1"/>
    </xf>
    <xf numFmtId="0" fontId="6" fillId="3" borderId="10" xfId="0" applyFont="1" applyFill="1" applyBorder="1" applyAlignment="1">
      <alignment horizontal="center" vertical="center" wrapText="1"/>
    </xf>
    <xf numFmtId="0" fontId="6" fillId="3" borderId="11" xfId="0" quotePrefix="1" applyFont="1" applyFill="1" applyBorder="1" applyAlignment="1">
      <alignment horizontal="center" vertical="center"/>
    </xf>
    <xf numFmtId="0" fontId="6" fillId="3" borderId="0" xfId="0" applyFont="1" applyFill="1" applyBorder="1" applyAlignment="1" applyProtection="1">
      <alignment vertical="center"/>
      <protection locked="0"/>
    </xf>
    <xf numFmtId="0" fontId="6" fillId="0" borderId="0" xfId="0" applyFont="1"/>
    <xf numFmtId="0" fontId="6" fillId="3" borderId="60" xfId="0" quotePrefix="1" applyFont="1" applyFill="1" applyBorder="1" applyAlignment="1">
      <alignment horizontal="center" vertical="center" wrapText="1"/>
    </xf>
    <xf numFmtId="0" fontId="6" fillId="3" borderId="6" xfId="0" applyFont="1" applyFill="1" applyBorder="1" applyAlignment="1">
      <alignment horizontal="left" vertical="center" wrapText="1"/>
    </xf>
    <xf numFmtId="0" fontId="6" fillId="3" borderId="0" xfId="0" applyFont="1" applyFill="1" applyBorder="1"/>
    <xf numFmtId="49" fontId="6" fillId="3" borderId="60" xfId="1" applyNumberFormat="1" applyFont="1" applyFill="1" applyBorder="1" applyAlignment="1">
      <alignment horizontal="center" vertical="center"/>
    </xf>
    <xf numFmtId="49" fontId="6" fillId="3" borderId="23" xfId="1" applyNumberFormat="1" applyFont="1" applyFill="1" applyBorder="1" applyAlignment="1">
      <alignment horizontal="center" vertical="center"/>
    </xf>
    <xf numFmtId="0" fontId="7" fillId="3" borderId="45" xfId="1" quotePrefix="1" applyFont="1" applyFill="1" applyBorder="1" applyAlignment="1">
      <alignment horizontal="center" vertical="center"/>
    </xf>
    <xf numFmtId="0" fontId="6" fillId="3" borderId="0" xfId="1" applyFont="1" applyFill="1" applyBorder="1" applyAlignment="1">
      <alignment horizontal="center" vertical="center" wrapText="1"/>
    </xf>
    <xf numFmtId="49" fontId="6" fillId="3" borderId="0" xfId="1" applyNumberFormat="1" applyFont="1" applyFill="1" applyBorder="1" applyAlignment="1">
      <alignment horizontal="center" vertical="center" wrapText="1"/>
    </xf>
    <xf numFmtId="0" fontId="6" fillId="3" borderId="37" xfId="1" applyFont="1" applyFill="1" applyBorder="1" applyAlignment="1">
      <alignment horizontal="center" vertical="center" wrapText="1"/>
    </xf>
    <xf numFmtId="49" fontId="6" fillId="3" borderId="37" xfId="1" applyNumberFormat="1" applyFont="1" applyFill="1" applyBorder="1" applyAlignment="1">
      <alignment horizontal="center" vertical="center" wrapText="1"/>
    </xf>
    <xf numFmtId="49" fontId="6" fillId="3" borderId="0" xfId="1" applyNumberFormat="1" applyFont="1" applyFill="1" applyAlignment="1">
      <alignment horizontal="right" vertical="center" wrapText="1"/>
    </xf>
    <xf numFmtId="0" fontId="15" fillId="3" borderId="8" xfId="0" applyFont="1" applyFill="1" applyBorder="1" applyAlignment="1">
      <alignment horizontal="center" vertical="center" wrapText="1"/>
    </xf>
    <xf numFmtId="0" fontId="6" fillId="3" borderId="0" xfId="0" applyFont="1" applyFill="1" applyAlignment="1">
      <alignment wrapText="1"/>
    </xf>
    <xf numFmtId="0" fontId="16" fillId="3" borderId="62" xfId="1" applyFont="1" applyFill="1" applyBorder="1" applyAlignment="1">
      <alignment horizontal="left" vertical="center" wrapText="1" indent="1"/>
    </xf>
    <xf numFmtId="0" fontId="16" fillId="3" borderId="46" xfId="1" applyFont="1" applyFill="1" applyBorder="1" applyAlignment="1">
      <alignment horizontal="left" vertical="center" wrapText="1"/>
    </xf>
    <xf numFmtId="0" fontId="6" fillId="3" borderId="62" xfId="1" applyFont="1" applyFill="1" applyBorder="1" applyAlignment="1">
      <alignment horizontal="left" vertical="center" wrapText="1" indent="1"/>
    </xf>
    <xf numFmtId="0" fontId="6" fillId="3" borderId="46" xfId="1" applyFont="1" applyFill="1" applyBorder="1" applyAlignment="1">
      <alignment horizontal="left" vertical="center" wrapText="1"/>
    </xf>
    <xf numFmtId="0" fontId="6" fillId="3" borderId="0" xfId="0" applyFont="1" applyFill="1" applyAlignment="1" applyProtection="1">
      <alignment vertical="center"/>
      <protection locked="0"/>
    </xf>
    <xf numFmtId="0" fontId="15" fillId="3" borderId="43" xfId="0" applyFont="1" applyFill="1" applyBorder="1" applyAlignment="1">
      <alignment horizontal="center" vertical="center" wrapText="1"/>
    </xf>
    <xf numFmtId="0" fontId="6" fillId="3" borderId="21" xfId="0" applyFont="1" applyFill="1" applyBorder="1" applyAlignment="1">
      <alignment vertical="center" wrapText="1"/>
    </xf>
    <xf numFmtId="0" fontId="6" fillId="5" borderId="0" xfId="0" applyFont="1" applyFill="1" applyAlignment="1">
      <alignment vertical="center"/>
    </xf>
    <xf numFmtId="0" fontId="6" fillId="3" borderId="0" xfId="0" applyFont="1" applyFill="1" applyBorder="1" applyAlignment="1">
      <alignment horizontal="left" vertical="center" wrapText="1"/>
    </xf>
    <xf numFmtId="0" fontId="6" fillId="3" borderId="72" xfId="0" applyFont="1" applyFill="1" applyBorder="1" applyAlignment="1">
      <alignment horizontal="center" vertical="center" wrapText="1"/>
    </xf>
    <xf numFmtId="0" fontId="6" fillId="3" borderId="0" xfId="0" applyFont="1" applyFill="1" applyAlignment="1">
      <alignment horizontal="left"/>
    </xf>
    <xf numFmtId="0" fontId="6" fillId="3" borderId="57" xfId="0" applyFont="1" applyFill="1" applyBorder="1" applyAlignment="1">
      <alignment horizontal="center" vertical="center" wrapText="1"/>
    </xf>
    <xf numFmtId="0" fontId="6" fillId="3" borderId="15" xfId="0" applyFont="1" applyFill="1" applyBorder="1" applyAlignment="1">
      <alignment vertical="center"/>
    </xf>
    <xf numFmtId="0" fontId="6" fillId="3" borderId="8" xfId="0" quotePrefix="1" applyFont="1" applyFill="1" applyBorder="1" applyAlignment="1">
      <alignment horizontal="center" vertical="center"/>
    </xf>
    <xf numFmtId="0" fontId="6" fillId="3" borderId="24" xfId="0" applyFont="1" applyFill="1" applyBorder="1" applyAlignment="1">
      <alignment horizontal="left" vertical="center" wrapText="1"/>
    </xf>
    <xf numFmtId="0" fontId="6" fillId="3" borderId="28" xfId="0" quotePrefix="1" applyFont="1" applyFill="1" applyBorder="1" applyAlignment="1">
      <alignment horizontal="center" vertical="center"/>
    </xf>
    <xf numFmtId="0" fontId="6" fillId="0" borderId="9" xfId="0" applyFont="1" applyFill="1" applyBorder="1" applyAlignment="1">
      <alignment horizontal="left" vertical="center" wrapText="1"/>
    </xf>
    <xf numFmtId="0" fontId="6" fillId="0" borderId="0" xfId="0" applyFont="1" applyBorder="1"/>
    <xf numFmtId="168" fontId="6" fillId="3" borderId="0" xfId="6" applyNumberFormat="1" applyFont="1" applyFill="1" applyBorder="1" applyAlignment="1">
      <alignment horizontal="left" vertical="center" wrapText="1" indent="7"/>
    </xf>
    <xf numFmtId="167" fontId="6" fillId="3" borderId="0" xfId="0" applyNumberFormat="1" applyFont="1" applyFill="1" applyBorder="1" applyAlignment="1">
      <alignment horizontal="left" vertical="center" wrapText="1" indent="7"/>
    </xf>
    <xf numFmtId="0" fontId="6" fillId="3" borderId="16" xfId="0" applyFont="1" applyFill="1" applyBorder="1" applyAlignment="1">
      <alignment vertical="center" wrapText="1"/>
    </xf>
    <xf numFmtId="0" fontId="6" fillId="3" borderId="0" xfId="0" applyFont="1" applyFill="1" applyAlignment="1">
      <alignment vertical="center" wrapText="1"/>
    </xf>
    <xf numFmtId="0" fontId="7" fillId="3" borderId="0" xfId="0" applyFont="1" applyFill="1" applyBorder="1" applyAlignment="1">
      <alignment vertical="center"/>
    </xf>
    <xf numFmtId="0" fontId="6" fillId="3" borderId="0" xfId="0" applyFont="1" applyFill="1" applyBorder="1" applyAlignment="1">
      <alignment vertical="center" wrapText="1"/>
    </xf>
    <xf numFmtId="0" fontId="6" fillId="3" borderId="36" xfId="0" applyFont="1" applyFill="1" applyBorder="1" applyAlignment="1">
      <alignment horizontal="center" vertical="center"/>
    </xf>
    <xf numFmtId="0" fontId="6" fillId="3" borderId="38" xfId="0" applyFont="1" applyFill="1" applyBorder="1" applyAlignment="1">
      <alignment vertical="center" wrapText="1"/>
    </xf>
    <xf numFmtId="16" fontId="6" fillId="3" borderId="60" xfId="0" quotePrefix="1" applyNumberFormat="1" applyFont="1" applyFill="1" applyBorder="1" applyAlignment="1">
      <alignment horizontal="center" vertical="center"/>
    </xf>
    <xf numFmtId="9" fontId="6" fillId="3" borderId="0" xfId="1" applyNumberFormat="1" applyFont="1" applyFill="1" applyBorder="1" applyAlignment="1">
      <alignment horizontal="left" vertical="center" wrapText="1"/>
    </xf>
    <xf numFmtId="0" fontId="6" fillId="3" borderId="15" xfId="1" applyFont="1" applyFill="1" applyBorder="1" applyAlignment="1">
      <alignment horizontal="left" vertical="center" wrapText="1" indent="2"/>
    </xf>
    <xf numFmtId="49" fontId="6" fillId="3" borderId="16" xfId="1" applyNumberFormat="1" applyFont="1" applyFill="1" applyBorder="1" applyAlignment="1">
      <alignment horizontal="center" vertical="center" wrapText="1"/>
    </xf>
    <xf numFmtId="0" fontId="16" fillId="0" borderId="18" xfId="1" applyNumberFormat="1" applyFont="1" applyFill="1" applyBorder="1" applyAlignment="1">
      <alignment horizontal="center" vertical="center" wrapText="1"/>
    </xf>
    <xf numFmtId="0" fontId="7" fillId="3" borderId="61" xfId="1" applyFont="1" applyFill="1" applyBorder="1" applyAlignment="1">
      <alignment horizontal="left" vertical="center" wrapText="1" indent="2"/>
    </xf>
    <xf numFmtId="49" fontId="6" fillId="3" borderId="50" xfId="1" applyNumberFormat="1" applyFont="1" applyFill="1" applyBorder="1" applyAlignment="1">
      <alignment horizontal="center" vertical="center" wrapText="1"/>
    </xf>
    <xf numFmtId="8" fontId="6" fillId="3" borderId="0" xfId="1" applyNumberFormat="1" applyFont="1" applyFill="1" applyAlignment="1">
      <alignment vertical="center" wrapText="1"/>
    </xf>
    <xf numFmtId="0" fontId="6" fillId="3" borderId="61" xfId="1" applyFont="1" applyFill="1" applyBorder="1" applyAlignment="1">
      <alignment horizontal="left" vertical="center" wrapText="1" indent="2"/>
    </xf>
    <xf numFmtId="9" fontId="6" fillId="3" borderId="61" xfId="1" applyNumberFormat="1" applyFont="1" applyFill="1" applyBorder="1" applyAlignment="1">
      <alignment horizontal="left" vertical="center" wrapText="1" indent="2"/>
    </xf>
    <xf numFmtId="0" fontId="6" fillId="3" borderId="21" xfId="1" applyFont="1" applyFill="1" applyBorder="1" applyAlignment="1">
      <alignment horizontal="left" vertical="center" wrapText="1" indent="2"/>
    </xf>
    <xf numFmtId="49" fontId="6" fillId="3" borderId="23" xfId="1" applyNumberFormat="1" applyFont="1" applyFill="1" applyBorder="1" applyAlignment="1">
      <alignment horizontal="center" vertical="center" wrapText="1"/>
    </xf>
    <xf numFmtId="0" fontId="6" fillId="3" borderId="0" xfId="1" applyFont="1" applyFill="1" applyBorder="1" applyAlignment="1">
      <alignment horizontal="left" vertical="center" wrapText="1" indent="2"/>
    </xf>
    <xf numFmtId="0" fontId="6" fillId="0" borderId="18" xfId="1" applyFont="1" applyFill="1" applyBorder="1" applyAlignment="1">
      <alignment horizontal="center" vertical="center" wrapText="1"/>
    </xf>
    <xf numFmtId="0" fontId="6" fillId="3" borderId="58" xfId="1" applyFont="1" applyFill="1" applyBorder="1" applyAlignment="1">
      <alignment horizontal="left" vertical="center" wrapText="1" indent="2"/>
    </xf>
    <xf numFmtId="49" fontId="6" fillId="3" borderId="59" xfId="1" applyNumberFormat="1" applyFont="1" applyFill="1" applyBorder="1" applyAlignment="1">
      <alignment horizontal="center" vertical="center" wrapText="1"/>
    </xf>
    <xf numFmtId="0" fontId="6" fillId="3" borderId="47" xfId="0" applyFont="1" applyFill="1" applyBorder="1" applyAlignment="1">
      <alignment horizontal="left" vertical="center" wrapText="1"/>
    </xf>
    <xf numFmtId="0" fontId="6" fillId="3" borderId="48" xfId="0" quotePrefix="1" applyFont="1" applyFill="1" applyBorder="1" applyAlignment="1">
      <alignment horizontal="center" vertical="center"/>
    </xf>
    <xf numFmtId="49" fontId="6" fillId="3" borderId="60" xfId="1" applyNumberFormat="1" applyFont="1" applyFill="1" applyBorder="1" applyAlignment="1">
      <alignment horizontal="center" vertical="center" wrapText="1"/>
    </xf>
    <xf numFmtId="0" fontId="20" fillId="3" borderId="0" xfId="1" applyFont="1" applyFill="1" applyBorder="1" applyAlignment="1">
      <alignment horizontal="left" vertical="center" wrapText="1" indent="2"/>
    </xf>
    <xf numFmtId="0" fontId="16" fillId="3" borderId="0" xfId="1" applyFont="1" applyFill="1" applyBorder="1" applyAlignment="1">
      <alignment horizontal="center" vertical="center" wrapText="1"/>
    </xf>
    <xf numFmtId="0" fontId="7" fillId="3" borderId="62" xfId="1" applyFont="1" applyFill="1" applyBorder="1" applyAlignment="1">
      <alignment horizontal="center" vertical="center" wrapText="1"/>
    </xf>
    <xf numFmtId="0" fontId="6" fillId="3" borderId="51" xfId="1" quotePrefix="1" applyFont="1" applyFill="1" applyBorder="1" applyAlignment="1">
      <alignment horizontal="left" vertical="center" wrapText="1" indent="1"/>
    </xf>
    <xf numFmtId="0" fontId="6" fillId="3" borderId="65" xfId="1" applyFont="1" applyFill="1" applyBorder="1" applyAlignment="1">
      <alignment horizontal="left" vertical="center" wrapText="1" indent="1"/>
    </xf>
    <xf numFmtId="49" fontId="6" fillId="3" borderId="48" xfId="1" applyNumberFormat="1" applyFont="1" applyFill="1" applyBorder="1" applyAlignment="1">
      <alignment horizontal="center" vertical="center" wrapText="1"/>
    </xf>
    <xf numFmtId="49" fontId="6" fillId="3" borderId="33" xfId="1" applyNumberFormat="1" applyFont="1" applyFill="1" applyBorder="1" applyAlignment="1">
      <alignment horizontal="center" vertical="center" wrapText="1"/>
    </xf>
    <xf numFmtId="49" fontId="6" fillId="3" borderId="11" xfId="1" applyNumberFormat="1" applyFont="1" applyFill="1" applyBorder="1" applyAlignment="1">
      <alignment horizontal="center" vertical="center" wrapText="1"/>
    </xf>
    <xf numFmtId="164" fontId="6" fillId="3" borderId="0" xfId="1" applyNumberFormat="1" applyFont="1" applyFill="1" applyBorder="1" applyAlignment="1">
      <alignment horizontal="center" vertical="center" wrapText="1"/>
    </xf>
    <xf numFmtId="0" fontId="6" fillId="3" borderId="68" xfId="1" applyFont="1" applyFill="1" applyBorder="1" applyAlignment="1">
      <alignment vertical="center" wrapText="1"/>
    </xf>
    <xf numFmtId="0" fontId="15" fillId="3" borderId="60" xfId="0" applyFont="1" applyFill="1" applyBorder="1" applyAlignment="1">
      <alignment horizontal="center" vertical="center" wrapText="1"/>
    </xf>
    <xf numFmtId="0" fontId="14" fillId="3" borderId="84" xfId="4" applyFont="1" applyFill="1" applyBorder="1" applyAlignment="1" applyProtection="1">
      <alignment vertical="center" wrapText="1"/>
      <protection locked="0"/>
    </xf>
    <xf numFmtId="0" fontId="14" fillId="3" borderId="33" xfId="4" applyFont="1" applyFill="1" applyBorder="1" applyAlignment="1" applyProtection="1">
      <alignment vertical="top" wrapText="1"/>
      <protection locked="0"/>
    </xf>
    <xf numFmtId="0" fontId="14" fillId="3" borderId="84" xfId="4" applyFont="1" applyFill="1" applyBorder="1" applyAlignment="1" applyProtection="1">
      <alignment vertical="top" wrapText="1"/>
      <protection locked="0"/>
    </xf>
    <xf numFmtId="0" fontId="14" fillId="3" borderId="20" xfId="4" applyFont="1" applyFill="1" applyBorder="1" applyAlignment="1" applyProtection="1">
      <alignment vertical="top" wrapText="1"/>
      <protection locked="0"/>
    </xf>
    <xf numFmtId="0" fontId="6" fillId="3" borderId="27" xfId="0" applyFont="1" applyFill="1" applyBorder="1" applyAlignment="1" applyProtection="1">
      <alignment vertical="top" wrapText="1"/>
      <protection locked="0"/>
    </xf>
    <xf numFmtId="0" fontId="6" fillId="3" borderId="33" xfId="0" applyFont="1" applyFill="1" applyBorder="1" applyAlignment="1" applyProtection="1">
      <alignment vertical="top" wrapText="1"/>
      <protection locked="0"/>
    </xf>
    <xf numFmtId="0" fontId="14" fillId="3" borderId="20" xfId="4" applyFont="1" applyFill="1" applyBorder="1" applyAlignment="1" applyProtection="1">
      <alignment vertical="center" wrapText="1"/>
      <protection locked="0"/>
    </xf>
    <xf numFmtId="0" fontId="14" fillId="3" borderId="27" xfId="4" applyFont="1" applyFill="1" applyBorder="1" applyAlignment="1" applyProtection="1">
      <alignment vertical="top" wrapText="1"/>
      <protection locked="0"/>
    </xf>
    <xf numFmtId="0" fontId="6" fillId="3" borderId="20" xfId="0" applyFont="1" applyFill="1" applyBorder="1" applyAlignment="1" applyProtection="1">
      <alignment vertical="top" wrapText="1"/>
      <protection locked="0"/>
    </xf>
    <xf numFmtId="0" fontId="6" fillId="3" borderId="84" xfId="0" applyFont="1" applyFill="1" applyBorder="1" applyAlignment="1" applyProtection="1">
      <alignment vertical="top" wrapText="1"/>
      <protection locked="0"/>
    </xf>
    <xf numFmtId="0" fontId="6" fillId="3" borderId="87" xfId="0" applyFont="1" applyFill="1" applyBorder="1" applyAlignment="1" applyProtection="1">
      <alignment horizontal="left" vertical="top" wrapText="1"/>
      <protection locked="0"/>
    </xf>
    <xf numFmtId="0" fontId="6" fillId="3" borderId="0" xfId="0" applyFont="1" applyFill="1" applyBorder="1" applyAlignment="1" applyProtection="1">
      <alignment vertical="center" wrapText="1"/>
      <protection locked="0"/>
    </xf>
    <xf numFmtId="0" fontId="6" fillId="3" borderId="9" xfId="0" applyFont="1" applyFill="1" applyBorder="1" applyAlignment="1">
      <alignment horizontal="left" vertical="center" wrapText="1"/>
    </xf>
    <xf numFmtId="0" fontId="6" fillId="3" borderId="62" xfId="0" applyFont="1" applyFill="1" applyBorder="1" applyAlignment="1">
      <alignment horizontal="left" vertical="center" wrapText="1"/>
    </xf>
    <xf numFmtId="0" fontId="15" fillId="3" borderId="6" xfId="0" applyFont="1" applyFill="1" applyBorder="1" applyAlignment="1">
      <alignment horizontal="center" vertical="center" wrapText="1"/>
    </xf>
    <xf numFmtId="0" fontId="15" fillId="3" borderId="7" xfId="0" applyFont="1" applyFill="1" applyBorder="1" applyAlignment="1">
      <alignment horizontal="center" vertical="center" wrapText="1"/>
    </xf>
    <xf numFmtId="0" fontId="6" fillId="3" borderId="60" xfId="0" quotePrefix="1" applyFont="1" applyFill="1" applyBorder="1" applyAlignment="1">
      <alignment horizontal="center" vertical="center"/>
    </xf>
    <xf numFmtId="0" fontId="6" fillId="3" borderId="43" xfId="0" applyFont="1" applyFill="1" applyBorder="1" applyAlignment="1">
      <alignment horizontal="center" vertical="center" wrapText="1"/>
    </xf>
    <xf numFmtId="0" fontId="6" fillId="0" borderId="76" xfId="5" applyFont="1" applyFill="1" applyBorder="1" applyAlignment="1">
      <alignment vertical="center" wrapText="1"/>
    </xf>
    <xf numFmtId="0" fontId="6" fillId="3" borderId="15" xfId="0" applyFont="1" applyFill="1" applyBorder="1" applyAlignment="1">
      <alignment horizontal="center" vertical="center"/>
    </xf>
    <xf numFmtId="0" fontId="6" fillId="3" borderId="0" xfId="0" applyFont="1" applyFill="1" applyProtection="1"/>
    <xf numFmtId="0" fontId="6" fillId="3" borderId="0" xfId="0" applyFont="1" applyFill="1" applyAlignment="1" applyProtection="1">
      <alignment wrapText="1"/>
    </xf>
    <xf numFmtId="0" fontId="6" fillId="3" borderId="27" xfId="0" applyFont="1" applyFill="1" applyBorder="1" applyAlignment="1" applyProtection="1">
      <alignment vertical="top" wrapText="1"/>
    </xf>
    <xf numFmtId="0" fontId="6" fillId="3" borderId="33" xfId="0" applyFont="1" applyFill="1" applyBorder="1" applyAlignment="1" applyProtection="1">
      <alignment vertical="center" wrapText="1"/>
    </xf>
    <xf numFmtId="0" fontId="6" fillId="3" borderId="27" xfId="0" applyFont="1" applyFill="1" applyBorder="1" applyAlignment="1" applyProtection="1">
      <alignment vertical="center" wrapText="1"/>
    </xf>
    <xf numFmtId="0" fontId="6" fillId="3" borderId="33" xfId="0" applyFont="1" applyFill="1" applyBorder="1" applyAlignment="1" applyProtection="1">
      <alignment vertical="top" wrapText="1"/>
    </xf>
    <xf numFmtId="0" fontId="6" fillId="0" borderId="38" xfId="0" applyFont="1" applyBorder="1" applyAlignment="1" applyProtection="1">
      <alignment vertical="top" wrapText="1"/>
    </xf>
    <xf numFmtId="0" fontId="7" fillId="3" borderId="0" xfId="5" applyFont="1" applyFill="1" applyBorder="1" applyAlignment="1" applyProtection="1">
      <alignment horizontal="left" vertical="center" wrapText="1"/>
    </xf>
    <xf numFmtId="0" fontId="6" fillId="3" borderId="0" xfId="5" applyFont="1" applyFill="1" applyBorder="1" applyAlignment="1" applyProtection="1">
      <alignment horizontal="left" vertical="center" wrapText="1"/>
    </xf>
    <xf numFmtId="0" fontId="6" fillId="3" borderId="85" xfId="0" applyFont="1" applyFill="1" applyBorder="1" applyAlignment="1" applyProtection="1">
      <alignment vertical="center" wrapText="1"/>
    </xf>
    <xf numFmtId="0" fontId="6" fillId="3" borderId="101" xfId="1" applyFont="1" applyFill="1" applyBorder="1" applyAlignment="1">
      <alignment horizontal="left" vertical="center"/>
    </xf>
    <xf numFmtId="0" fontId="6" fillId="3" borderId="100" xfId="1" applyFont="1" applyFill="1" applyBorder="1" applyAlignment="1">
      <alignment horizontal="left" vertical="top" wrapText="1"/>
    </xf>
    <xf numFmtId="0" fontId="6" fillId="3" borderId="102" xfId="1" applyFont="1" applyFill="1" applyBorder="1" applyAlignment="1">
      <alignment horizontal="center" vertical="center"/>
    </xf>
    <xf numFmtId="0" fontId="15" fillId="3" borderId="101" xfId="0" applyFont="1" applyFill="1" applyBorder="1" applyAlignment="1">
      <alignment horizontal="center" vertical="center" wrapText="1"/>
    </xf>
    <xf numFmtId="0" fontId="15" fillId="3" borderId="100" xfId="0" applyFont="1" applyFill="1" applyBorder="1" applyAlignment="1">
      <alignment horizontal="center" vertical="center" wrapText="1"/>
    </xf>
    <xf numFmtId="0" fontId="15" fillId="3" borderId="102" xfId="0" applyFont="1" applyFill="1" applyBorder="1" applyAlignment="1">
      <alignment horizontal="center" vertical="center"/>
    </xf>
    <xf numFmtId="0" fontId="6" fillId="3" borderId="101" xfId="0" applyFont="1" applyFill="1" applyBorder="1" applyAlignment="1">
      <alignment horizontal="left" vertical="center" wrapText="1"/>
    </xf>
    <xf numFmtId="0" fontId="6" fillId="3" borderId="100" xfId="0" applyFont="1" applyFill="1" applyBorder="1" applyAlignment="1">
      <alignment horizontal="center" vertical="center" wrapText="1"/>
    </xf>
    <xf numFmtId="0" fontId="6" fillId="3" borderId="102" xfId="0" quotePrefix="1" applyFont="1" applyFill="1" applyBorder="1" applyAlignment="1">
      <alignment horizontal="center" vertical="center"/>
    </xf>
    <xf numFmtId="0" fontId="6" fillId="0" borderId="0" xfId="1" applyFont="1" applyFill="1" applyAlignment="1">
      <alignment vertical="center"/>
    </xf>
    <xf numFmtId="0" fontId="7" fillId="0" borderId="109" xfId="1" applyFont="1" applyFill="1" applyBorder="1" applyAlignment="1">
      <alignment horizontal="center" vertical="center"/>
    </xf>
    <xf numFmtId="0" fontId="7" fillId="0" borderId="41" xfId="1" applyFont="1" applyFill="1" applyBorder="1" applyAlignment="1">
      <alignment horizontal="left" vertical="center" wrapText="1"/>
    </xf>
    <xf numFmtId="0" fontId="6" fillId="3" borderId="0" xfId="5" applyFont="1" applyFill="1"/>
    <xf numFmtId="0" fontId="18" fillId="3" borderId="101" xfId="5" applyFont="1" applyFill="1" applyBorder="1" applyAlignment="1" applyProtection="1">
      <alignment vertical="center" wrapText="1"/>
    </xf>
    <xf numFmtId="0" fontId="6" fillId="3" borderId="102" xfId="0" applyFont="1" applyFill="1" applyBorder="1" applyAlignment="1" applyProtection="1">
      <alignment vertical="center" wrapText="1"/>
    </xf>
    <xf numFmtId="0" fontId="7" fillId="3" borderId="101" xfId="5" applyFont="1" applyFill="1" applyBorder="1" applyAlignment="1" applyProtection="1">
      <alignment vertical="center" wrapText="1"/>
    </xf>
    <xf numFmtId="0" fontId="6" fillId="3" borderId="112" xfId="0" applyFont="1" applyFill="1" applyBorder="1" applyAlignment="1" applyProtection="1">
      <alignment vertical="center" wrapText="1"/>
    </xf>
    <xf numFmtId="0" fontId="6" fillId="0" borderId="112" xfId="0" applyFont="1" applyBorder="1" applyAlignment="1" applyProtection="1">
      <alignment wrapText="1"/>
    </xf>
    <xf numFmtId="0" fontId="6" fillId="3" borderId="113" xfId="0" applyFont="1" applyFill="1" applyBorder="1" applyAlignment="1" applyProtection="1">
      <alignment vertical="center" wrapText="1"/>
    </xf>
    <xf numFmtId="0" fontId="6" fillId="3" borderId="113" xfId="0" applyFont="1" applyFill="1" applyBorder="1" applyAlignment="1" applyProtection="1">
      <alignment wrapText="1"/>
      <protection locked="0"/>
    </xf>
    <xf numFmtId="0" fontId="6" fillId="3" borderId="112" xfId="0" applyFont="1" applyFill="1" applyBorder="1" applyAlignment="1" applyProtection="1">
      <alignment vertical="center" wrapText="1"/>
      <protection locked="0"/>
    </xf>
    <xf numFmtId="0" fontId="6" fillId="3" borderId="113" xfId="0" applyFont="1" applyFill="1" applyBorder="1" applyAlignment="1" applyProtection="1">
      <alignment wrapText="1"/>
    </xf>
    <xf numFmtId="0" fontId="6" fillId="3" borderId="112" xfId="0" applyFont="1" applyFill="1" applyBorder="1" applyAlignment="1" applyProtection="1">
      <alignment wrapText="1"/>
      <protection locked="0"/>
    </xf>
    <xf numFmtId="0" fontId="6" fillId="3" borderId="113" xfId="0" applyFont="1" applyFill="1" applyBorder="1" applyAlignment="1" applyProtection="1">
      <alignment vertical="center" wrapText="1"/>
      <protection locked="0"/>
    </xf>
    <xf numFmtId="0" fontId="22" fillId="3" borderId="15" xfId="0" applyFont="1" applyFill="1" applyBorder="1" applyAlignment="1">
      <alignment horizontal="center" vertical="center"/>
    </xf>
    <xf numFmtId="0" fontId="18" fillId="3" borderId="17" xfId="1" applyFont="1" applyFill="1" applyBorder="1" applyAlignment="1">
      <alignment horizontal="center" vertical="center" wrapText="1"/>
    </xf>
    <xf numFmtId="0" fontId="6" fillId="3" borderId="0" xfId="0" quotePrefix="1" applyFont="1" applyFill="1"/>
    <xf numFmtId="0" fontId="6" fillId="3" borderId="60" xfId="0" quotePrefix="1" applyFont="1" applyFill="1" applyBorder="1" applyAlignment="1">
      <alignment horizontal="center" vertical="center"/>
    </xf>
    <xf numFmtId="0" fontId="6" fillId="3" borderId="69" xfId="0" applyFont="1" applyFill="1" applyBorder="1" applyAlignment="1">
      <alignment horizontal="left" vertical="center" wrapText="1"/>
    </xf>
    <xf numFmtId="0" fontId="6" fillId="3" borderId="87" xfId="0" applyFont="1" applyFill="1" applyBorder="1" applyAlignment="1">
      <alignment horizontal="center" vertical="center" wrapText="1"/>
    </xf>
    <xf numFmtId="0" fontId="6" fillId="3" borderId="85" xfId="0" quotePrefix="1" applyFont="1" applyFill="1" applyBorder="1" applyAlignment="1">
      <alignment horizontal="center" vertical="center"/>
    </xf>
    <xf numFmtId="0" fontId="6" fillId="3" borderId="0" xfId="5" applyFont="1" applyFill="1" applyAlignment="1">
      <alignment vertical="center" wrapText="1"/>
    </xf>
    <xf numFmtId="0" fontId="7" fillId="4" borderId="1" xfId="0" applyFont="1" applyFill="1" applyBorder="1" applyAlignment="1" applyProtection="1">
      <alignment horizontal="center" vertical="center" wrapText="1"/>
    </xf>
    <xf numFmtId="0" fontId="7" fillId="4" borderId="2" xfId="0" applyFont="1" applyFill="1" applyBorder="1" applyAlignment="1" applyProtection="1">
      <alignment horizontal="center" vertical="center" wrapText="1"/>
    </xf>
    <xf numFmtId="0" fontId="7" fillId="4" borderId="3" xfId="0" applyFont="1" applyFill="1" applyBorder="1" applyAlignment="1" applyProtection="1">
      <alignment horizontal="center" vertical="center" wrapText="1"/>
    </xf>
    <xf numFmtId="0" fontId="6" fillId="3" borderId="62" xfId="0" applyFont="1" applyFill="1" applyBorder="1" applyAlignment="1">
      <alignment horizontal="left" vertical="center" wrapText="1"/>
    </xf>
    <xf numFmtId="0" fontId="6" fillId="3" borderId="30" xfId="0" applyFont="1" applyFill="1" applyBorder="1" applyAlignment="1">
      <alignment vertical="center" wrapText="1"/>
    </xf>
    <xf numFmtId="168" fontId="6" fillId="6" borderId="46" xfId="5" applyNumberFormat="1" applyFont="1" applyFill="1" applyBorder="1" applyAlignment="1" applyProtection="1">
      <alignment horizontal="center" vertical="center"/>
      <protection locked="0"/>
    </xf>
    <xf numFmtId="49" fontId="6" fillId="6" borderId="46" xfId="5" applyNumberFormat="1" applyFont="1" applyFill="1" applyBorder="1" applyAlignment="1" applyProtection="1">
      <alignment horizontal="center" vertical="center" wrapText="1"/>
      <protection locked="0"/>
    </xf>
    <xf numFmtId="3" fontId="6" fillId="6" borderId="35" xfId="5" applyNumberFormat="1" applyFont="1" applyFill="1" applyBorder="1" applyAlignment="1" applyProtection="1">
      <alignment horizontal="center" vertical="center" wrapText="1"/>
      <protection locked="0"/>
    </xf>
    <xf numFmtId="0" fontId="6" fillId="6" borderId="32" xfId="1" applyFont="1" applyFill="1" applyBorder="1" applyAlignment="1">
      <alignment vertical="center" wrapText="1"/>
    </xf>
    <xf numFmtId="0" fontId="6" fillId="6" borderId="83" xfId="1" applyFont="1" applyFill="1" applyBorder="1" applyAlignment="1">
      <alignment vertical="center" wrapText="1"/>
    </xf>
    <xf numFmtId="0" fontId="15" fillId="3" borderId="0" xfId="0" applyFont="1" applyFill="1" applyBorder="1" applyAlignment="1">
      <alignment horizontal="center" vertical="center"/>
    </xf>
    <xf numFmtId="0" fontId="6" fillId="3" borderId="0" xfId="0" quotePrefix="1" applyFont="1" applyFill="1" applyBorder="1" applyAlignment="1">
      <alignment horizontal="center" vertical="center" wrapText="1"/>
    </xf>
    <xf numFmtId="0" fontId="6" fillId="3" borderId="0" xfId="0" quotePrefix="1" applyFont="1" applyFill="1" applyBorder="1" applyAlignment="1">
      <alignment horizontal="center" vertical="center"/>
    </xf>
    <xf numFmtId="0" fontId="6" fillId="3" borderId="13" xfId="0" applyFont="1" applyFill="1" applyBorder="1" applyAlignment="1">
      <alignment vertical="center"/>
    </xf>
    <xf numFmtId="0" fontId="6" fillId="3" borderId="37" xfId="0" applyFont="1" applyFill="1" applyBorder="1" applyAlignment="1">
      <alignment vertical="center"/>
    </xf>
    <xf numFmtId="0" fontId="6" fillId="6" borderId="86" xfId="5" applyFont="1" applyFill="1" applyBorder="1" applyAlignment="1" applyProtection="1">
      <alignment horizontal="center" vertical="center" wrapText="1"/>
      <protection locked="0"/>
    </xf>
    <xf numFmtId="6" fontId="6" fillId="6" borderId="46" xfId="5" applyNumberFormat="1" applyFont="1" applyFill="1" applyBorder="1" applyAlignment="1" applyProtection="1">
      <alignment horizontal="center" vertical="center" wrapText="1"/>
      <protection locked="0"/>
    </xf>
    <xf numFmtId="0" fontId="6" fillId="3" borderId="86" xfId="0" applyFont="1" applyFill="1" applyBorder="1" applyAlignment="1">
      <alignment vertical="center"/>
    </xf>
    <xf numFmtId="0" fontId="6" fillId="6" borderId="110" xfId="5" applyFont="1" applyFill="1" applyBorder="1" applyAlignment="1" applyProtection="1">
      <alignment horizontal="center" vertical="center" wrapText="1"/>
      <protection locked="0"/>
    </xf>
    <xf numFmtId="0" fontId="6" fillId="6" borderId="63" xfId="5" applyFont="1" applyFill="1" applyBorder="1" applyAlignment="1" applyProtection="1">
      <alignment horizontal="center" vertical="center" wrapText="1"/>
      <protection locked="0"/>
    </xf>
    <xf numFmtId="0" fontId="6" fillId="6" borderId="83" xfId="0" applyFont="1" applyFill="1" applyBorder="1" applyAlignment="1">
      <alignment vertical="center"/>
    </xf>
    <xf numFmtId="6" fontId="6" fillId="6" borderId="119" xfId="5" applyNumberFormat="1" applyFont="1" applyFill="1" applyBorder="1" applyAlignment="1" applyProtection="1">
      <alignment horizontal="center" vertical="center" wrapText="1"/>
      <protection locked="0"/>
    </xf>
    <xf numFmtId="0" fontId="6" fillId="3" borderId="63" xfId="0" applyFont="1" applyFill="1" applyBorder="1" applyAlignment="1">
      <alignment vertical="center"/>
    </xf>
    <xf numFmtId="0" fontId="6" fillId="6" borderId="23" xfId="0" applyFont="1" applyFill="1" applyBorder="1" applyAlignment="1">
      <alignment vertical="center"/>
    </xf>
    <xf numFmtId="166" fontId="6" fillId="6" borderId="46" xfId="5" applyNumberFormat="1" applyFont="1" applyFill="1" applyBorder="1" applyAlignment="1" applyProtection="1">
      <alignment horizontal="center" vertical="center" wrapText="1"/>
      <protection locked="0"/>
    </xf>
    <xf numFmtId="166" fontId="16" fillId="6" borderId="119" xfId="5" applyNumberFormat="1" applyFont="1" applyFill="1" applyBorder="1" applyAlignment="1" applyProtection="1">
      <alignment horizontal="center" vertical="center" wrapText="1"/>
      <protection locked="0"/>
    </xf>
    <xf numFmtId="0" fontId="6" fillId="6" borderId="37" xfId="5" applyFont="1" applyFill="1" applyBorder="1" applyAlignment="1" applyProtection="1">
      <alignment horizontal="center" vertical="center" wrapText="1"/>
      <protection locked="0"/>
    </xf>
    <xf numFmtId="0" fontId="6" fillId="6" borderId="14" xfId="0" applyFont="1" applyFill="1" applyBorder="1" applyAlignment="1">
      <alignment vertical="center"/>
    </xf>
    <xf numFmtId="0" fontId="6" fillId="6" borderId="16" xfId="0" applyFont="1" applyFill="1" applyBorder="1" applyAlignment="1">
      <alignment vertical="center"/>
    </xf>
    <xf numFmtId="0" fontId="6" fillId="6" borderId="38" xfId="0" applyFont="1" applyFill="1" applyBorder="1" applyAlignment="1">
      <alignment vertical="center"/>
    </xf>
    <xf numFmtId="10" fontId="6" fillId="6" borderId="46" xfId="5" applyNumberFormat="1" applyFont="1" applyFill="1" applyBorder="1" applyAlignment="1" applyProtection="1">
      <alignment horizontal="center" vertical="center" wrapText="1"/>
      <protection locked="0"/>
    </xf>
    <xf numFmtId="166" fontId="6" fillId="6" borderId="35" xfId="7" applyNumberFormat="1" applyFont="1" applyFill="1" applyBorder="1" applyAlignment="1" applyProtection="1">
      <alignment horizontal="center" vertical="center" wrapText="1"/>
      <protection locked="0"/>
    </xf>
    <xf numFmtId="0" fontId="6" fillId="3" borderId="31" xfId="0" applyFont="1" applyFill="1" applyBorder="1" applyAlignment="1">
      <alignment vertical="center"/>
    </xf>
    <xf numFmtId="0" fontId="6" fillId="6" borderId="32" xfId="0" applyFont="1" applyFill="1" applyBorder="1" applyAlignment="1">
      <alignment vertical="center"/>
    </xf>
    <xf numFmtId="166" fontId="6" fillId="6" borderId="118" xfId="5" applyNumberFormat="1" applyFont="1" applyFill="1" applyBorder="1" applyAlignment="1" applyProtection="1">
      <alignment horizontal="center" vertical="center" wrapText="1"/>
      <protection locked="0"/>
    </xf>
    <xf numFmtId="0" fontId="6" fillId="6" borderId="110" xfId="0" applyFont="1" applyFill="1" applyBorder="1" applyAlignment="1">
      <alignment vertical="center"/>
    </xf>
    <xf numFmtId="166" fontId="6" fillId="6" borderId="116" xfId="5" applyNumberFormat="1" applyFont="1" applyFill="1" applyBorder="1" applyAlignment="1" applyProtection="1">
      <alignment horizontal="center" vertical="center" wrapText="1"/>
      <protection locked="0"/>
    </xf>
    <xf numFmtId="0" fontId="6" fillId="6" borderId="115" xfId="0" applyFont="1" applyFill="1" applyBorder="1" applyAlignment="1">
      <alignment vertical="center"/>
    </xf>
    <xf numFmtId="37" fontId="6" fillId="6" borderId="119" xfId="5" applyNumberFormat="1" applyFont="1" applyFill="1" applyBorder="1" applyAlignment="1" applyProtection="1">
      <alignment horizontal="center" vertical="center" wrapText="1"/>
      <protection locked="0"/>
    </xf>
    <xf numFmtId="0" fontId="6" fillId="6" borderId="63" xfId="0" applyFont="1" applyFill="1" applyBorder="1" applyAlignment="1">
      <alignment vertical="center"/>
    </xf>
    <xf numFmtId="0" fontId="6" fillId="3" borderId="86" xfId="0" applyFont="1" applyFill="1" applyBorder="1" applyAlignment="1" applyProtection="1">
      <alignment vertical="center"/>
      <protection locked="0"/>
    </xf>
    <xf numFmtId="0" fontId="6" fillId="3" borderId="110" xfId="0" applyFont="1" applyFill="1" applyBorder="1" applyAlignment="1" applyProtection="1">
      <alignment vertical="center"/>
      <protection locked="0"/>
    </xf>
    <xf numFmtId="0" fontId="6" fillId="0" borderId="13" xfId="0" applyFont="1" applyBorder="1"/>
    <xf numFmtId="166" fontId="6" fillId="0" borderId="13" xfId="5" applyNumberFormat="1" applyFont="1" applyFill="1" applyBorder="1" applyAlignment="1" applyProtection="1">
      <alignment vertical="center"/>
      <protection locked="0"/>
    </xf>
    <xf numFmtId="166" fontId="6" fillId="6" borderId="116" xfId="5" applyNumberFormat="1" applyFont="1" applyFill="1" applyBorder="1" applyAlignment="1" applyProtection="1">
      <alignment horizontal="center" vertical="center"/>
      <protection locked="0"/>
    </xf>
    <xf numFmtId="0" fontId="7" fillId="0" borderId="0" xfId="0" applyFont="1" applyFill="1" applyBorder="1" applyAlignment="1">
      <alignment horizontal="center" vertical="center" wrapText="1"/>
    </xf>
    <xf numFmtId="166" fontId="6" fillId="6" borderId="51" xfId="5" applyNumberFormat="1" applyFont="1" applyFill="1" applyBorder="1" applyAlignment="1" applyProtection="1">
      <alignment horizontal="center" vertical="center" wrapText="1"/>
      <protection locked="0"/>
    </xf>
    <xf numFmtId="166" fontId="6" fillId="6" borderId="117" xfId="5" applyNumberFormat="1" applyFont="1" applyFill="1" applyBorder="1" applyAlignment="1" applyProtection="1">
      <alignment horizontal="center" vertical="center" wrapText="1"/>
      <protection locked="0"/>
    </xf>
    <xf numFmtId="0" fontId="6" fillId="6" borderId="118" xfId="1" applyFont="1" applyFill="1" applyBorder="1" applyAlignment="1" applyProtection="1">
      <alignment horizontal="center" vertical="center" wrapText="1"/>
      <protection locked="0"/>
    </xf>
    <xf numFmtId="0" fontId="6" fillId="6" borderId="117" xfId="1" applyFont="1" applyFill="1" applyBorder="1" applyAlignment="1" applyProtection="1">
      <alignment horizontal="center" vertical="center" wrapText="1"/>
      <protection locked="0"/>
    </xf>
    <xf numFmtId="168" fontId="6" fillId="6" borderId="46" xfId="5" applyNumberFormat="1" applyFont="1" applyFill="1" applyBorder="1" applyAlignment="1" applyProtection="1">
      <alignment horizontal="center" vertical="center" wrapText="1"/>
      <protection locked="0"/>
    </xf>
    <xf numFmtId="168" fontId="6" fillId="6" borderId="51" xfId="5" applyNumberFormat="1" applyFont="1" applyFill="1" applyBorder="1" applyAlignment="1" applyProtection="1">
      <alignment horizontal="center" vertical="center" wrapText="1"/>
      <protection locked="0"/>
    </xf>
    <xf numFmtId="168" fontId="6" fillId="6" borderId="118" xfId="5" applyNumberFormat="1" applyFont="1" applyFill="1" applyBorder="1" applyAlignment="1" applyProtection="1">
      <alignment horizontal="center" vertical="center" wrapText="1"/>
      <protection locked="0"/>
    </xf>
    <xf numFmtId="168" fontId="6" fillId="6" borderId="117" xfId="5" applyNumberFormat="1" applyFont="1" applyFill="1" applyBorder="1" applyAlignment="1" applyProtection="1">
      <alignment horizontal="center" vertical="center" wrapText="1"/>
      <protection locked="0"/>
    </xf>
    <xf numFmtId="0" fontId="6" fillId="3" borderId="69" xfId="1" applyFont="1" applyFill="1" applyBorder="1" applyAlignment="1">
      <alignment horizontal="left" vertical="center" wrapText="1" indent="1"/>
    </xf>
    <xf numFmtId="0" fontId="6" fillId="5" borderId="120" xfId="5" applyFont="1" applyFill="1" applyBorder="1" applyAlignment="1">
      <alignment horizontal="left" vertical="center" wrapText="1"/>
    </xf>
    <xf numFmtId="166" fontId="6" fillId="6" borderId="25" xfId="5" applyNumberFormat="1" applyFont="1" applyFill="1" applyBorder="1" applyAlignment="1" applyProtection="1">
      <alignment horizontal="center" vertical="center" wrapText="1"/>
      <protection locked="0"/>
    </xf>
    <xf numFmtId="166" fontId="6" fillId="6" borderId="26" xfId="5" applyNumberFormat="1" applyFont="1" applyFill="1" applyBorder="1" applyAlignment="1" applyProtection="1">
      <alignment horizontal="center" vertical="center" wrapText="1"/>
      <protection locked="0"/>
    </xf>
    <xf numFmtId="0" fontId="18" fillId="3" borderId="72" xfId="1" applyFont="1" applyFill="1" applyBorder="1" applyAlignment="1">
      <alignment horizontal="center" vertical="center" wrapText="1"/>
    </xf>
    <xf numFmtId="0" fontId="6" fillId="6" borderId="115" xfId="0" applyFont="1" applyFill="1" applyBorder="1" applyAlignment="1" applyProtection="1">
      <alignment vertical="center"/>
      <protection locked="0"/>
    </xf>
    <xf numFmtId="0" fontId="6" fillId="6" borderId="83" xfId="0" applyFont="1" applyFill="1" applyBorder="1" applyAlignment="1" applyProtection="1">
      <alignment vertical="center"/>
      <protection locked="0"/>
    </xf>
    <xf numFmtId="3" fontId="6" fillId="6" borderId="120" xfId="1" applyNumberFormat="1" applyFont="1" applyFill="1" applyBorder="1" applyAlignment="1">
      <alignment horizontal="center" vertical="center" wrapText="1"/>
    </xf>
    <xf numFmtId="3" fontId="6" fillId="6" borderId="121" xfId="1" applyNumberFormat="1" applyFont="1" applyFill="1" applyBorder="1" applyAlignment="1">
      <alignment horizontal="center" vertical="center" wrapText="1"/>
    </xf>
    <xf numFmtId="0" fontId="15" fillId="3" borderId="76" xfId="0" applyFont="1" applyFill="1" applyBorder="1" applyAlignment="1">
      <alignment horizontal="center" vertical="center" wrapText="1"/>
    </xf>
    <xf numFmtId="0" fontId="6" fillId="3" borderId="76" xfId="0" applyFont="1" applyFill="1" applyBorder="1" applyAlignment="1">
      <alignment horizontal="center" vertical="center" wrapText="1"/>
    </xf>
    <xf numFmtId="0" fontId="15" fillId="3" borderId="62" xfId="0" applyFont="1" applyFill="1" applyBorder="1" applyAlignment="1">
      <alignment vertical="center" wrapText="1"/>
    </xf>
    <xf numFmtId="0" fontId="6" fillId="3" borderId="62" xfId="0" applyFont="1" applyFill="1" applyBorder="1" applyAlignment="1">
      <alignment vertical="center" wrapText="1"/>
    </xf>
    <xf numFmtId="0" fontId="6" fillId="3" borderId="9" xfId="0" applyFont="1" applyFill="1" applyBorder="1" applyAlignment="1">
      <alignment vertical="center" wrapText="1"/>
    </xf>
    <xf numFmtId="0" fontId="6" fillId="3" borderId="82" xfId="0" applyFont="1" applyFill="1" applyBorder="1" applyAlignment="1">
      <alignment vertical="center" wrapText="1"/>
    </xf>
    <xf numFmtId="0" fontId="6" fillId="3" borderId="0" xfId="1" applyFont="1" applyFill="1" applyBorder="1" applyAlignment="1">
      <alignment horizontal="center" vertical="center" wrapText="1"/>
    </xf>
    <xf numFmtId="0" fontId="6" fillId="3" borderId="0" xfId="1" applyFont="1" applyFill="1" applyBorder="1" applyAlignment="1">
      <alignment horizontal="left" vertical="center" wrapText="1"/>
    </xf>
    <xf numFmtId="0" fontId="21" fillId="3" borderId="0" xfId="5" quotePrefix="1" applyFont="1" applyFill="1" applyBorder="1" applyAlignment="1">
      <alignment horizontal="left" wrapText="1"/>
    </xf>
    <xf numFmtId="0" fontId="6" fillId="3" borderId="0" xfId="0" applyFont="1" applyFill="1" applyBorder="1" applyAlignment="1">
      <alignment horizontal="left"/>
    </xf>
    <xf numFmtId="0" fontId="7" fillId="3" borderId="123" xfId="1" quotePrefix="1" applyFont="1" applyFill="1" applyBorder="1" applyAlignment="1">
      <alignment horizontal="center" vertical="center"/>
    </xf>
    <xf numFmtId="0" fontId="6" fillId="3" borderId="0" xfId="1" applyFont="1" applyFill="1" applyBorder="1" applyAlignment="1">
      <alignment horizontal="left" vertical="center" wrapText="1" indent="1"/>
    </xf>
    <xf numFmtId="0" fontId="6" fillId="3" borderId="119" xfId="0" applyFont="1" applyFill="1" applyBorder="1" applyAlignment="1">
      <alignment horizontal="center" vertical="center" wrapText="1"/>
    </xf>
    <xf numFmtId="0" fontId="15" fillId="3" borderId="0" xfId="0" applyFont="1" applyFill="1" applyBorder="1" applyAlignment="1">
      <alignment horizontal="center" vertical="center" wrapText="1"/>
    </xf>
    <xf numFmtId="0" fontId="24" fillId="3" borderId="0" xfId="1" applyFont="1" applyFill="1" applyBorder="1" applyAlignment="1">
      <alignment horizontal="center" vertical="center" wrapText="1"/>
    </xf>
    <xf numFmtId="0" fontId="6" fillId="3" borderId="25" xfId="1" applyFont="1" applyFill="1" applyBorder="1" applyAlignment="1">
      <alignment horizontal="center" vertical="center" wrapText="1"/>
    </xf>
    <xf numFmtId="0" fontId="24" fillId="3" borderId="26" xfId="1" applyFont="1" applyFill="1" applyBorder="1" applyAlignment="1">
      <alignment horizontal="center" vertical="center" wrapText="1"/>
    </xf>
    <xf numFmtId="49" fontId="24" fillId="3" borderId="0" xfId="1" applyNumberFormat="1" applyFont="1" applyFill="1" applyBorder="1" applyAlignment="1">
      <alignment horizontal="center" vertical="center" wrapText="1"/>
    </xf>
    <xf numFmtId="0" fontId="6" fillId="3" borderId="130" xfId="0" applyFont="1" applyFill="1" applyBorder="1" applyAlignment="1">
      <alignment horizontal="center" vertical="center" wrapText="1"/>
    </xf>
    <xf numFmtId="0" fontId="6" fillId="3" borderId="119" xfId="0" applyFont="1" applyFill="1" applyBorder="1" applyAlignment="1">
      <alignment horizontal="center" vertical="center" wrapText="1"/>
    </xf>
    <xf numFmtId="0" fontId="6" fillId="3" borderId="18" xfId="0" applyFont="1" applyFill="1" applyBorder="1" applyAlignment="1">
      <alignment horizontal="center" vertical="center" wrapText="1"/>
    </xf>
    <xf numFmtId="0" fontId="6" fillId="3" borderId="106" xfId="0" applyFont="1" applyFill="1" applyBorder="1" applyAlignment="1">
      <alignment horizontal="center" vertical="center" wrapText="1"/>
    </xf>
    <xf numFmtId="0" fontId="6" fillId="3" borderId="132" xfId="0" applyFont="1" applyFill="1" applyBorder="1" applyAlignment="1">
      <alignment horizontal="center" vertical="center" wrapText="1"/>
    </xf>
    <xf numFmtId="0" fontId="6" fillId="9" borderId="133" xfId="0" applyFont="1" applyFill="1" applyBorder="1" applyAlignment="1">
      <alignment horizontal="center" vertical="center" wrapText="1"/>
    </xf>
    <xf numFmtId="0" fontId="6" fillId="9" borderId="72"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9" borderId="19" xfId="0" applyFont="1" applyFill="1" applyBorder="1" applyAlignment="1">
      <alignment horizontal="center" vertical="center" wrapText="1"/>
    </xf>
    <xf numFmtId="0" fontId="24" fillId="0" borderId="134" xfId="0" applyFont="1" applyFill="1" applyBorder="1" applyAlignment="1">
      <alignment horizontal="center" vertical="center" wrapText="1"/>
    </xf>
    <xf numFmtId="0" fontId="24" fillId="3" borderId="133" xfId="0" applyFont="1" applyFill="1" applyBorder="1" applyAlignment="1">
      <alignment horizontal="center" vertical="center" wrapText="1"/>
    </xf>
    <xf numFmtId="0" fontId="24" fillId="3" borderId="129" xfId="0" applyFont="1" applyFill="1" applyBorder="1" applyAlignment="1">
      <alignment horizontal="center" vertical="center" wrapText="1"/>
    </xf>
    <xf numFmtId="0" fontId="24" fillId="3" borderId="122" xfId="0" applyFont="1" applyFill="1" applyBorder="1" applyAlignment="1">
      <alignment horizontal="center" vertical="center" wrapText="1"/>
    </xf>
    <xf numFmtId="0" fontId="24" fillId="0" borderId="0" xfId="0" applyFont="1" applyFill="1" applyBorder="1" applyAlignment="1">
      <alignment horizontal="center" vertical="center" wrapText="1"/>
    </xf>
    <xf numFmtId="0" fontId="6" fillId="3" borderId="16" xfId="0" applyFont="1" applyFill="1" applyBorder="1"/>
    <xf numFmtId="0" fontId="6" fillId="3" borderId="38" xfId="0" applyFont="1" applyFill="1" applyBorder="1"/>
    <xf numFmtId="0" fontId="24" fillId="0" borderId="133" xfId="0" applyFont="1" applyFill="1" applyBorder="1" applyAlignment="1">
      <alignment horizontal="center" vertical="center" wrapText="1"/>
    </xf>
    <xf numFmtId="0" fontId="6" fillId="3" borderId="130" xfId="0" applyFont="1" applyFill="1" applyBorder="1" applyAlignment="1">
      <alignment horizontal="center" vertical="center"/>
    </xf>
    <xf numFmtId="0" fontId="6" fillId="3" borderId="126" xfId="0" applyFont="1" applyFill="1" applyBorder="1" applyAlignment="1">
      <alignment horizontal="center" vertical="center" wrapText="1"/>
    </xf>
    <xf numFmtId="0" fontId="6" fillId="0" borderId="126" xfId="0" applyFont="1" applyFill="1" applyBorder="1" applyAlignment="1">
      <alignment horizontal="center" vertical="center" wrapText="1"/>
    </xf>
    <xf numFmtId="0" fontId="6" fillId="9" borderId="126" xfId="0" applyFont="1" applyFill="1" applyBorder="1" applyAlignment="1">
      <alignment horizontal="center" vertical="center" wrapText="1"/>
    </xf>
    <xf numFmtId="0" fontId="15" fillId="3" borderId="126" xfId="0" applyFont="1" applyFill="1" applyBorder="1" applyAlignment="1">
      <alignment horizontal="center" vertical="center" wrapText="1"/>
    </xf>
    <xf numFmtId="10" fontId="24" fillId="0" borderId="135" xfId="0" applyNumberFormat="1" applyFont="1" applyFill="1" applyBorder="1" applyAlignment="1">
      <alignment vertical="center"/>
    </xf>
    <xf numFmtId="0" fontId="24" fillId="0" borderId="135" xfId="0" applyFont="1" applyFill="1" applyBorder="1" applyAlignment="1">
      <alignment vertical="center"/>
    </xf>
    <xf numFmtId="0" fontId="24" fillId="0" borderId="136" xfId="0" quotePrefix="1" applyFont="1" applyFill="1" applyBorder="1" applyAlignment="1">
      <alignment vertical="center"/>
    </xf>
    <xf numFmtId="0" fontId="22" fillId="3" borderId="119" xfId="0" applyFont="1" applyFill="1" applyBorder="1" applyAlignment="1">
      <alignment horizontal="center" vertical="center" wrapText="1"/>
    </xf>
    <xf numFmtId="16" fontId="6" fillId="3" borderId="0" xfId="0" quotePrefix="1" applyNumberFormat="1" applyFont="1" applyFill="1" applyBorder="1" applyAlignment="1">
      <alignment horizontal="center" vertical="center"/>
    </xf>
    <xf numFmtId="0" fontId="22" fillId="3" borderId="130" xfId="0" applyFont="1" applyFill="1" applyBorder="1" applyAlignment="1">
      <alignment horizontal="center" vertical="center" wrapText="1"/>
    </xf>
    <xf numFmtId="0" fontId="24" fillId="0" borderId="104" xfId="0" applyFont="1" applyFill="1" applyBorder="1" applyAlignment="1">
      <alignment horizontal="center" vertical="center" wrapText="1"/>
    </xf>
    <xf numFmtId="0" fontId="24" fillId="3" borderId="135" xfId="0" applyFont="1" applyFill="1" applyBorder="1" applyAlignment="1">
      <alignment vertical="center"/>
    </xf>
    <xf numFmtId="0" fontId="24" fillId="3" borderId="105" xfId="0" applyFont="1" applyFill="1" applyBorder="1" applyAlignment="1">
      <alignment vertical="center"/>
    </xf>
    <xf numFmtId="0" fontId="6" fillId="3" borderId="0" xfId="0" applyFont="1" applyFill="1" applyBorder="1" applyAlignment="1">
      <alignment horizontal="left" vertical="center"/>
    </xf>
    <xf numFmtId="0" fontId="6" fillId="3" borderId="0" xfId="0" applyFont="1" applyFill="1" applyBorder="1" applyAlignment="1">
      <alignment horizontal="center" vertical="center"/>
    </xf>
    <xf numFmtId="166" fontId="6" fillId="5" borderId="120" xfId="5" applyNumberFormat="1" applyFont="1" applyFill="1" applyBorder="1" applyAlignment="1" applyProtection="1">
      <alignment horizontal="center" vertical="center"/>
      <protection locked="0"/>
    </xf>
    <xf numFmtId="166" fontId="6" fillId="5" borderId="37" xfId="5" applyNumberFormat="1" applyFont="1" applyFill="1" applyBorder="1" applyAlignment="1" applyProtection="1">
      <alignment horizontal="center" vertical="center"/>
      <protection locked="0"/>
    </xf>
    <xf numFmtId="166" fontId="6" fillId="5" borderId="38" xfId="5" applyNumberFormat="1" applyFont="1" applyFill="1" applyBorder="1" applyAlignment="1" applyProtection="1">
      <alignment horizontal="center" vertical="center"/>
      <protection locked="0"/>
    </xf>
    <xf numFmtId="0" fontId="6" fillId="3" borderId="126" xfId="0" applyFont="1" applyFill="1" applyBorder="1" applyAlignment="1">
      <alignment horizontal="center" vertical="center" wrapText="1"/>
    </xf>
    <xf numFmtId="0" fontId="6" fillId="3" borderId="129"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6" fillId="3" borderId="130" xfId="0" applyFont="1" applyFill="1" applyBorder="1" applyAlignment="1">
      <alignment horizontal="center" vertical="center" wrapText="1"/>
    </xf>
    <xf numFmtId="0" fontId="7" fillId="3" borderId="0" xfId="0" applyFont="1" applyFill="1" applyBorder="1" applyAlignment="1">
      <alignment horizontal="center" vertical="center"/>
    </xf>
    <xf numFmtId="0" fontId="6" fillId="3" borderId="26" xfId="1" applyFont="1" applyFill="1" applyBorder="1" applyAlignment="1">
      <alignment horizontal="center" vertical="center" wrapText="1"/>
    </xf>
    <xf numFmtId="0" fontId="15" fillId="3" borderId="133" xfId="0" applyFont="1" applyFill="1" applyBorder="1" applyAlignment="1">
      <alignment horizontal="center" vertical="center" wrapText="1"/>
    </xf>
    <xf numFmtId="0" fontId="6" fillId="3" borderId="133" xfId="0" applyFont="1" applyFill="1" applyBorder="1" applyAlignment="1">
      <alignment horizontal="center" vertical="center" wrapText="1"/>
    </xf>
    <xf numFmtId="0" fontId="6" fillId="3" borderId="104" xfId="0" applyFont="1" applyFill="1" applyBorder="1" applyAlignment="1">
      <alignment horizontal="center" vertical="center" wrapText="1"/>
    </xf>
    <xf numFmtId="0" fontId="6" fillId="3" borderId="121" xfId="1" applyFont="1" applyFill="1" applyBorder="1" applyAlignment="1">
      <alignment horizontal="center" vertical="center" wrapText="1"/>
    </xf>
    <xf numFmtId="0" fontId="6" fillId="3" borderId="134" xfId="0" applyFont="1" applyFill="1" applyBorder="1" applyAlignment="1">
      <alignment horizontal="left" vertical="center" indent="3"/>
    </xf>
    <xf numFmtId="0" fontId="6" fillId="3" borderId="134" xfId="0" applyFont="1" applyFill="1" applyBorder="1" applyAlignment="1" applyProtection="1">
      <alignment vertical="center"/>
      <protection locked="0"/>
    </xf>
    <xf numFmtId="0" fontId="6" fillId="3" borderId="134" xfId="0" applyFont="1" applyFill="1" applyBorder="1" applyAlignment="1">
      <alignment vertical="center"/>
    </xf>
    <xf numFmtId="0" fontId="6" fillId="6" borderId="135" xfId="0" applyFont="1" applyFill="1" applyBorder="1" applyAlignment="1">
      <alignment vertical="center"/>
    </xf>
    <xf numFmtId="3" fontId="6" fillId="6" borderId="130" xfId="5" applyNumberFormat="1" applyFont="1" applyFill="1" applyBorder="1" applyAlignment="1" applyProtection="1">
      <alignment horizontal="center" vertical="center"/>
      <protection locked="0"/>
    </xf>
    <xf numFmtId="166" fontId="16" fillId="6" borderId="119" xfId="5" applyNumberFormat="1" applyFont="1" applyFill="1" applyBorder="1" applyAlignment="1" applyProtection="1">
      <alignment horizontal="center" vertical="center"/>
      <protection locked="0"/>
    </xf>
    <xf numFmtId="0" fontId="6" fillId="3" borderId="104" xfId="0" applyFont="1" applyFill="1" applyBorder="1" applyAlignment="1">
      <alignment vertical="center"/>
    </xf>
    <xf numFmtId="0" fontId="6" fillId="6" borderId="105" xfId="0" applyFont="1" applyFill="1" applyBorder="1" applyAlignment="1">
      <alignment vertical="center"/>
    </xf>
    <xf numFmtId="10" fontId="6" fillId="6" borderId="130" xfId="0" applyNumberFormat="1" applyFont="1" applyFill="1" applyBorder="1" applyAlignment="1" applyProtection="1">
      <alignment horizontal="center" vertical="center"/>
      <protection locked="0"/>
    </xf>
    <xf numFmtId="2" fontId="6" fillId="6" borderId="130" xfId="5" applyNumberFormat="1" applyFont="1" applyFill="1" applyBorder="1" applyAlignment="1" applyProtection="1">
      <alignment horizontal="center" vertical="center"/>
      <protection locked="0"/>
    </xf>
    <xf numFmtId="0" fontId="6" fillId="5" borderId="134" xfId="0" applyFont="1" applyFill="1" applyBorder="1"/>
    <xf numFmtId="166" fontId="6" fillId="0" borderId="134" xfId="5" applyNumberFormat="1" applyFont="1" applyFill="1" applyBorder="1" applyAlignment="1" applyProtection="1">
      <alignment vertical="center"/>
      <protection locked="0"/>
    </xf>
    <xf numFmtId="2" fontId="6" fillId="6" borderId="126" xfId="5" applyNumberFormat="1" applyFont="1" applyFill="1" applyBorder="1" applyAlignment="1" applyProtection="1">
      <alignment horizontal="center" vertical="center"/>
      <protection locked="0"/>
    </xf>
    <xf numFmtId="0" fontId="6" fillId="0" borderId="133" xfId="0" applyFont="1" applyBorder="1"/>
    <xf numFmtId="166" fontId="6" fillId="0" borderId="133" xfId="5" applyNumberFormat="1" applyFont="1" applyFill="1" applyBorder="1" applyAlignment="1" applyProtection="1">
      <alignment vertical="center"/>
      <protection locked="0"/>
    </xf>
    <xf numFmtId="0" fontId="6" fillId="3" borderId="133" xfId="0" applyFont="1" applyFill="1" applyBorder="1" applyAlignment="1">
      <alignment vertical="center"/>
    </xf>
    <xf numFmtId="0" fontId="6" fillId="6" borderId="136" xfId="0" applyFont="1" applyFill="1" applyBorder="1" applyAlignment="1">
      <alignment vertical="center"/>
    </xf>
    <xf numFmtId="2" fontId="6" fillId="5" borderId="126" xfId="5" applyNumberFormat="1" applyFont="1" applyFill="1" applyBorder="1" applyAlignment="1" applyProtection="1">
      <alignment horizontal="center" vertical="center"/>
    </xf>
    <xf numFmtId="2" fontId="6" fillId="5" borderId="133" xfId="5" applyNumberFormat="1" applyFont="1" applyFill="1" applyBorder="1" applyAlignment="1" applyProtection="1">
      <alignment horizontal="center" vertical="center"/>
    </xf>
    <xf numFmtId="2" fontId="6" fillId="5" borderId="136" xfId="5" applyNumberFormat="1" applyFont="1" applyFill="1" applyBorder="1" applyAlignment="1" applyProtection="1">
      <alignment horizontal="center" vertical="center"/>
    </xf>
    <xf numFmtId="166" fontId="6" fillId="6" borderId="126" xfId="5" applyNumberFormat="1" applyFont="1" applyFill="1" applyBorder="1" applyAlignment="1" applyProtection="1">
      <alignment horizontal="center" vertical="center" wrapText="1"/>
      <protection locked="0"/>
    </xf>
    <xf numFmtId="49" fontId="16" fillId="6" borderId="133" xfId="5" applyNumberFormat="1" applyFont="1" applyFill="1" applyBorder="1" applyAlignment="1" applyProtection="1">
      <alignment horizontal="center" vertical="center" wrapText="1"/>
      <protection locked="0"/>
    </xf>
    <xf numFmtId="49" fontId="16" fillId="6" borderId="104" xfId="5" applyNumberFormat="1" applyFont="1" applyFill="1" applyBorder="1" applyAlignment="1" applyProtection="1">
      <alignment horizontal="center" vertical="center" wrapText="1"/>
      <protection locked="0"/>
    </xf>
    <xf numFmtId="0" fontId="16" fillId="3" borderId="133" xfId="1" applyFont="1" applyFill="1" applyBorder="1" applyAlignment="1">
      <alignment horizontal="left" vertical="center" wrapText="1" indent="2"/>
    </xf>
    <xf numFmtId="164" fontId="16" fillId="3" borderId="100" xfId="1" applyNumberFormat="1" applyFont="1" applyFill="1" applyBorder="1" applyAlignment="1">
      <alignment horizontal="center" vertical="center" wrapText="1"/>
    </xf>
    <xf numFmtId="49" fontId="6" fillId="3" borderId="102" xfId="1" applyNumberFormat="1" applyFont="1" applyFill="1" applyBorder="1" applyAlignment="1">
      <alignment horizontal="center" vertical="center"/>
    </xf>
    <xf numFmtId="166" fontId="6" fillId="3" borderId="131" xfId="1" applyNumberFormat="1" applyFont="1" applyFill="1" applyBorder="1" applyAlignment="1">
      <alignment horizontal="center" vertical="center"/>
    </xf>
    <xf numFmtId="168" fontId="6" fillId="3" borderId="137" xfId="6" applyNumberFormat="1" applyFont="1" applyFill="1" applyBorder="1" applyAlignment="1">
      <alignment horizontal="center" vertical="center"/>
    </xf>
    <xf numFmtId="49" fontId="6" fillId="3" borderId="105" xfId="1" applyNumberFormat="1" applyFont="1" applyFill="1" applyBorder="1" applyAlignment="1">
      <alignment horizontal="center" vertical="center"/>
    </xf>
    <xf numFmtId="166" fontId="6" fillId="5" borderId="126" xfId="1" applyNumberFormat="1" applyFont="1" applyFill="1" applyBorder="1" applyAlignment="1" applyProtection="1">
      <alignment horizontal="center" vertical="center" wrapText="1"/>
    </xf>
    <xf numFmtId="166" fontId="6" fillId="5" borderId="129" xfId="1" applyNumberFormat="1" applyFont="1" applyFill="1" applyBorder="1" applyAlignment="1" applyProtection="1">
      <alignment horizontal="center" vertical="center" wrapText="1"/>
    </xf>
    <xf numFmtId="0" fontId="6" fillId="0" borderId="111" xfId="1" applyFont="1" applyFill="1" applyBorder="1" applyAlignment="1">
      <alignment horizontal="left" vertical="center" wrapText="1"/>
    </xf>
    <xf numFmtId="0" fontId="10" fillId="0" borderId="138" xfId="1" applyFont="1" applyFill="1" applyBorder="1" applyAlignment="1">
      <alignment vertical="center" wrapText="1"/>
    </xf>
    <xf numFmtId="0" fontId="6" fillId="0" borderId="112" xfId="1" applyFont="1" applyFill="1" applyBorder="1" applyAlignment="1">
      <alignment horizontal="center" vertical="center"/>
    </xf>
    <xf numFmtId="0" fontId="7" fillId="2" borderId="34" xfId="9" applyFont="1" applyFill="1" applyBorder="1" applyAlignment="1" applyProtection="1">
      <alignment horizontal="center" vertical="center" wrapText="1"/>
    </xf>
    <xf numFmtId="0" fontId="6" fillId="0" borderId="139" xfId="9" applyFont="1" applyFill="1" applyBorder="1" applyAlignment="1" applyProtection="1">
      <alignment horizontal="left" vertical="center" wrapText="1"/>
    </xf>
    <xf numFmtId="0" fontId="6" fillId="0" borderId="0" xfId="9" applyFont="1" applyFill="1" applyBorder="1" applyAlignment="1" applyProtection="1">
      <alignment horizontal="center" vertical="center" wrapText="1"/>
    </xf>
    <xf numFmtId="0" fontId="6" fillId="3" borderId="69" xfId="1" applyFont="1" applyFill="1" applyBorder="1" applyAlignment="1">
      <alignment horizontal="left" vertical="center" wrapText="1"/>
    </xf>
    <xf numFmtId="0" fontId="6" fillId="3" borderId="87" xfId="1" applyFont="1" applyFill="1" applyBorder="1" applyAlignment="1">
      <alignment horizontal="left" vertical="center" wrapText="1"/>
    </xf>
    <xf numFmtId="0" fontId="6" fillId="3" borderId="85" xfId="1" applyFont="1" applyFill="1" applyBorder="1" applyAlignment="1">
      <alignment horizontal="left" vertical="center" wrapText="1"/>
    </xf>
    <xf numFmtId="0" fontId="13" fillId="8" borderId="12" xfId="1" applyFont="1" applyFill="1" applyBorder="1" applyAlignment="1">
      <alignment horizontal="left" vertical="center" wrapText="1"/>
    </xf>
    <xf numFmtId="0" fontId="13" fillId="8" borderId="13" xfId="1" applyFont="1" applyFill="1" applyBorder="1" applyAlignment="1">
      <alignment horizontal="left" vertical="center"/>
    </xf>
    <xf numFmtId="0" fontId="13" fillId="8" borderId="14" xfId="1" applyFont="1" applyFill="1" applyBorder="1" applyAlignment="1">
      <alignment horizontal="left" vertical="center"/>
    </xf>
    <xf numFmtId="0" fontId="14" fillId="3" borderId="15" xfId="4" applyFont="1" applyFill="1" applyBorder="1" applyAlignment="1">
      <alignment horizontal="left" vertical="center"/>
    </xf>
    <xf numFmtId="0" fontId="6" fillId="3" borderId="0" xfId="0" applyFont="1" applyFill="1" applyBorder="1" applyAlignment="1">
      <alignment horizontal="left" vertical="center"/>
    </xf>
    <xf numFmtId="0" fontId="6" fillId="3" borderId="16" xfId="0" applyFont="1" applyFill="1" applyBorder="1" applyAlignment="1">
      <alignment horizontal="left" vertical="center"/>
    </xf>
    <xf numFmtId="0" fontId="7" fillId="4" borderId="1" xfId="0" applyFont="1" applyFill="1" applyBorder="1" applyAlignment="1">
      <alignment horizontal="center" vertical="center"/>
    </xf>
    <xf numFmtId="0" fontId="7" fillId="4" borderId="2" xfId="0" applyFont="1" applyFill="1" applyBorder="1" applyAlignment="1">
      <alignment horizontal="center" vertical="center"/>
    </xf>
    <xf numFmtId="0" fontId="7" fillId="4" borderId="3" xfId="0" applyFont="1" applyFill="1" applyBorder="1" applyAlignment="1">
      <alignment horizontal="center" vertical="center"/>
    </xf>
    <xf numFmtId="0" fontId="6" fillId="3" borderId="0" xfId="0" applyFont="1" applyFill="1" applyBorder="1" applyAlignment="1">
      <alignment horizontal="center" vertical="center" wrapText="1"/>
    </xf>
    <xf numFmtId="0" fontId="10" fillId="8" borderId="79" xfId="5" applyFont="1" applyFill="1" applyBorder="1" applyAlignment="1">
      <alignment horizontal="left" vertical="center" wrapText="1"/>
    </xf>
    <xf numFmtId="0" fontId="10" fillId="8" borderId="80" xfId="5" applyFont="1" applyFill="1" applyBorder="1" applyAlignment="1">
      <alignment horizontal="left" vertical="center" wrapText="1"/>
    </xf>
    <xf numFmtId="0" fontId="10" fillId="8" borderId="81" xfId="5" applyFont="1" applyFill="1" applyBorder="1" applyAlignment="1">
      <alignment horizontal="left" vertical="center" wrapText="1"/>
    </xf>
    <xf numFmtId="0" fontId="6" fillId="3" borderId="26" xfId="1" applyFont="1" applyFill="1" applyBorder="1" applyAlignment="1">
      <alignment horizontal="center" vertical="center"/>
    </xf>
    <xf numFmtId="0" fontId="6" fillId="3" borderId="20" xfId="1" applyFont="1" applyFill="1" applyBorder="1" applyAlignment="1">
      <alignment horizontal="center" vertical="center"/>
    </xf>
    <xf numFmtId="0" fontId="6" fillId="3" borderId="25" xfId="1" applyFont="1" applyFill="1" applyBorder="1" applyAlignment="1">
      <alignment horizontal="center" vertical="center"/>
    </xf>
    <xf numFmtId="0" fontId="7" fillId="2" borderId="1" xfId="1" applyFont="1" applyFill="1" applyBorder="1" applyAlignment="1">
      <alignment horizontal="center" vertical="center"/>
    </xf>
    <xf numFmtId="0" fontId="7" fillId="2" borderId="2" xfId="1" applyFont="1" applyFill="1" applyBorder="1" applyAlignment="1">
      <alignment horizontal="center" vertical="center"/>
    </xf>
    <xf numFmtId="0" fontId="7" fillId="2" borderId="3" xfId="1" applyFont="1" applyFill="1" applyBorder="1" applyAlignment="1">
      <alignment horizontal="center" vertical="center"/>
    </xf>
    <xf numFmtId="0" fontId="7" fillId="4" borderId="61" xfId="1" applyFont="1" applyFill="1" applyBorder="1" applyAlignment="1">
      <alignment horizontal="center" vertical="center"/>
    </xf>
    <xf numFmtId="0" fontId="7" fillId="4" borderId="49" xfId="1" applyFont="1" applyFill="1" applyBorder="1" applyAlignment="1">
      <alignment horizontal="center" vertical="center"/>
    </xf>
    <xf numFmtId="0" fontId="7" fillId="4" borderId="50" xfId="1" applyFont="1" applyFill="1" applyBorder="1" applyAlignment="1">
      <alignment horizontal="center" vertical="center"/>
    </xf>
    <xf numFmtId="0" fontId="6" fillId="3" borderId="36" xfId="0" applyFont="1" applyFill="1" applyBorder="1" applyAlignment="1">
      <alignment horizontal="left" vertical="center" wrapText="1"/>
    </xf>
    <xf numFmtId="0" fontId="6" fillId="3" borderId="37" xfId="0" applyFont="1" applyFill="1" applyBorder="1" applyAlignment="1">
      <alignment horizontal="left" vertical="center" wrapText="1"/>
    </xf>
    <xf numFmtId="0" fontId="6" fillId="3" borderId="38" xfId="0" applyFont="1" applyFill="1" applyBorder="1" applyAlignment="1">
      <alignment horizontal="left" vertical="center" wrapText="1"/>
    </xf>
    <xf numFmtId="0" fontId="12" fillId="0" borderId="73" xfId="1" applyFont="1" applyFill="1" applyBorder="1" applyAlignment="1">
      <alignment horizontal="center" vertical="center" wrapText="1"/>
    </xf>
    <xf numFmtId="0" fontId="12" fillId="0" borderId="74" xfId="1" applyFont="1" applyFill="1" applyBorder="1" applyAlignment="1">
      <alignment horizontal="center" vertical="center" wrapText="1"/>
    </xf>
    <xf numFmtId="0" fontId="12" fillId="0" borderId="75" xfId="1" applyFont="1" applyFill="1" applyBorder="1" applyAlignment="1">
      <alignment horizontal="center" vertical="center" wrapText="1"/>
    </xf>
    <xf numFmtId="0" fontId="7" fillId="4" borderId="71" xfId="1" applyFont="1" applyFill="1" applyBorder="1" applyAlignment="1">
      <alignment horizontal="center" vertical="center"/>
    </xf>
    <xf numFmtId="0" fontId="7" fillId="4" borderId="52" xfId="1" applyFont="1" applyFill="1" applyBorder="1" applyAlignment="1">
      <alignment horizontal="center" vertical="center"/>
    </xf>
    <xf numFmtId="0" fontId="7" fillId="4" borderId="70" xfId="1" applyFont="1" applyFill="1" applyBorder="1" applyAlignment="1">
      <alignment horizontal="center" vertical="center"/>
    </xf>
    <xf numFmtId="0" fontId="10" fillId="0" borderId="82" xfId="1" applyFont="1" applyFill="1" applyBorder="1" applyAlignment="1">
      <alignment horizontal="left" vertical="center" wrapText="1"/>
    </xf>
    <xf numFmtId="0" fontId="6" fillId="0" borderId="86" xfId="0" applyFont="1" applyBorder="1" applyAlignment="1">
      <alignment horizontal="left" vertical="center" wrapText="1"/>
    </xf>
    <xf numFmtId="0" fontId="6" fillId="0" borderId="83" xfId="0" applyFont="1" applyBorder="1" applyAlignment="1">
      <alignment horizontal="left" vertical="center" wrapText="1"/>
    </xf>
    <xf numFmtId="0" fontId="10" fillId="0" borderId="94" xfId="5" applyFont="1" applyFill="1" applyBorder="1" applyAlignment="1">
      <alignment horizontal="left" vertical="center" wrapText="1"/>
    </xf>
    <xf numFmtId="0" fontId="10" fillId="0" borderId="95" xfId="5" applyFont="1" applyFill="1" applyBorder="1" applyAlignment="1">
      <alignment horizontal="left" vertical="center" wrapText="1"/>
    </xf>
    <xf numFmtId="0" fontId="10" fillId="0" borderId="96" xfId="5" applyFont="1" applyFill="1" applyBorder="1" applyAlignment="1">
      <alignment horizontal="left" vertical="center" wrapText="1"/>
    </xf>
    <xf numFmtId="0" fontId="10" fillId="0" borderId="91" xfId="1" applyFont="1" applyFill="1" applyBorder="1" applyAlignment="1">
      <alignment horizontal="left" vertical="center" wrapText="1"/>
    </xf>
    <xf numFmtId="0" fontId="10" fillId="0" borderId="92" xfId="1" applyFont="1" applyFill="1" applyBorder="1" applyAlignment="1">
      <alignment horizontal="left" vertical="center" wrapText="1"/>
    </xf>
    <xf numFmtId="0" fontId="10" fillId="0" borderId="93" xfId="1" applyFont="1" applyFill="1" applyBorder="1" applyAlignment="1">
      <alignment horizontal="left" vertical="center" wrapText="1"/>
    </xf>
    <xf numFmtId="0" fontId="6" fillId="3" borderId="0" xfId="1" applyFont="1" applyFill="1" applyBorder="1" applyAlignment="1">
      <alignment horizontal="center" vertical="center"/>
    </xf>
    <xf numFmtId="0" fontId="7" fillId="4" borderId="1" xfId="1" applyFont="1" applyFill="1" applyBorder="1" applyAlignment="1">
      <alignment horizontal="center" vertical="center"/>
    </xf>
    <xf numFmtId="0" fontId="7" fillId="4" borderId="2" xfId="1" applyFont="1" applyFill="1" applyBorder="1" applyAlignment="1">
      <alignment horizontal="center" vertical="center"/>
    </xf>
    <xf numFmtId="0" fontId="7" fillId="4" borderId="3" xfId="1" applyFont="1" applyFill="1" applyBorder="1" applyAlignment="1">
      <alignment horizontal="center" vertical="center"/>
    </xf>
    <xf numFmtId="0" fontId="10" fillId="5" borderId="88" xfId="1" applyFont="1" applyFill="1" applyBorder="1" applyAlignment="1">
      <alignment horizontal="left" vertical="center" wrapText="1"/>
    </xf>
    <xf numFmtId="0" fontId="10" fillId="5" borderId="89" xfId="1" applyFont="1" applyFill="1" applyBorder="1" applyAlignment="1">
      <alignment horizontal="left" vertical="center" wrapText="1"/>
    </xf>
    <xf numFmtId="0" fontId="10" fillId="5" borderId="90" xfId="1" applyFont="1" applyFill="1" applyBorder="1" applyAlignment="1">
      <alignment horizontal="left" vertical="center" wrapText="1"/>
    </xf>
    <xf numFmtId="0" fontId="10" fillId="5" borderId="97" xfId="1" applyFont="1" applyFill="1" applyBorder="1" applyAlignment="1">
      <alignment horizontal="left" vertical="center" wrapText="1"/>
    </xf>
    <xf numFmtId="0" fontId="10" fillId="5" borderId="98" xfId="1" applyFont="1" applyFill="1" applyBorder="1" applyAlignment="1">
      <alignment horizontal="left" vertical="center" wrapText="1"/>
    </xf>
    <xf numFmtId="0" fontId="10" fillId="5" borderId="99" xfId="1" applyFont="1" applyFill="1" applyBorder="1" applyAlignment="1">
      <alignment horizontal="left" vertical="center" wrapText="1"/>
    </xf>
    <xf numFmtId="9" fontId="6" fillId="3" borderId="36" xfId="3" applyNumberFormat="1" applyFont="1" applyFill="1" applyBorder="1" applyAlignment="1">
      <alignment horizontal="left" vertical="center" wrapText="1"/>
    </xf>
    <xf numFmtId="9" fontId="6" fillId="3" borderId="37" xfId="3" applyNumberFormat="1" applyFont="1" applyFill="1" applyBorder="1" applyAlignment="1">
      <alignment horizontal="left" vertical="center" wrapText="1"/>
    </xf>
    <xf numFmtId="9" fontId="6" fillId="3" borderId="38" xfId="3" applyNumberFormat="1" applyFont="1" applyFill="1" applyBorder="1" applyAlignment="1">
      <alignment horizontal="left" vertical="center" wrapText="1"/>
    </xf>
    <xf numFmtId="0" fontId="7" fillId="7" borderId="30" xfId="0" applyFont="1" applyFill="1" applyBorder="1" applyAlignment="1">
      <alignment horizontal="center" vertical="center" wrapText="1"/>
    </xf>
    <xf numFmtId="0" fontId="7" fillId="7" borderId="31" xfId="0" applyFont="1" applyFill="1" applyBorder="1" applyAlignment="1">
      <alignment horizontal="center" vertical="center" wrapText="1"/>
    </xf>
    <xf numFmtId="0" fontId="7" fillId="7" borderId="32" xfId="0" applyFont="1" applyFill="1" applyBorder="1" applyAlignment="1">
      <alignment horizontal="center" vertical="center" wrapText="1"/>
    </xf>
    <xf numFmtId="0" fontId="6" fillId="3" borderId="30" xfId="1" applyFont="1" applyFill="1" applyBorder="1" applyAlignment="1">
      <alignment horizontal="left" vertical="center" wrapText="1"/>
    </xf>
    <xf numFmtId="0" fontId="6" fillId="3" borderId="31" xfId="1" applyFont="1" applyFill="1" applyBorder="1" applyAlignment="1">
      <alignment horizontal="left" vertical="center" wrapText="1"/>
    </xf>
    <xf numFmtId="0" fontId="6" fillId="3" borderId="82" xfId="1" applyFont="1" applyFill="1" applyBorder="1" applyAlignment="1">
      <alignment horizontal="left" vertical="center"/>
    </xf>
    <xf numFmtId="0" fontId="6" fillId="3" borderId="86" xfId="1" applyFont="1" applyFill="1" applyBorder="1" applyAlignment="1">
      <alignment horizontal="left" vertical="center"/>
    </xf>
    <xf numFmtId="0" fontId="6" fillId="3" borderId="82" xfId="1" applyFont="1" applyFill="1" applyBorder="1" applyAlignment="1">
      <alignment horizontal="left" vertical="center" wrapText="1"/>
    </xf>
    <xf numFmtId="0" fontId="6" fillId="3" borderId="86" xfId="1" applyFont="1" applyFill="1" applyBorder="1" applyAlignment="1">
      <alignment horizontal="left" vertical="center" wrapText="1"/>
    </xf>
    <xf numFmtId="0" fontId="0" fillId="0" borderId="0" xfId="0" applyBorder="1" applyAlignment="1">
      <alignment horizontal="center"/>
    </xf>
    <xf numFmtId="0" fontId="6" fillId="6" borderId="15" xfId="1" applyFont="1" applyFill="1" applyBorder="1" applyAlignment="1" applyProtection="1">
      <alignment horizontal="left" vertical="top" wrapText="1"/>
      <protection locked="0"/>
    </xf>
    <xf numFmtId="0" fontId="6" fillId="6" borderId="0" xfId="1" applyFont="1" applyFill="1" applyBorder="1" applyAlignment="1" applyProtection="1">
      <alignment horizontal="left" vertical="top" wrapText="1"/>
      <protection locked="0"/>
    </xf>
    <xf numFmtId="0" fontId="6" fillId="6" borderId="36" xfId="1" applyFont="1" applyFill="1" applyBorder="1" applyAlignment="1" applyProtection="1">
      <alignment horizontal="left" vertical="top" wrapText="1"/>
      <protection locked="0"/>
    </xf>
    <xf numFmtId="0" fontId="6" fillId="6" borderId="37" xfId="1" applyFont="1" applyFill="1" applyBorder="1" applyAlignment="1" applyProtection="1">
      <alignment horizontal="left" vertical="top" wrapText="1"/>
      <protection locked="0"/>
    </xf>
    <xf numFmtId="0" fontId="7" fillId="2" borderId="1" xfId="1" applyFont="1" applyFill="1" applyBorder="1" applyAlignment="1">
      <alignment horizontal="center" vertical="center" wrapText="1"/>
    </xf>
    <xf numFmtId="0" fontId="7" fillId="2" borderId="2" xfId="1" applyFont="1" applyFill="1" applyBorder="1" applyAlignment="1">
      <alignment horizontal="center" vertical="center" wrapText="1"/>
    </xf>
    <xf numFmtId="0" fontId="7" fillId="2" borderId="3" xfId="1" applyFont="1" applyFill="1" applyBorder="1" applyAlignment="1">
      <alignment horizontal="center" vertical="center" wrapText="1"/>
    </xf>
    <xf numFmtId="9" fontId="6" fillId="3" borderId="15" xfId="3" applyNumberFormat="1" applyFont="1" applyFill="1" applyBorder="1" applyAlignment="1">
      <alignment horizontal="left" vertical="center" wrapText="1"/>
    </xf>
    <xf numFmtId="9" fontId="6" fillId="3" borderId="0" xfId="3" applyNumberFormat="1" applyFont="1" applyFill="1" applyBorder="1" applyAlignment="1">
      <alignment horizontal="left" vertical="center" wrapText="1"/>
    </xf>
    <xf numFmtId="9" fontId="6" fillId="3" borderId="16" xfId="3" applyNumberFormat="1" applyFont="1" applyFill="1" applyBorder="1" applyAlignment="1">
      <alignment horizontal="left" vertical="center" wrapText="1"/>
    </xf>
    <xf numFmtId="0" fontId="6" fillId="6" borderId="16" xfId="1" applyFont="1" applyFill="1" applyBorder="1" applyAlignment="1">
      <alignment horizontal="center" vertical="center" wrapText="1"/>
    </xf>
    <xf numFmtId="0" fontId="6" fillId="6" borderId="16" xfId="0" applyFont="1" applyFill="1" applyBorder="1" applyAlignment="1">
      <alignment horizontal="center" vertical="center"/>
    </xf>
    <xf numFmtId="0" fontId="6" fillId="6" borderId="38" xfId="0" applyFont="1" applyFill="1" applyBorder="1" applyAlignment="1">
      <alignment horizontal="center" vertical="center"/>
    </xf>
    <xf numFmtId="0" fontId="6" fillId="3" borderId="76" xfId="1" applyFont="1" applyFill="1" applyBorder="1" applyAlignment="1">
      <alignment horizontal="left" wrapText="1"/>
    </xf>
    <xf numFmtId="0" fontId="6" fillId="3" borderId="0" xfId="1" applyFont="1" applyFill="1" applyBorder="1" applyAlignment="1">
      <alignment horizontal="center" vertical="center" wrapText="1"/>
    </xf>
    <xf numFmtId="0" fontId="6" fillId="3" borderId="0" xfId="0" applyFont="1" applyFill="1" applyBorder="1" applyAlignment="1">
      <alignment horizontal="center" vertical="center"/>
    </xf>
    <xf numFmtId="0" fontId="16" fillId="3" borderId="101" xfId="5" applyFont="1" applyFill="1" applyBorder="1" applyAlignment="1">
      <alignment horizontal="left" vertical="center" wrapText="1"/>
    </xf>
    <xf numFmtId="0" fontId="16" fillId="3" borderId="100" xfId="5" applyFont="1" applyFill="1" applyBorder="1" applyAlignment="1">
      <alignment horizontal="left" vertical="center" wrapText="1"/>
    </xf>
    <xf numFmtId="0" fontId="16" fillId="3" borderId="9" xfId="5" applyFont="1" applyFill="1" applyBorder="1" applyAlignment="1">
      <alignment horizontal="left" vertical="center" wrapText="1"/>
    </xf>
    <xf numFmtId="0" fontId="16" fillId="3" borderId="10" xfId="5" applyFont="1" applyFill="1" applyBorder="1" applyAlignment="1">
      <alignment horizontal="left" vertical="center" wrapText="1"/>
    </xf>
    <xf numFmtId="0" fontId="6" fillId="6" borderId="106" xfId="0" applyFont="1" applyFill="1" applyBorder="1" applyAlignment="1">
      <alignment horizontal="left" vertical="center"/>
    </xf>
    <xf numFmtId="0" fontId="6" fillId="6" borderId="133" xfId="0" applyFont="1" applyFill="1" applyBorder="1" applyAlignment="1">
      <alignment horizontal="left" vertical="center"/>
    </xf>
    <xf numFmtId="0" fontId="6" fillId="6" borderId="134" xfId="0" applyFont="1" applyFill="1" applyBorder="1" applyAlignment="1">
      <alignment horizontal="left" vertical="center"/>
    </xf>
    <xf numFmtId="0" fontId="6" fillId="6" borderId="17" xfId="0" applyFont="1" applyFill="1" applyBorder="1" applyAlignment="1">
      <alignment horizontal="left" vertical="center" wrapText="1" indent="3"/>
    </xf>
    <xf numFmtId="0" fontId="6" fillId="6" borderId="101" xfId="0" applyFont="1" applyFill="1" applyBorder="1" applyAlignment="1">
      <alignment horizontal="left" vertical="center" wrapText="1" indent="3"/>
    </xf>
    <xf numFmtId="0" fontId="6" fillId="6" borderId="9" xfId="0" applyFont="1" applyFill="1" applyBorder="1" applyAlignment="1">
      <alignment horizontal="left" vertical="center" wrapText="1" indent="3"/>
    </xf>
    <xf numFmtId="0" fontId="6" fillId="6" borderId="17" xfId="0" applyFont="1" applyFill="1" applyBorder="1" applyAlignment="1">
      <alignment horizontal="left" vertical="center" wrapText="1"/>
    </xf>
    <xf numFmtId="0" fontId="6" fillId="6" borderId="27" xfId="0" applyFont="1" applyFill="1" applyBorder="1" applyAlignment="1">
      <alignment horizontal="left" vertical="center" wrapText="1"/>
    </xf>
    <xf numFmtId="0" fontId="6" fillId="6" borderId="72" xfId="0" applyFont="1" applyFill="1" applyBorder="1" applyAlignment="1">
      <alignment horizontal="left" vertical="center" wrapText="1"/>
    </xf>
    <xf numFmtId="0" fontId="16" fillId="3" borderId="12" xfId="5" applyFont="1" applyFill="1" applyBorder="1" applyAlignment="1">
      <alignment horizontal="left" vertical="center" wrapText="1"/>
    </xf>
    <xf numFmtId="0" fontId="16" fillId="3" borderId="13" xfId="5" applyFont="1" applyFill="1" applyBorder="1" applyAlignment="1">
      <alignment horizontal="left" vertical="center" wrapText="1"/>
    </xf>
    <xf numFmtId="0" fontId="16" fillId="3" borderId="15" xfId="5" applyFont="1" applyFill="1" applyBorder="1" applyAlignment="1">
      <alignment horizontal="left" vertical="center" wrapText="1"/>
    </xf>
    <xf numFmtId="0" fontId="16" fillId="3" borderId="0" xfId="5" applyFont="1" applyFill="1" applyBorder="1" applyAlignment="1">
      <alignment horizontal="left" vertical="center" wrapText="1"/>
    </xf>
    <xf numFmtId="0" fontId="16" fillId="3" borderId="36" xfId="5" applyFont="1" applyFill="1" applyBorder="1" applyAlignment="1">
      <alignment horizontal="left" vertical="center" wrapText="1"/>
    </xf>
    <xf numFmtId="0" fontId="16" fillId="3" borderId="37" xfId="5" applyFont="1" applyFill="1" applyBorder="1" applyAlignment="1">
      <alignment horizontal="left" vertical="center" wrapText="1"/>
    </xf>
    <xf numFmtId="0" fontId="6" fillId="6" borderId="21" xfId="5" applyFont="1" applyFill="1" applyBorder="1" applyAlignment="1" applyProtection="1">
      <alignment horizontal="center" vertical="center" wrapText="1"/>
      <protection locked="0"/>
    </xf>
    <xf numFmtId="0" fontId="6" fillId="6" borderId="63" xfId="5" applyFont="1" applyFill="1" applyBorder="1" applyAlignment="1" applyProtection="1">
      <alignment horizontal="center" vertical="center" wrapText="1"/>
      <protection locked="0"/>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10" fillId="5" borderId="9" xfId="5" applyFont="1" applyFill="1" applyBorder="1" applyAlignment="1">
      <alignment horizontal="left" vertical="center" wrapText="1"/>
    </xf>
    <xf numFmtId="0" fontId="10" fillId="5" borderId="10" xfId="5" applyFont="1" applyFill="1" applyBorder="1" applyAlignment="1">
      <alignment horizontal="left" vertical="center" wrapText="1"/>
    </xf>
    <xf numFmtId="0" fontId="10" fillId="5" borderId="11" xfId="5" applyFont="1" applyFill="1" applyBorder="1" applyAlignment="1">
      <alignment horizontal="left" vertical="center" wrapText="1"/>
    </xf>
    <xf numFmtId="49" fontId="16" fillId="6" borderId="103" xfId="5" applyNumberFormat="1" applyFont="1" applyFill="1" applyBorder="1" applyAlignment="1" applyProtection="1">
      <alignment horizontal="center" vertical="center" wrapText="1"/>
      <protection locked="0"/>
    </xf>
    <xf numFmtId="49" fontId="16" fillId="6" borderId="104" xfId="5" applyNumberFormat="1" applyFont="1" applyFill="1" applyBorder="1" applyAlignment="1" applyProtection="1">
      <alignment horizontal="center" vertical="center" wrapText="1"/>
      <protection locked="0"/>
    </xf>
    <xf numFmtId="0" fontId="6" fillId="3" borderId="1" xfId="5" applyFont="1" applyFill="1" applyBorder="1" applyAlignment="1">
      <alignment horizontal="left" vertical="center" wrapText="1"/>
    </xf>
    <xf numFmtId="0" fontId="6" fillId="3" borderId="2" xfId="5" applyFont="1" applyFill="1" applyBorder="1" applyAlignment="1">
      <alignment horizontal="left" vertical="center" wrapText="1"/>
    </xf>
    <xf numFmtId="49" fontId="16" fillId="6" borderId="106" xfId="5" applyNumberFormat="1" applyFont="1" applyFill="1" applyBorder="1" applyAlignment="1" applyProtection="1">
      <alignment horizontal="center" vertical="center" wrapText="1"/>
      <protection locked="0"/>
    </xf>
    <xf numFmtId="49" fontId="16" fillId="6" borderId="133" xfId="5" applyNumberFormat="1" applyFont="1" applyFill="1" applyBorder="1" applyAlignment="1" applyProtection="1">
      <alignment horizontal="center" vertical="center" wrapText="1"/>
      <protection locked="0"/>
    </xf>
    <xf numFmtId="0" fontId="6" fillId="3" borderId="106" xfId="5" applyFont="1" applyFill="1" applyBorder="1" applyAlignment="1">
      <alignment horizontal="left" vertical="center" wrapText="1"/>
    </xf>
    <xf numFmtId="0" fontId="6" fillId="3" borderId="133" xfId="5" applyFont="1" applyFill="1" applyBorder="1" applyAlignment="1">
      <alignment horizontal="left" vertical="center" wrapText="1"/>
    </xf>
    <xf numFmtId="0" fontId="8" fillId="3" borderId="106" xfId="5" applyFont="1" applyFill="1" applyBorder="1" applyAlignment="1">
      <alignment horizontal="left" vertical="center" wrapText="1"/>
    </xf>
    <xf numFmtId="0" fontId="8" fillId="3" borderId="133" xfId="5" applyFont="1" applyFill="1" applyBorder="1" applyAlignment="1">
      <alignment horizontal="left" vertical="center" wrapText="1"/>
    </xf>
    <xf numFmtId="0" fontId="8" fillId="3" borderId="129" xfId="5" applyFont="1" applyFill="1" applyBorder="1" applyAlignment="1">
      <alignment horizontal="left" vertical="center" wrapText="1"/>
    </xf>
    <xf numFmtId="0" fontId="7" fillId="3" borderId="12" xfId="0" applyFont="1" applyFill="1" applyBorder="1" applyAlignment="1">
      <alignment horizontal="center" vertical="center"/>
    </xf>
    <xf numFmtId="0" fontId="7" fillId="3" borderId="13" xfId="0" applyFont="1" applyFill="1" applyBorder="1" applyAlignment="1">
      <alignment horizontal="center" vertical="center"/>
    </xf>
    <xf numFmtId="0" fontId="7" fillId="3" borderId="14" xfId="0" applyFont="1" applyFill="1" applyBorder="1" applyAlignment="1">
      <alignment horizontal="center" vertical="center"/>
    </xf>
    <xf numFmtId="0" fontId="6" fillId="3" borderId="132" xfId="5" applyFont="1" applyFill="1" applyBorder="1" applyAlignment="1">
      <alignment horizontal="left" vertical="center" wrapText="1"/>
    </xf>
    <xf numFmtId="0" fontId="6" fillId="3" borderId="134" xfId="5" applyFont="1" applyFill="1" applyBorder="1" applyAlignment="1">
      <alignment horizontal="left" vertical="center" wrapText="1"/>
    </xf>
    <xf numFmtId="0" fontId="6" fillId="3" borderId="135" xfId="5" applyFont="1" applyFill="1" applyBorder="1" applyAlignment="1">
      <alignment horizontal="left" vertical="center" wrapText="1"/>
    </xf>
    <xf numFmtId="0" fontId="8" fillId="3" borderId="126" xfId="5" applyFont="1" applyFill="1" applyBorder="1" applyAlignment="1">
      <alignment horizontal="center" vertical="center" wrapText="1"/>
    </xf>
    <xf numFmtId="0" fontId="8" fillId="3" borderId="133" xfId="5" applyFont="1" applyFill="1" applyBorder="1" applyAlignment="1">
      <alignment horizontal="center" vertical="center" wrapText="1"/>
    </xf>
    <xf numFmtId="0" fontId="8" fillId="3" borderId="136" xfId="5" applyFont="1" applyFill="1" applyBorder="1" applyAlignment="1">
      <alignment horizontal="center" vertical="center" wrapText="1"/>
    </xf>
    <xf numFmtId="0" fontId="8" fillId="3" borderId="46" xfId="5" applyFont="1" applyFill="1" applyBorder="1" applyAlignment="1">
      <alignment horizontal="center" vertical="center" wrapText="1"/>
    </xf>
    <xf numFmtId="0" fontId="8" fillId="3" borderId="86" xfId="5" applyFont="1" applyFill="1" applyBorder="1" applyAlignment="1">
      <alignment horizontal="center" vertical="center" wrapText="1"/>
    </xf>
    <xf numFmtId="0" fontId="8" fillId="3" borderId="83" xfId="5" applyFont="1" applyFill="1" applyBorder="1" applyAlignment="1">
      <alignment horizontal="center" vertical="center" wrapText="1"/>
    </xf>
    <xf numFmtId="0" fontId="8" fillId="3" borderId="114" xfId="5" applyFont="1" applyFill="1" applyBorder="1" applyAlignment="1">
      <alignment horizontal="left" vertical="center" wrapText="1"/>
    </xf>
    <xf numFmtId="0" fontId="8" fillId="3" borderId="110" xfId="5" applyFont="1" applyFill="1" applyBorder="1" applyAlignment="1">
      <alignment horizontal="left" vertical="center" wrapText="1"/>
    </xf>
    <xf numFmtId="0" fontId="8" fillId="3" borderId="117" xfId="5" applyFont="1" applyFill="1" applyBorder="1" applyAlignment="1">
      <alignment horizontal="left" vertical="center" wrapText="1"/>
    </xf>
    <xf numFmtId="0" fontId="6" fillId="3" borderId="12" xfId="5" applyFont="1" applyFill="1" applyBorder="1" applyAlignment="1">
      <alignment horizontal="left" vertical="center" wrapText="1"/>
    </xf>
    <xf numFmtId="0" fontId="6" fillId="3" borderId="13" xfId="5" applyFont="1" applyFill="1" applyBorder="1" applyAlignment="1">
      <alignment horizontal="left" vertical="center" wrapText="1"/>
    </xf>
    <xf numFmtId="0" fontId="6" fillId="3" borderId="14" xfId="5" applyFont="1" applyFill="1" applyBorder="1" applyAlignment="1">
      <alignment horizontal="left" vertical="center" wrapText="1"/>
    </xf>
    <xf numFmtId="0" fontId="6" fillId="3" borderId="62" xfId="5" applyFont="1" applyFill="1" applyBorder="1" applyAlignment="1">
      <alignment horizontal="left" vertical="center" wrapText="1"/>
    </xf>
    <xf numFmtId="0" fontId="6" fillId="3" borderId="76" xfId="5" applyFont="1" applyFill="1" applyBorder="1" applyAlignment="1">
      <alignment horizontal="left" vertical="center" wrapText="1"/>
    </xf>
    <xf numFmtId="0" fontId="16" fillId="3" borderId="1" xfId="5" applyFont="1" applyFill="1" applyBorder="1" applyAlignment="1">
      <alignment horizontal="left" vertical="center" wrapText="1"/>
    </xf>
    <xf numFmtId="0" fontId="16" fillId="3" borderId="2" xfId="5" applyFont="1" applyFill="1" applyBorder="1" applyAlignment="1">
      <alignment horizontal="left" vertical="center" wrapText="1"/>
    </xf>
    <xf numFmtId="0" fontId="6" fillId="3" borderId="9" xfId="5" applyFont="1" applyFill="1" applyBorder="1" applyAlignment="1">
      <alignment horizontal="left" vertical="center" wrapText="1"/>
    </xf>
    <xf numFmtId="0" fontId="6" fillId="3" borderId="10" xfId="5" applyFont="1" applyFill="1" applyBorder="1" applyAlignment="1">
      <alignment horizontal="left" vertical="center" wrapText="1"/>
    </xf>
    <xf numFmtId="0" fontId="6" fillId="3" borderId="12" xfId="0" applyFont="1" applyFill="1" applyBorder="1" applyAlignment="1">
      <alignment horizontal="left" vertical="center" wrapText="1"/>
    </xf>
    <xf numFmtId="0" fontId="6" fillId="3" borderId="13" xfId="0" applyFont="1" applyFill="1" applyBorder="1" applyAlignment="1">
      <alignment horizontal="left" vertical="center" wrapText="1"/>
    </xf>
    <xf numFmtId="0" fontId="6" fillId="3" borderId="14" xfId="0" applyFont="1" applyFill="1" applyBorder="1" applyAlignment="1">
      <alignment horizontal="left" vertical="center" wrapText="1"/>
    </xf>
    <xf numFmtId="0" fontId="6" fillId="6" borderId="82" xfId="5" applyFont="1" applyFill="1" applyBorder="1" applyAlignment="1" applyProtection="1">
      <alignment horizontal="center" vertical="center" wrapText="1"/>
      <protection locked="0"/>
    </xf>
    <xf numFmtId="0" fontId="6" fillId="6" borderId="86" xfId="5" applyFont="1" applyFill="1" applyBorder="1" applyAlignment="1" applyProtection="1">
      <alignment horizontal="center" vertical="center" wrapText="1"/>
      <protection locked="0"/>
    </xf>
    <xf numFmtId="0" fontId="6" fillId="6" borderId="114" xfId="5" applyFont="1" applyFill="1" applyBorder="1" applyAlignment="1" applyProtection="1">
      <alignment horizontal="center" vertical="center" wrapText="1"/>
      <protection locked="0"/>
    </xf>
    <xf numFmtId="0" fontId="6" fillId="6" borderId="110" xfId="5" applyFont="1" applyFill="1" applyBorder="1" applyAlignment="1" applyProtection="1">
      <alignment horizontal="center" vertical="center" wrapText="1"/>
      <protection locked="0"/>
    </xf>
    <xf numFmtId="9" fontId="7" fillId="2" borderId="12" xfId="5" applyNumberFormat="1" applyFont="1" applyFill="1" applyBorder="1" applyAlignment="1">
      <alignment horizontal="center" vertical="center"/>
    </xf>
    <xf numFmtId="9" fontId="7" fillId="2" borderId="13" xfId="5" applyNumberFormat="1" applyFont="1" applyFill="1" applyBorder="1" applyAlignment="1">
      <alignment horizontal="center" vertical="center"/>
    </xf>
    <xf numFmtId="9" fontId="7" fillId="2" borderId="14" xfId="5" applyNumberFormat="1" applyFont="1" applyFill="1" applyBorder="1" applyAlignment="1">
      <alignment horizontal="center" vertical="center"/>
    </xf>
    <xf numFmtId="9" fontId="6" fillId="3" borderId="114" xfId="5" applyNumberFormat="1" applyFont="1" applyFill="1" applyBorder="1" applyAlignment="1">
      <alignment horizontal="left" vertical="center" wrapText="1"/>
    </xf>
    <xf numFmtId="0" fontId="6" fillId="0" borderId="110" xfId="0" applyFont="1" applyBorder="1"/>
    <xf numFmtId="0" fontId="6" fillId="0" borderId="123" xfId="0" applyFont="1" applyBorder="1"/>
    <xf numFmtId="0" fontId="6" fillId="0" borderId="115" xfId="0" applyFont="1" applyBorder="1"/>
    <xf numFmtId="9" fontId="8" fillId="3" borderId="15" xfId="5" applyNumberFormat="1" applyFont="1" applyFill="1" applyBorder="1" applyAlignment="1">
      <alignment horizontal="center" vertical="center" wrapText="1"/>
    </xf>
    <xf numFmtId="0" fontId="6" fillId="0" borderId="0" xfId="0" applyFont="1" applyBorder="1"/>
    <xf numFmtId="0" fontId="6" fillId="0" borderId="16" xfId="0" applyFont="1" applyBorder="1"/>
    <xf numFmtId="0" fontId="16" fillId="3" borderId="106" xfId="1" applyFont="1" applyFill="1" applyBorder="1" applyAlignment="1">
      <alignment horizontal="left" vertical="center" wrapText="1" indent="2"/>
    </xf>
    <xf numFmtId="0" fontId="16" fillId="3" borderId="133" xfId="1" applyFont="1" applyFill="1" applyBorder="1" applyAlignment="1">
      <alignment horizontal="left" vertical="center" wrapText="1" indent="2"/>
    </xf>
    <xf numFmtId="9" fontId="6" fillId="3" borderId="36" xfId="5" applyNumberFormat="1" applyFont="1" applyFill="1" applyBorder="1" applyAlignment="1">
      <alignment horizontal="left" vertical="center" wrapText="1"/>
    </xf>
    <xf numFmtId="0" fontId="6" fillId="0" borderId="37" xfId="0" applyFont="1" applyBorder="1"/>
    <xf numFmtId="0" fontId="6" fillId="0" borderId="38" xfId="0" applyFont="1" applyBorder="1"/>
    <xf numFmtId="9" fontId="6" fillId="3" borderId="0" xfId="1" applyNumberFormat="1" applyFont="1" applyFill="1" applyBorder="1" applyAlignment="1">
      <alignment horizontal="center" vertical="center" wrapText="1"/>
    </xf>
    <xf numFmtId="0" fontId="7" fillId="3" borderId="30" xfId="1" applyFont="1" applyFill="1" applyBorder="1" applyAlignment="1">
      <alignment horizontal="left" vertical="center"/>
    </xf>
    <xf numFmtId="0" fontId="7" fillId="3" borderId="31" xfId="1" applyFont="1" applyFill="1" applyBorder="1" applyAlignment="1">
      <alignment horizontal="left" vertical="center"/>
    </xf>
    <xf numFmtId="0" fontId="7" fillId="3" borderId="32" xfId="1" applyFont="1" applyFill="1" applyBorder="1" applyAlignment="1">
      <alignment horizontal="left" vertical="center"/>
    </xf>
    <xf numFmtId="0" fontId="6" fillId="3" borderId="106" xfId="0" applyFont="1" applyFill="1" applyBorder="1" applyAlignment="1">
      <alignment horizontal="left" vertical="center" wrapText="1"/>
    </xf>
    <xf numFmtId="0" fontId="6" fillId="3" borderId="124" xfId="0" applyFont="1" applyFill="1" applyBorder="1" applyAlignment="1">
      <alignment horizontal="left" vertical="center" wrapText="1"/>
    </xf>
    <xf numFmtId="0" fontId="6" fillId="3" borderId="125" xfId="0" applyFont="1" applyFill="1" applyBorder="1" applyAlignment="1">
      <alignment horizontal="left" vertical="center" wrapText="1"/>
    </xf>
    <xf numFmtId="0" fontId="6" fillId="3" borderId="103" xfId="0" applyFont="1" applyFill="1" applyBorder="1" applyAlignment="1">
      <alignment horizontal="left" vertical="center" wrapText="1"/>
    </xf>
    <xf numFmtId="0" fontId="6" fillId="3" borderId="104" xfId="0" applyFont="1" applyFill="1" applyBorder="1" applyAlignment="1">
      <alignment horizontal="left" vertical="center" wrapText="1"/>
    </xf>
    <xf numFmtId="0" fontId="6" fillId="3" borderId="39" xfId="0" applyFont="1" applyFill="1" applyBorder="1" applyAlignment="1">
      <alignment horizontal="left" vertical="center" wrapText="1"/>
    </xf>
    <xf numFmtId="0" fontId="6" fillId="3" borderId="61" xfId="1" quotePrefix="1" applyFont="1" applyFill="1" applyBorder="1" applyAlignment="1">
      <alignment horizontal="left" vertical="center"/>
    </xf>
    <xf numFmtId="0" fontId="6" fillId="3" borderId="49" xfId="1" quotePrefix="1" applyFont="1" applyFill="1" applyBorder="1" applyAlignment="1">
      <alignment horizontal="left" vertical="center"/>
    </xf>
    <xf numFmtId="0" fontId="6" fillId="3" borderId="124" xfId="1" quotePrefix="1" applyFont="1" applyFill="1" applyBorder="1" applyAlignment="1">
      <alignment horizontal="left" vertical="center"/>
    </xf>
    <xf numFmtId="0" fontId="6" fillId="3" borderId="50" xfId="1" quotePrefix="1" applyFont="1" applyFill="1" applyBorder="1" applyAlignment="1">
      <alignment horizontal="left" vertical="center"/>
    </xf>
    <xf numFmtId="0" fontId="6" fillId="3" borderId="25" xfId="1" applyFont="1" applyFill="1" applyBorder="1" applyAlignment="1">
      <alignment horizontal="left" vertical="center" wrapText="1"/>
    </xf>
    <xf numFmtId="0" fontId="6" fillId="3" borderId="0" xfId="1" applyFont="1" applyFill="1" applyBorder="1" applyAlignment="1">
      <alignment horizontal="left" vertical="center" wrapText="1"/>
    </xf>
    <xf numFmtId="0" fontId="6" fillId="3" borderId="0" xfId="1" applyFont="1" applyFill="1" applyBorder="1" applyAlignment="1">
      <alignment horizontal="left" vertical="center" wrapText="1" indent="1"/>
    </xf>
    <xf numFmtId="0" fontId="21" fillId="3" borderId="25" xfId="5" quotePrefix="1" applyFont="1" applyFill="1" applyBorder="1" applyAlignment="1">
      <alignment horizontal="left" wrapText="1"/>
    </xf>
    <xf numFmtId="0" fontId="21" fillId="3" borderId="0" xfId="5" quotePrefix="1" applyFont="1" applyFill="1" applyBorder="1" applyAlignment="1">
      <alignment horizontal="left" wrapText="1"/>
    </xf>
    <xf numFmtId="169" fontId="6" fillId="3" borderId="110" xfId="1" applyNumberFormat="1" applyFont="1" applyFill="1" applyBorder="1" applyAlignment="1">
      <alignment horizontal="center" vertical="center"/>
    </xf>
    <xf numFmtId="169" fontId="6" fillId="3" borderId="115" xfId="1" applyNumberFormat="1" applyFont="1" applyFill="1" applyBorder="1" applyAlignment="1">
      <alignment horizontal="center" vertical="center"/>
    </xf>
    <xf numFmtId="169" fontId="6" fillId="3" borderId="0" xfId="1" applyNumberFormat="1" applyFont="1" applyFill="1" applyBorder="1" applyAlignment="1">
      <alignment horizontal="center" vertical="center"/>
    </xf>
    <xf numFmtId="169" fontId="6" fillId="3" borderId="16" xfId="1" applyNumberFormat="1" applyFont="1" applyFill="1" applyBorder="1" applyAlignment="1">
      <alignment horizontal="center" vertical="center"/>
    </xf>
    <xf numFmtId="169" fontId="6" fillId="3" borderId="37" xfId="1" applyNumberFormat="1" applyFont="1" applyFill="1" applyBorder="1" applyAlignment="1">
      <alignment horizontal="center" vertical="center"/>
    </xf>
    <xf numFmtId="169" fontId="6" fillId="3" borderId="38" xfId="1" applyNumberFormat="1" applyFont="1" applyFill="1" applyBorder="1" applyAlignment="1">
      <alignment horizontal="center" vertical="center"/>
    </xf>
    <xf numFmtId="0" fontId="7" fillId="7" borderId="1" xfId="0" applyFont="1" applyFill="1" applyBorder="1" applyAlignment="1">
      <alignment horizontal="center" vertical="center" wrapText="1"/>
    </xf>
    <xf numFmtId="0" fontId="7" fillId="7" borderId="2" xfId="0" applyFont="1" applyFill="1" applyBorder="1" applyAlignment="1">
      <alignment horizontal="center" vertical="center" wrapText="1"/>
    </xf>
    <xf numFmtId="0" fontId="7" fillId="7" borderId="35" xfId="0" applyFont="1" applyFill="1" applyBorder="1" applyAlignment="1">
      <alignment horizontal="center" vertical="center" wrapText="1"/>
    </xf>
    <xf numFmtId="0" fontId="7" fillId="7" borderId="3" xfId="0" applyFont="1" applyFill="1" applyBorder="1" applyAlignment="1">
      <alignment horizontal="center" vertical="center" wrapText="1"/>
    </xf>
    <xf numFmtId="0" fontId="15" fillId="3" borderId="106" xfId="0" applyFont="1" applyFill="1" applyBorder="1" applyAlignment="1">
      <alignment horizontal="left" vertical="center" wrapText="1"/>
    </xf>
    <xf numFmtId="0" fontId="15" fillId="3" borderId="124" xfId="0" applyFont="1" applyFill="1" applyBorder="1" applyAlignment="1">
      <alignment horizontal="left" vertical="center" wrapText="1"/>
    </xf>
    <xf numFmtId="0" fontId="15" fillId="3" borderId="125" xfId="0" applyFont="1" applyFill="1" applyBorder="1" applyAlignment="1">
      <alignment horizontal="left" vertical="center" wrapText="1"/>
    </xf>
    <xf numFmtId="0" fontId="6" fillId="3" borderId="106" xfId="0" applyFont="1" applyFill="1" applyBorder="1" applyAlignment="1">
      <alignment horizontal="left" vertical="center"/>
    </xf>
    <xf numFmtId="0" fontId="6" fillId="3" borderId="124" xfId="0" applyFont="1" applyFill="1" applyBorder="1" applyAlignment="1">
      <alignment horizontal="left" vertical="center"/>
    </xf>
    <xf numFmtId="0" fontId="6" fillId="3" borderId="125" xfId="0" applyFont="1" applyFill="1" applyBorder="1" applyAlignment="1">
      <alignment horizontal="left" vertical="center"/>
    </xf>
    <xf numFmtId="0" fontId="16" fillId="3" borderId="101" xfId="1" applyFont="1" applyFill="1" applyBorder="1" applyAlignment="1">
      <alignment horizontal="left" vertical="center"/>
    </xf>
    <xf numFmtId="0" fontId="16" fillId="3" borderId="100" xfId="1" applyFont="1" applyFill="1" applyBorder="1" applyAlignment="1">
      <alignment horizontal="left" vertical="center"/>
    </xf>
    <xf numFmtId="0" fontId="16" fillId="3" borderId="9" xfId="1" applyFont="1" applyFill="1" applyBorder="1" applyAlignment="1">
      <alignment horizontal="left" vertical="center"/>
    </xf>
    <xf numFmtId="0" fontId="16" fillId="3" borderId="10" xfId="1" applyFont="1" applyFill="1" applyBorder="1" applyAlignment="1">
      <alignment horizontal="left" vertical="center"/>
    </xf>
    <xf numFmtId="0" fontId="7" fillId="3" borderId="128" xfId="1" quotePrefix="1" applyFont="1" applyFill="1" applyBorder="1" applyAlignment="1">
      <alignment horizontal="center" vertical="center"/>
    </xf>
    <xf numFmtId="0" fontId="7" fillId="3" borderId="127" xfId="1" quotePrefix="1" applyFont="1" applyFill="1" applyBorder="1" applyAlignment="1">
      <alignment horizontal="center" vertical="center"/>
    </xf>
    <xf numFmtId="0" fontId="7" fillId="3" borderId="123" xfId="1" quotePrefix="1" applyFont="1" applyFill="1" applyBorder="1" applyAlignment="1">
      <alignment horizontal="center" vertical="center"/>
    </xf>
    <xf numFmtId="169" fontId="6" fillId="3" borderId="114" xfId="1" quotePrefix="1" applyNumberFormat="1" applyFont="1" applyFill="1" applyBorder="1" applyAlignment="1">
      <alignment horizontal="center" vertical="center"/>
    </xf>
    <xf numFmtId="169" fontId="6" fillId="3" borderId="110" xfId="1" quotePrefix="1" applyNumberFormat="1" applyFont="1" applyFill="1" applyBorder="1" applyAlignment="1">
      <alignment horizontal="center" vertical="center"/>
    </xf>
    <xf numFmtId="169" fontId="6" fillId="3" borderId="15" xfId="1" quotePrefix="1" applyNumberFormat="1" applyFont="1" applyFill="1" applyBorder="1" applyAlignment="1">
      <alignment horizontal="center" vertical="center"/>
    </xf>
    <xf numFmtId="169" fontId="6" fillId="3" borderId="0" xfId="1" quotePrefix="1" applyNumberFormat="1" applyFont="1" applyFill="1" applyBorder="1" applyAlignment="1">
      <alignment horizontal="center" vertical="center"/>
    </xf>
    <xf numFmtId="169" fontId="6" fillId="3" borderId="36" xfId="1" quotePrefix="1" applyNumberFormat="1" applyFont="1" applyFill="1" applyBorder="1" applyAlignment="1">
      <alignment horizontal="center" vertical="center"/>
    </xf>
    <xf numFmtId="169" fontId="6" fillId="3" borderId="37" xfId="1" quotePrefix="1" applyNumberFormat="1" applyFont="1" applyFill="1" applyBorder="1" applyAlignment="1">
      <alignment horizontal="center" vertical="center"/>
    </xf>
    <xf numFmtId="0" fontId="16" fillId="3" borderId="0" xfId="1" applyFont="1" applyFill="1" applyBorder="1" applyAlignment="1">
      <alignment horizontal="center" vertical="center"/>
    </xf>
    <xf numFmtId="9" fontId="7" fillId="2" borderId="1" xfId="1" applyNumberFormat="1" applyFont="1" applyFill="1" applyBorder="1" applyAlignment="1">
      <alignment horizontal="center" vertical="center"/>
    </xf>
    <xf numFmtId="9" fontId="7" fillId="2" borderId="2" xfId="1" applyNumberFormat="1" applyFont="1" applyFill="1" applyBorder="1" applyAlignment="1">
      <alignment horizontal="center" vertical="center"/>
    </xf>
    <xf numFmtId="9" fontId="7" fillId="2" borderId="3" xfId="1" applyNumberFormat="1" applyFont="1" applyFill="1" applyBorder="1" applyAlignment="1">
      <alignment horizontal="center" vertical="center"/>
    </xf>
    <xf numFmtId="0" fontId="6" fillId="3" borderId="62" xfId="1" applyFont="1" applyFill="1" applyBorder="1" applyAlignment="1">
      <alignment horizontal="left" vertical="center" wrapText="1" indent="5"/>
    </xf>
    <xf numFmtId="0" fontId="6" fillId="3" borderId="76" xfId="1" applyFont="1" applyFill="1" applyBorder="1" applyAlignment="1">
      <alignment horizontal="left" vertical="center" wrapText="1" indent="5"/>
    </xf>
    <xf numFmtId="0" fontId="6" fillId="3" borderId="9" xfId="1" applyFont="1" applyFill="1" applyBorder="1" applyAlignment="1">
      <alignment horizontal="left" vertical="center" wrapText="1" indent="5"/>
    </xf>
    <xf numFmtId="0" fontId="6" fillId="3" borderId="10" xfId="1" applyFont="1" applyFill="1" applyBorder="1" applyAlignment="1">
      <alignment horizontal="left" vertical="center" wrapText="1" indent="5"/>
    </xf>
    <xf numFmtId="0" fontId="6" fillId="6" borderId="82" xfId="1" applyFont="1" applyFill="1" applyBorder="1" applyAlignment="1" applyProtection="1">
      <alignment horizontal="left" vertical="top" wrapText="1"/>
      <protection locked="0"/>
    </xf>
    <xf numFmtId="0" fontId="6" fillId="6" borderId="86" xfId="1" applyFont="1" applyFill="1" applyBorder="1" applyAlignment="1" applyProtection="1">
      <alignment horizontal="left" vertical="top" wrapText="1"/>
      <protection locked="0"/>
    </xf>
    <xf numFmtId="0" fontId="6" fillId="6" borderId="82" xfId="5" applyFont="1" applyFill="1" applyBorder="1" applyAlignment="1">
      <alignment horizontal="left" vertical="center" wrapText="1" indent="3"/>
    </xf>
    <xf numFmtId="0" fontId="6" fillId="6" borderId="86" xfId="5" applyFont="1" applyFill="1" applyBorder="1" applyAlignment="1">
      <alignment horizontal="left" vertical="center" wrapText="1" indent="3"/>
    </xf>
    <xf numFmtId="0" fontId="6" fillId="6" borderId="114" xfId="1" applyFont="1" applyFill="1" applyBorder="1" applyAlignment="1" applyProtection="1">
      <alignment horizontal="left" vertical="center" wrapText="1" indent="3"/>
      <protection locked="0"/>
    </xf>
    <xf numFmtId="0" fontId="6" fillId="6" borderId="110" xfId="1" applyFont="1" applyFill="1" applyBorder="1" applyAlignment="1" applyProtection="1">
      <alignment horizontal="left" vertical="center" wrapText="1" indent="3"/>
      <protection locked="0"/>
    </xf>
    <xf numFmtId="0" fontId="6" fillId="5" borderId="0" xfId="1" applyFont="1" applyFill="1" applyBorder="1" applyAlignment="1">
      <alignment horizontal="center" vertical="center" wrapText="1"/>
    </xf>
    <xf numFmtId="0" fontId="10" fillId="5" borderId="0" xfId="1" applyFont="1" applyFill="1" applyBorder="1" applyAlignment="1">
      <alignment horizontal="center" vertical="center" wrapText="1"/>
    </xf>
    <xf numFmtId="0" fontId="7" fillId="3" borderId="30" xfId="5" applyFont="1" applyFill="1" applyBorder="1" applyAlignment="1">
      <alignment horizontal="left" vertical="center"/>
    </xf>
    <xf numFmtId="0" fontId="7" fillId="3" borderId="31" xfId="5" applyFont="1" applyFill="1" applyBorder="1" applyAlignment="1">
      <alignment horizontal="left" vertical="center"/>
    </xf>
    <xf numFmtId="0" fontId="7" fillId="3" borderId="32" xfId="5" applyFont="1" applyFill="1" applyBorder="1" applyAlignment="1">
      <alignment horizontal="left" vertical="center"/>
    </xf>
    <xf numFmtId="0" fontId="18" fillId="3" borderId="27" xfId="1" applyFont="1" applyFill="1" applyBorder="1" applyAlignment="1">
      <alignment horizontal="left" vertical="center" wrapText="1"/>
    </xf>
    <xf numFmtId="0" fontId="18" fillId="3" borderId="33" xfId="1" applyFont="1" applyFill="1" applyBorder="1" applyAlignment="1">
      <alignment horizontal="left" vertical="center" wrapText="1"/>
    </xf>
    <xf numFmtId="49" fontId="6" fillId="3" borderId="76" xfId="0" applyNumberFormat="1" applyFont="1" applyFill="1" applyBorder="1" applyAlignment="1">
      <alignment horizontal="center" vertical="center"/>
    </xf>
    <xf numFmtId="49" fontId="6" fillId="3" borderId="77" xfId="0" applyNumberFormat="1" applyFont="1" applyFill="1" applyBorder="1" applyAlignment="1">
      <alignment horizontal="center" vertical="center"/>
    </xf>
    <xf numFmtId="0" fontId="6" fillId="5" borderId="114" xfId="1" applyFont="1" applyFill="1" applyBorder="1" applyAlignment="1">
      <alignment horizontal="left" wrapText="1"/>
    </xf>
    <xf numFmtId="0" fontId="6" fillId="5" borderId="110" xfId="1" applyFont="1" applyFill="1" applyBorder="1" applyAlignment="1">
      <alignment horizontal="left" wrapText="1"/>
    </xf>
    <xf numFmtId="0" fontId="6" fillId="5" borderId="115" xfId="1" applyFont="1" applyFill="1" applyBorder="1" applyAlignment="1">
      <alignment horizontal="left" wrapText="1"/>
    </xf>
    <xf numFmtId="0" fontId="6" fillId="5" borderId="114" xfId="5" applyFont="1" applyFill="1" applyBorder="1" applyAlignment="1">
      <alignment horizontal="left" vertical="center" wrapText="1"/>
    </xf>
    <xf numFmtId="0" fontId="6" fillId="5" borderId="110" xfId="5" applyFont="1" applyFill="1" applyBorder="1" applyAlignment="1">
      <alignment horizontal="left" vertical="center" wrapText="1"/>
    </xf>
    <xf numFmtId="0" fontId="6" fillId="5" borderId="115" xfId="5" applyFont="1" applyFill="1" applyBorder="1" applyAlignment="1">
      <alignment horizontal="left" vertical="center" wrapText="1"/>
    </xf>
    <xf numFmtId="0" fontId="6" fillId="5" borderId="120" xfId="1" applyFont="1" applyFill="1" applyBorder="1" applyAlignment="1">
      <alignment horizontal="center" vertical="center" wrapText="1"/>
    </xf>
    <xf numFmtId="0" fontId="6" fillId="5" borderId="37" xfId="1" applyFont="1" applyFill="1" applyBorder="1" applyAlignment="1">
      <alignment horizontal="center" vertical="center" wrapText="1"/>
    </xf>
    <xf numFmtId="0" fontId="6" fillId="5" borderId="38" xfId="1" applyFont="1" applyFill="1" applyBorder="1" applyAlignment="1">
      <alignment horizontal="center" vertical="center" wrapText="1"/>
    </xf>
    <xf numFmtId="0" fontId="7" fillId="3" borderId="1" xfId="5" applyFont="1" applyFill="1" applyBorder="1" applyAlignment="1">
      <alignment horizontal="left" vertical="center" wrapText="1"/>
    </xf>
    <xf numFmtId="0" fontId="7" fillId="3" borderId="2" xfId="5" applyFont="1" applyFill="1" applyBorder="1" applyAlignment="1">
      <alignment horizontal="left" vertical="center" wrapText="1"/>
    </xf>
    <xf numFmtId="0" fontId="7" fillId="3" borderId="3" xfId="5" applyFont="1" applyFill="1" applyBorder="1" applyAlignment="1">
      <alignment horizontal="left" vertical="center" wrapText="1"/>
    </xf>
    <xf numFmtId="0" fontId="7" fillId="3" borderId="62" xfId="1" applyNumberFormat="1" applyFont="1" applyFill="1" applyBorder="1" applyAlignment="1">
      <alignment horizontal="left" vertical="center" wrapText="1"/>
    </xf>
    <xf numFmtId="0" fontId="7" fillId="3" borderId="76" xfId="1" applyNumberFormat="1" applyFont="1" applyFill="1" applyBorder="1" applyAlignment="1">
      <alignment horizontal="left" vertical="center" wrapText="1"/>
    </xf>
    <xf numFmtId="0" fontId="7" fillId="3" borderId="77" xfId="1" applyNumberFormat="1" applyFont="1" applyFill="1" applyBorder="1" applyAlignment="1">
      <alignment horizontal="left" vertical="center" wrapText="1"/>
    </xf>
    <xf numFmtId="166" fontId="6" fillId="3" borderId="76" xfId="1" applyNumberFormat="1" applyFont="1" applyFill="1" applyBorder="1" applyAlignment="1">
      <alignment horizontal="center" vertical="center" wrapText="1"/>
    </xf>
    <xf numFmtId="10" fontId="6" fillId="3" borderId="76" xfId="1" applyNumberFormat="1" applyFont="1" applyFill="1" applyBorder="1" applyAlignment="1">
      <alignment horizontal="center" vertical="center" wrapText="1"/>
    </xf>
    <xf numFmtId="166" fontId="6" fillId="5" borderId="76" xfId="1" applyNumberFormat="1" applyFont="1" applyFill="1" applyBorder="1" applyAlignment="1" applyProtection="1">
      <alignment horizontal="center" vertical="center" wrapText="1"/>
    </xf>
    <xf numFmtId="10" fontId="6" fillId="3" borderId="10" xfId="1" applyNumberFormat="1" applyFont="1" applyFill="1" applyBorder="1" applyAlignment="1">
      <alignment horizontal="center" vertical="center" wrapText="1"/>
    </xf>
    <xf numFmtId="0" fontId="6" fillId="5" borderId="76" xfId="1" applyFont="1" applyFill="1" applyBorder="1" applyAlignment="1">
      <alignment horizontal="center" vertical="center" wrapText="1"/>
    </xf>
    <xf numFmtId="0" fontId="6" fillId="5" borderId="77" xfId="1" applyFont="1" applyFill="1" applyBorder="1" applyAlignment="1">
      <alignment horizontal="center" vertical="center" wrapText="1"/>
    </xf>
    <xf numFmtId="49" fontId="6" fillId="3" borderId="10" xfId="0" applyNumberFormat="1" applyFont="1" applyFill="1" applyBorder="1" applyAlignment="1">
      <alignment horizontal="center" vertical="center"/>
    </xf>
    <xf numFmtId="49" fontId="6" fillId="3" borderId="11" xfId="0" applyNumberFormat="1" applyFont="1" applyFill="1" applyBorder="1" applyAlignment="1">
      <alignment horizontal="center" vertical="center"/>
    </xf>
    <xf numFmtId="0" fontId="7" fillId="7" borderId="1" xfId="0" applyFont="1" applyFill="1" applyBorder="1" applyAlignment="1">
      <alignment horizontal="left" vertical="center" wrapText="1"/>
    </xf>
    <xf numFmtId="0" fontId="7" fillId="7" borderId="2" xfId="0" applyFont="1" applyFill="1" applyBorder="1" applyAlignment="1">
      <alignment horizontal="left" vertical="center" wrapText="1"/>
    </xf>
    <xf numFmtId="0" fontId="7" fillId="7" borderId="3" xfId="0" applyFont="1" applyFill="1" applyBorder="1" applyAlignment="1">
      <alignment horizontal="left" vertical="center" wrapText="1"/>
    </xf>
    <xf numFmtId="0" fontId="15" fillId="3" borderId="76" xfId="0" applyFont="1" applyFill="1" applyBorder="1" applyAlignment="1">
      <alignment horizontal="center" vertical="center"/>
    </xf>
    <xf numFmtId="0" fontId="15" fillId="3" borderId="77" xfId="0" applyFont="1" applyFill="1" applyBorder="1" applyAlignment="1">
      <alignment horizontal="center" vertical="center"/>
    </xf>
    <xf numFmtId="0" fontId="6" fillId="3" borderId="76" xfId="0" quotePrefix="1" applyFont="1" applyFill="1" applyBorder="1" applyAlignment="1">
      <alignment horizontal="center" vertical="center"/>
    </xf>
    <xf numFmtId="0" fontId="6" fillId="3" borderId="77" xfId="0" quotePrefix="1" applyFont="1" applyFill="1" applyBorder="1" applyAlignment="1">
      <alignment horizontal="center" vertical="center"/>
    </xf>
    <xf numFmtId="0" fontId="6" fillId="3" borderId="10" xfId="0" quotePrefix="1" applyFont="1" applyFill="1" applyBorder="1" applyAlignment="1">
      <alignment horizontal="center" vertical="center"/>
    </xf>
    <xf numFmtId="0" fontId="6" fillId="3" borderId="11" xfId="0" quotePrefix="1" applyFont="1" applyFill="1" applyBorder="1" applyAlignment="1">
      <alignment horizontal="center" vertical="center"/>
    </xf>
    <xf numFmtId="0" fontId="15" fillId="3" borderId="126" xfId="0" applyFont="1" applyFill="1" applyBorder="1" applyAlignment="1">
      <alignment horizontal="center" vertical="center" wrapText="1"/>
    </xf>
    <xf numFmtId="0" fontId="15" fillId="3" borderId="129" xfId="0" applyFont="1" applyFill="1" applyBorder="1" applyAlignment="1">
      <alignment horizontal="center" vertical="center" wrapText="1"/>
    </xf>
    <xf numFmtId="0" fontId="6" fillId="3" borderId="126" xfId="0" applyFont="1" applyFill="1" applyBorder="1" applyAlignment="1">
      <alignment horizontal="center" vertical="center" wrapText="1"/>
    </xf>
    <xf numFmtId="0" fontId="6" fillId="3" borderId="129" xfId="0" applyFont="1" applyFill="1" applyBorder="1" applyAlignment="1">
      <alignment horizontal="center" vertical="center" wrapText="1"/>
    </xf>
    <xf numFmtId="0" fontId="6" fillId="3" borderId="119" xfId="0" applyFont="1" applyFill="1" applyBorder="1" applyAlignment="1">
      <alignment horizontal="center" vertical="center" wrapText="1"/>
    </xf>
    <xf numFmtId="0" fontId="6" fillId="3" borderId="39" xfId="0" applyFont="1" applyFill="1" applyBorder="1" applyAlignment="1">
      <alignment horizontal="center" vertical="center" wrapText="1"/>
    </xf>
    <xf numFmtId="0" fontId="6" fillId="0" borderId="9" xfId="0" applyFont="1" applyFill="1" applyBorder="1" applyAlignment="1">
      <alignment horizontal="left" vertical="center" wrapText="1"/>
    </xf>
    <xf numFmtId="0" fontId="6" fillId="0" borderId="10" xfId="0" applyFont="1" applyFill="1" applyBorder="1" applyAlignment="1">
      <alignment horizontal="left" vertical="center" wrapText="1"/>
    </xf>
    <xf numFmtId="0" fontId="6" fillId="0" borderId="11" xfId="0" applyFont="1" applyFill="1" applyBorder="1" applyAlignment="1">
      <alignment horizontal="left" vertical="center" wrapText="1"/>
    </xf>
    <xf numFmtId="0" fontId="7" fillId="3" borderId="35" xfId="0" applyFont="1" applyFill="1" applyBorder="1" applyAlignment="1">
      <alignment horizontal="center" vertical="center" wrapText="1"/>
    </xf>
    <xf numFmtId="0" fontId="7" fillId="3" borderId="31"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3" borderId="101" xfId="0" applyFont="1" applyFill="1" applyBorder="1" applyAlignment="1">
      <alignment horizontal="center" vertical="center" wrapText="1"/>
    </xf>
    <xf numFmtId="0" fontId="6" fillId="3" borderId="130" xfId="0" applyFont="1" applyFill="1" applyBorder="1" applyAlignment="1">
      <alignment horizontal="center" vertical="center" wrapText="1"/>
    </xf>
    <xf numFmtId="0" fontId="6" fillId="3" borderId="134" xfId="0" applyFont="1" applyFill="1" applyBorder="1" applyAlignment="1">
      <alignment horizontal="center" vertical="center" wrapText="1"/>
    </xf>
    <xf numFmtId="0" fontId="7" fillId="3" borderId="0" xfId="0" applyFont="1" applyFill="1" applyBorder="1" applyAlignment="1">
      <alignment horizontal="center" vertical="center"/>
    </xf>
    <xf numFmtId="0" fontId="7" fillId="3" borderId="26" xfId="0" applyFont="1" applyFill="1" applyBorder="1" applyAlignment="1">
      <alignment horizontal="center" vertical="center"/>
    </xf>
    <xf numFmtId="0" fontId="7" fillId="3" borderId="116" xfId="0" applyFont="1" applyFill="1" applyBorder="1" applyAlignment="1">
      <alignment horizontal="center" vertical="center"/>
    </xf>
    <xf numFmtId="0" fontId="7" fillId="3" borderId="25" xfId="0" applyFont="1" applyFill="1" applyBorder="1" applyAlignment="1">
      <alignment horizontal="center" vertical="center"/>
    </xf>
    <xf numFmtId="0" fontId="7" fillId="3" borderId="16" xfId="0" applyFont="1" applyFill="1" applyBorder="1" applyAlignment="1">
      <alignment horizontal="center" vertical="center"/>
    </xf>
    <xf numFmtId="169" fontId="6" fillId="3" borderId="132" xfId="0" applyNumberFormat="1" applyFont="1" applyFill="1" applyBorder="1" applyAlignment="1">
      <alignment horizontal="center" vertical="center"/>
    </xf>
    <xf numFmtId="169" fontId="6" fillId="3" borderId="134" xfId="0" applyNumberFormat="1" applyFont="1" applyFill="1" applyBorder="1" applyAlignment="1">
      <alignment horizontal="center" vertical="center"/>
    </xf>
    <xf numFmtId="169" fontId="6" fillId="3" borderId="135" xfId="0" applyNumberFormat="1" applyFont="1" applyFill="1" applyBorder="1" applyAlignment="1">
      <alignment horizontal="center" vertical="center"/>
    </xf>
    <xf numFmtId="0" fontId="7" fillId="3" borderId="126" xfId="0" applyFont="1" applyFill="1" applyBorder="1" applyAlignment="1">
      <alignment horizontal="center" vertical="center"/>
    </xf>
    <xf numFmtId="0" fontId="7" fillId="3" borderId="136" xfId="0" applyFont="1" applyFill="1" applyBorder="1" applyAlignment="1">
      <alignment horizontal="center" vertical="center"/>
    </xf>
    <xf numFmtId="167" fontId="7" fillId="3" borderId="126" xfId="0" applyNumberFormat="1" applyFont="1" applyFill="1" applyBorder="1" applyAlignment="1">
      <alignment horizontal="center" vertical="center"/>
    </xf>
    <xf numFmtId="167" fontId="7" fillId="3" borderId="136" xfId="0" applyNumberFormat="1" applyFont="1" applyFill="1" applyBorder="1" applyAlignment="1">
      <alignment horizontal="center" vertical="center"/>
    </xf>
    <xf numFmtId="0" fontId="6" fillId="3" borderId="4" xfId="0" applyFont="1" applyFill="1" applyBorder="1" applyAlignment="1">
      <alignment horizontal="left"/>
    </xf>
    <xf numFmtId="0" fontId="6" fillId="3" borderId="5" xfId="0" applyFont="1" applyFill="1" applyBorder="1" applyAlignment="1">
      <alignment horizontal="left"/>
    </xf>
    <xf numFmtId="0" fontId="6" fillId="3" borderId="21" xfId="0" applyFont="1" applyFill="1" applyBorder="1" applyAlignment="1">
      <alignment horizontal="left"/>
    </xf>
    <xf numFmtId="0" fontId="6" fillId="3" borderId="22" xfId="0" applyFont="1" applyFill="1" applyBorder="1" applyAlignment="1">
      <alignment horizontal="left"/>
    </xf>
    <xf numFmtId="0" fontId="6" fillId="3" borderId="101" xfId="0" applyFont="1" applyFill="1" applyBorder="1" applyAlignment="1">
      <alignment horizontal="center" vertical="center"/>
    </xf>
    <xf numFmtId="0" fontId="6" fillId="3" borderId="76" xfId="0" applyFont="1" applyFill="1" applyBorder="1" applyAlignment="1">
      <alignment horizontal="center" vertical="center"/>
    </xf>
    <xf numFmtId="0" fontId="7" fillId="7" borderId="12" xfId="0" applyFont="1" applyFill="1" applyBorder="1" applyAlignment="1">
      <alignment horizontal="center" vertical="center" wrapText="1"/>
    </xf>
    <xf numFmtId="0" fontId="7" fillId="7" borderId="13" xfId="0" applyFont="1" applyFill="1" applyBorder="1" applyAlignment="1">
      <alignment horizontal="center" vertical="center" wrapText="1"/>
    </xf>
    <xf numFmtId="0" fontId="7" fillId="7" borderId="14"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5" fillId="3" borderId="7" xfId="0" applyFont="1" applyFill="1" applyBorder="1" applyAlignment="1">
      <alignment horizontal="center" vertical="center" wrapText="1"/>
    </xf>
    <xf numFmtId="0" fontId="6" fillId="3" borderId="106" xfId="0" applyFont="1" applyFill="1" applyBorder="1" applyAlignment="1">
      <alignment horizontal="left" vertical="center" indent="1"/>
    </xf>
    <xf numFmtId="0" fontId="6" fillId="3" borderId="133" xfId="0" applyFont="1" applyFill="1" applyBorder="1" applyAlignment="1">
      <alignment horizontal="left" vertical="center" indent="1"/>
    </xf>
    <xf numFmtId="0" fontId="6" fillId="3" borderId="103" xfId="0" applyFont="1" applyFill="1" applyBorder="1" applyAlignment="1">
      <alignment horizontal="left" vertical="center" indent="1"/>
    </xf>
    <xf numFmtId="0" fontId="6" fillId="3" borderId="104" xfId="0" applyFont="1" applyFill="1" applyBorder="1" applyAlignment="1">
      <alignment horizontal="left" vertical="center" indent="1"/>
    </xf>
    <xf numFmtId="0" fontId="7" fillId="3" borderId="12" xfId="0" applyFont="1" applyFill="1" applyBorder="1" applyAlignment="1">
      <alignment horizontal="left" vertical="center"/>
    </xf>
    <xf numFmtId="0" fontId="7" fillId="3" borderId="14" xfId="0" applyFont="1" applyFill="1" applyBorder="1" applyAlignment="1">
      <alignment horizontal="left" vertical="center"/>
    </xf>
    <xf numFmtId="0" fontId="6" fillId="3" borderId="133" xfId="0" applyFont="1" applyFill="1" applyBorder="1" applyAlignment="1">
      <alignment horizontal="center" vertical="center" wrapText="1"/>
    </xf>
    <xf numFmtId="0" fontId="6" fillId="3" borderId="136" xfId="0" applyFont="1" applyFill="1" applyBorder="1" applyAlignment="1">
      <alignment horizontal="center" vertical="center" wrapText="1"/>
    </xf>
    <xf numFmtId="0" fontId="6" fillId="3" borderId="131" xfId="0" applyFont="1" applyFill="1" applyBorder="1" applyAlignment="1">
      <alignment horizontal="center" vertical="center" wrapText="1"/>
    </xf>
    <xf numFmtId="169" fontId="6" fillId="3" borderId="15" xfId="0" applyNumberFormat="1" applyFont="1" applyFill="1" applyBorder="1" applyAlignment="1">
      <alignment horizontal="center" vertical="center"/>
    </xf>
    <xf numFmtId="169" fontId="6" fillId="3" borderId="0" xfId="0" applyNumberFormat="1" applyFont="1" applyFill="1" applyBorder="1" applyAlignment="1">
      <alignment horizontal="center" vertical="center"/>
    </xf>
    <xf numFmtId="169" fontId="6" fillId="3" borderId="16" xfId="0" applyNumberFormat="1" applyFont="1" applyFill="1" applyBorder="1" applyAlignment="1">
      <alignment horizontal="center" vertical="center"/>
    </xf>
    <xf numFmtId="0" fontId="6" fillId="3" borderId="15" xfId="0" applyFont="1" applyFill="1" applyBorder="1" applyAlignment="1">
      <alignment horizontal="left"/>
    </xf>
    <xf numFmtId="0" fontId="6" fillId="3" borderId="0" xfId="0" applyFont="1" applyFill="1" applyBorder="1" applyAlignment="1">
      <alignment horizontal="left"/>
    </xf>
    <xf numFmtId="0" fontId="7" fillId="2" borderId="30" xfId="0" applyFont="1" applyFill="1" applyBorder="1" applyAlignment="1">
      <alignment horizontal="center" vertical="center"/>
    </xf>
    <xf numFmtId="0" fontId="7" fillId="2" borderId="31" xfId="0" applyFont="1" applyFill="1" applyBorder="1" applyAlignment="1">
      <alignment horizontal="center" vertical="center"/>
    </xf>
    <xf numFmtId="0" fontId="7" fillId="2" borderId="32" xfId="0" applyFont="1" applyFill="1" applyBorder="1" applyAlignment="1">
      <alignment horizontal="center" vertical="center"/>
    </xf>
    <xf numFmtId="0" fontId="10" fillId="5" borderId="36" xfId="1" applyFont="1" applyFill="1" applyBorder="1" applyAlignment="1">
      <alignment horizontal="left" vertical="center" wrapText="1"/>
    </xf>
    <xf numFmtId="0" fontId="10" fillId="5" borderId="37" xfId="1" applyFont="1" applyFill="1" applyBorder="1" applyAlignment="1">
      <alignment horizontal="left" vertical="center" wrapText="1"/>
    </xf>
    <xf numFmtId="0" fontId="10" fillId="5" borderId="38" xfId="1" applyFont="1" applyFill="1" applyBorder="1" applyAlignment="1">
      <alignment horizontal="left" vertical="center" wrapText="1"/>
    </xf>
    <xf numFmtId="9" fontId="7" fillId="5" borderId="12" xfId="1" applyNumberFormat="1" applyFont="1" applyFill="1" applyBorder="1" applyAlignment="1">
      <alignment horizontal="center" vertical="center"/>
    </xf>
    <xf numFmtId="9" fontId="7" fillId="5" borderId="13" xfId="1" applyNumberFormat="1" applyFont="1" applyFill="1" applyBorder="1" applyAlignment="1">
      <alignment horizontal="center" vertical="center"/>
    </xf>
    <xf numFmtId="9" fontId="7" fillId="5" borderId="14" xfId="1" applyNumberFormat="1" applyFont="1" applyFill="1" applyBorder="1" applyAlignment="1">
      <alignment horizontal="center" vertical="center"/>
    </xf>
    <xf numFmtId="0" fontId="15" fillId="3" borderId="100" xfId="0" applyFont="1" applyFill="1" applyBorder="1" applyAlignment="1">
      <alignment horizontal="center" vertical="center" wrapText="1"/>
    </xf>
    <xf numFmtId="0" fontId="15" fillId="3" borderId="102" xfId="0" applyFont="1" applyFill="1" applyBorder="1" applyAlignment="1">
      <alignment horizontal="center" vertical="center" wrapText="1"/>
    </xf>
    <xf numFmtId="0" fontId="6" fillId="3" borderId="100" xfId="0" quotePrefix="1" applyFont="1" applyFill="1" applyBorder="1" applyAlignment="1">
      <alignment horizontal="center" vertical="center"/>
    </xf>
    <xf numFmtId="0" fontId="6" fillId="3" borderId="102" xfId="0" quotePrefix="1" applyFont="1" applyFill="1" applyBorder="1" applyAlignment="1">
      <alignment horizontal="center" vertical="center"/>
    </xf>
    <xf numFmtId="16" fontId="6" fillId="3" borderId="10" xfId="0" quotePrefix="1" applyNumberFormat="1" applyFont="1" applyFill="1" applyBorder="1" applyAlignment="1">
      <alignment horizontal="center" vertical="center"/>
    </xf>
    <xf numFmtId="16" fontId="6" fillId="3" borderId="11" xfId="0" quotePrefix="1" applyNumberFormat="1" applyFont="1" applyFill="1" applyBorder="1" applyAlignment="1">
      <alignment horizontal="center" vertical="center"/>
    </xf>
    <xf numFmtId="0" fontId="6" fillId="6" borderId="119" xfId="0" applyFont="1" applyFill="1" applyBorder="1" applyAlignment="1" applyProtection="1">
      <alignment vertical="center" wrapText="1"/>
      <protection locked="0"/>
    </xf>
    <xf numFmtId="0" fontId="6" fillId="6" borderId="63" xfId="0" applyFont="1" applyFill="1" applyBorder="1" applyAlignment="1" applyProtection="1">
      <alignment vertical="center" wrapText="1"/>
      <protection locked="0"/>
    </xf>
    <xf numFmtId="9" fontId="7" fillId="2" borderId="1" xfId="1" applyNumberFormat="1" applyFont="1" applyFill="1" applyBorder="1" applyAlignment="1">
      <alignment horizontal="center" vertical="center" wrapText="1"/>
    </xf>
    <xf numFmtId="9" fontId="7" fillId="2" borderId="2" xfId="1" applyNumberFormat="1" applyFont="1" applyFill="1" applyBorder="1" applyAlignment="1">
      <alignment horizontal="center" vertical="center" wrapText="1"/>
    </xf>
    <xf numFmtId="9" fontId="7" fillId="2" borderId="3" xfId="1" applyNumberFormat="1" applyFont="1" applyFill="1" applyBorder="1" applyAlignment="1">
      <alignment horizontal="center" vertical="center" wrapText="1"/>
    </xf>
    <xf numFmtId="0" fontId="10" fillId="5" borderId="9" xfId="1" applyFont="1" applyFill="1" applyBorder="1" applyAlignment="1">
      <alignment horizontal="left" vertical="center" wrapText="1"/>
    </xf>
    <xf numFmtId="0" fontId="10" fillId="5" borderId="10" xfId="1" applyFont="1" applyFill="1" applyBorder="1" applyAlignment="1">
      <alignment horizontal="left" vertical="center" wrapText="1"/>
    </xf>
    <xf numFmtId="0" fontId="10" fillId="5" borderId="11" xfId="1" applyFont="1" applyFill="1" applyBorder="1" applyAlignment="1">
      <alignment horizontal="left" vertical="center" wrapText="1"/>
    </xf>
    <xf numFmtId="0" fontId="6" fillId="6" borderId="35" xfId="0" applyFont="1" applyFill="1" applyBorder="1" applyAlignment="1" applyProtection="1">
      <alignment vertical="center" wrapText="1"/>
      <protection locked="0"/>
    </xf>
    <xf numFmtId="0" fontId="6" fillId="6" borderId="31" xfId="0" applyFont="1" applyFill="1" applyBorder="1" applyAlignment="1" applyProtection="1">
      <alignment vertical="center" wrapText="1"/>
      <protection locked="0"/>
    </xf>
    <xf numFmtId="0" fontId="6" fillId="6" borderId="25" xfId="0" applyFont="1" applyFill="1" applyBorder="1" applyAlignment="1" applyProtection="1">
      <alignment vertical="center" wrapText="1"/>
      <protection locked="0"/>
    </xf>
    <xf numFmtId="0" fontId="6" fillId="6" borderId="0" xfId="0" applyFont="1" applyFill="1" applyBorder="1" applyAlignment="1" applyProtection="1">
      <alignment vertical="center" wrapText="1"/>
      <protection locked="0"/>
    </xf>
    <xf numFmtId="0" fontId="6" fillId="6" borderId="118" xfId="0" applyFont="1" applyFill="1" applyBorder="1" applyAlignment="1" applyProtection="1">
      <alignment vertical="center" wrapText="1"/>
      <protection locked="0"/>
    </xf>
    <xf numFmtId="0" fontId="6" fillId="6" borderId="110" xfId="0" applyFont="1" applyFill="1" applyBorder="1" applyAlignment="1" applyProtection="1">
      <alignment vertical="center" wrapText="1"/>
      <protection locked="0"/>
    </xf>
    <xf numFmtId="0" fontId="6" fillId="6" borderId="46" xfId="0" applyFont="1" applyFill="1" applyBorder="1" applyAlignment="1" applyProtection="1">
      <alignment vertical="center" wrapText="1"/>
      <protection locked="0"/>
    </xf>
    <xf numFmtId="0" fontId="6" fillId="6" borderId="86" xfId="0" applyFont="1" applyFill="1" applyBorder="1" applyAlignment="1" applyProtection="1">
      <alignment vertical="center" wrapText="1"/>
      <protection locked="0"/>
    </xf>
    <xf numFmtId="0" fontId="7" fillId="3" borderId="30" xfId="1" applyFont="1" applyFill="1" applyBorder="1" applyAlignment="1">
      <alignment horizontal="left" vertical="center" wrapText="1"/>
    </xf>
    <xf numFmtId="0" fontId="7" fillId="3" borderId="31" xfId="1" applyFont="1" applyFill="1" applyBorder="1" applyAlignment="1">
      <alignment horizontal="left" vertical="center" wrapText="1"/>
    </xf>
    <xf numFmtId="0" fontId="7" fillId="3" borderId="32" xfId="1" applyFont="1" applyFill="1" applyBorder="1" applyAlignment="1">
      <alignment horizontal="left" vertical="center" wrapText="1"/>
    </xf>
    <xf numFmtId="166" fontId="6" fillId="3" borderId="10" xfId="1" applyNumberFormat="1" applyFont="1" applyFill="1" applyBorder="1" applyAlignment="1">
      <alignment horizontal="center" vertical="center" wrapText="1"/>
    </xf>
    <xf numFmtId="0" fontId="6" fillId="3" borderId="61" xfId="1" applyFont="1" applyFill="1" applyBorder="1" applyAlignment="1">
      <alignment horizontal="left" vertical="center"/>
    </xf>
    <xf numFmtId="0" fontId="6" fillId="3" borderId="49" xfId="1" applyFont="1" applyFill="1" applyBorder="1" applyAlignment="1">
      <alignment horizontal="left" vertical="center"/>
    </xf>
    <xf numFmtId="0" fontId="6" fillId="3" borderId="51" xfId="1" applyFont="1" applyFill="1" applyBorder="1" applyAlignment="1">
      <alignment horizontal="left" vertical="center"/>
    </xf>
    <xf numFmtId="166" fontId="6" fillId="3" borderId="43" xfId="1" applyNumberFormat="1" applyFont="1" applyFill="1" applyBorder="1" applyAlignment="1">
      <alignment horizontal="center" vertical="center" wrapText="1"/>
    </xf>
    <xf numFmtId="166" fontId="6" fillId="0" borderId="43" xfId="1" applyNumberFormat="1" applyFont="1" applyFill="1" applyBorder="1" applyAlignment="1">
      <alignment horizontal="center" vertical="center" wrapText="1"/>
    </xf>
    <xf numFmtId="0" fontId="6" fillId="0" borderId="43" xfId="1" applyNumberFormat="1" applyFont="1" applyFill="1" applyBorder="1" applyAlignment="1">
      <alignment horizontal="center" vertical="center" wrapText="1"/>
    </xf>
    <xf numFmtId="10" fontId="6" fillId="0" borderId="43" xfId="1" applyNumberFormat="1" applyFont="1" applyFill="1" applyBorder="1" applyAlignment="1">
      <alignment horizontal="center" vertical="center" wrapText="1"/>
    </xf>
    <xf numFmtId="0" fontId="7" fillId="3" borderId="12" xfId="1" applyFont="1" applyFill="1" applyBorder="1" applyAlignment="1">
      <alignment horizontal="left" vertical="center" wrapText="1"/>
    </xf>
    <xf numFmtId="0" fontId="6" fillId="3" borderId="13" xfId="1" applyFont="1" applyFill="1" applyBorder="1" applyAlignment="1">
      <alignment horizontal="left" vertical="center" wrapText="1"/>
    </xf>
    <xf numFmtId="0" fontId="6" fillId="3" borderId="14" xfId="1" applyFont="1" applyFill="1" applyBorder="1" applyAlignment="1">
      <alignment horizontal="left" vertical="center" wrapText="1"/>
    </xf>
    <xf numFmtId="9" fontId="7" fillId="2" borderId="12" xfId="1" applyNumberFormat="1" applyFont="1" applyFill="1" applyBorder="1" applyAlignment="1">
      <alignment horizontal="center" vertical="center" wrapText="1"/>
    </xf>
    <xf numFmtId="9" fontId="7" fillId="2" borderId="13" xfId="1" applyNumberFormat="1" applyFont="1" applyFill="1" applyBorder="1" applyAlignment="1">
      <alignment horizontal="center" vertical="center" wrapText="1"/>
    </xf>
    <xf numFmtId="9" fontId="7" fillId="2" borderId="14" xfId="1" applyNumberFormat="1" applyFont="1" applyFill="1" applyBorder="1" applyAlignment="1">
      <alignment horizontal="center" vertical="center" wrapText="1"/>
    </xf>
    <xf numFmtId="9" fontId="6" fillId="3" borderId="106" xfId="5" applyNumberFormat="1" applyFont="1" applyFill="1" applyBorder="1" applyAlignment="1">
      <alignment horizontal="left" vertical="center" wrapText="1"/>
    </xf>
    <xf numFmtId="9" fontId="6" fillId="3" borderId="107" xfId="5" applyNumberFormat="1" applyFont="1" applyFill="1" applyBorder="1" applyAlignment="1">
      <alignment horizontal="left" vertical="center" wrapText="1"/>
    </xf>
    <xf numFmtId="9" fontId="6" fillId="3" borderId="108" xfId="5" applyNumberFormat="1" applyFont="1" applyFill="1" applyBorder="1" applyAlignment="1">
      <alignment horizontal="left" vertical="center" wrapText="1"/>
    </xf>
    <xf numFmtId="0" fontId="6" fillId="3" borderId="4" xfId="1" applyFont="1" applyFill="1" applyBorder="1" applyAlignment="1">
      <alignment horizontal="left" vertical="center" wrapText="1" indent="2"/>
    </xf>
    <xf numFmtId="0" fontId="6" fillId="3" borderId="45" xfId="1" applyFont="1" applyFill="1" applyBorder="1" applyAlignment="1">
      <alignment horizontal="left" vertical="center" wrapText="1" indent="2"/>
    </xf>
    <xf numFmtId="0" fontId="6" fillId="3" borderId="42" xfId="1" applyFont="1" applyFill="1" applyBorder="1" applyAlignment="1">
      <alignment horizontal="left" vertical="center" wrapText="1" indent="2"/>
    </xf>
    <xf numFmtId="166" fontId="6" fillId="3" borderId="55" xfId="1" applyNumberFormat="1" applyFont="1" applyFill="1" applyBorder="1" applyAlignment="1">
      <alignment horizontal="center" vertical="center" wrapText="1"/>
    </xf>
    <xf numFmtId="166" fontId="6" fillId="3" borderId="56" xfId="1" applyNumberFormat="1" applyFont="1" applyFill="1" applyBorder="1" applyAlignment="1">
      <alignment horizontal="center" vertical="center" wrapText="1"/>
    </xf>
    <xf numFmtId="166" fontId="6" fillId="0" borderId="7" xfId="1" applyNumberFormat="1" applyFont="1" applyFill="1" applyBorder="1" applyAlignment="1">
      <alignment horizontal="center" vertical="center" wrapText="1"/>
    </xf>
    <xf numFmtId="166" fontId="16" fillId="0" borderId="43" xfId="1" applyNumberFormat="1" applyFont="1" applyFill="1" applyBorder="1" applyAlignment="1">
      <alignment horizontal="center" vertical="center" wrapText="1"/>
    </xf>
    <xf numFmtId="1" fontId="6" fillId="0" borderId="43" xfId="1" applyNumberFormat="1" applyFont="1" applyFill="1" applyBorder="1" applyAlignment="1">
      <alignment horizontal="center" vertical="center" wrapText="1"/>
    </xf>
    <xf numFmtId="165" fontId="6" fillId="3" borderId="57" xfId="1" applyNumberFormat="1" applyFont="1" applyFill="1" applyBorder="1" applyAlignment="1">
      <alignment horizontal="center" vertical="center" wrapText="1"/>
    </xf>
    <xf numFmtId="0" fontId="6" fillId="3" borderId="61" xfId="0" applyFont="1" applyFill="1" applyBorder="1" applyAlignment="1">
      <alignment horizontal="left" vertical="center" wrapText="1"/>
    </xf>
    <xf numFmtId="0" fontId="6" fillId="3" borderId="51" xfId="0" applyFont="1" applyFill="1" applyBorder="1" applyAlignment="1">
      <alignment horizontal="left" vertical="center" wrapText="1"/>
    </xf>
    <xf numFmtId="0" fontId="6" fillId="3" borderId="21" xfId="0" applyFont="1" applyFill="1" applyBorder="1" applyAlignment="1">
      <alignment horizontal="left" vertical="center" wrapText="1"/>
    </xf>
    <xf numFmtId="0" fontId="7" fillId="3" borderId="12" xfId="1" applyFont="1" applyFill="1" applyBorder="1" applyAlignment="1">
      <alignment horizontal="left" vertical="center"/>
    </xf>
    <xf numFmtId="0" fontId="7" fillId="3" borderId="13" xfId="1" applyFont="1" applyFill="1" applyBorder="1" applyAlignment="1">
      <alignment horizontal="left" vertical="center"/>
    </xf>
    <xf numFmtId="0" fontId="7" fillId="3" borderId="14" xfId="1" applyFont="1" applyFill="1" applyBorder="1" applyAlignment="1">
      <alignment horizontal="left" vertical="center"/>
    </xf>
    <xf numFmtId="0" fontId="6" fillId="3" borderId="44" xfId="1" applyFont="1" applyFill="1" applyBorder="1" applyAlignment="1">
      <alignment horizontal="left" vertical="center" wrapText="1" indent="2"/>
    </xf>
    <xf numFmtId="0" fontId="6" fillId="3" borderId="65" xfId="1" applyFont="1" applyFill="1" applyBorder="1" applyAlignment="1">
      <alignment horizontal="left" vertical="center" wrapText="1" indent="2"/>
    </xf>
    <xf numFmtId="0" fontId="6" fillId="3" borderId="21" xfId="1" quotePrefix="1" applyFont="1" applyFill="1" applyBorder="1" applyAlignment="1">
      <alignment horizontal="left" vertical="center" wrapText="1" indent="2"/>
    </xf>
    <xf numFmtId="0" fontId="6" fillId="3" borderId="66" xfId="1" quotePrefix="1" applyFont="1" applyFill="1" applyBorder="1" applyAlignment="1">
      <alignment horizontal="left" vertical="center" wrapText="1" indent="2"/>
    </xf>
    <xf numFmtId="0" fontId="15" fillId="3" borderId="62" xfId="0" applyFont="1" applyFill="1" applyBorder="1" applyAlignment="1">
      <alignment horizontal="center" vertical="center" wrapText="1"/>
    </xf>
    <xf numFmtId="0" fontId="15" fillId="3" borderId="43" xfId="0" applyFont="1" applyFill="1" applyBorder="1" applyAlignment="1">
      <alignment horizontal="center" vertical="center" wrapText="1"/>
    </xf>
    <xf numFmtId="0" fontId="16" fillId="3" borderId="62" xfId="1" applyFont="1" applyFill="1" applyBorder="1" applyAlignment="1">
      <alignment horizontal="left" vertical="center" wrapText="1" indent="2"/>
    </xf>
    <xf numFmtId="0" fontId="16" fillId="3" borderId="43" xfId="1" applyFont="1" applyFill="1" applyBorder="1" applyAlignment="1">
      <alignment horizontal="left" vertical="center" wrapText="1" indent="2"/>
    </xf>
    <xf numFmtId="0" fontId="16" fillId="3" borderId="9" xfId="1" applyFont="1" applyFill="1" applyBorder="1" applyAlignment="1">
      <alignment horizontal="left" vertical="center" wrapText="1" indent="2"/>
    </xf>
    <xf numFmtId="0" fontId="16" fillId="3" borderId="10" xfId="1" applyFont="1" applyFill="1" applyBorder="1" applyAlignment="1">
      <alignment horizontal="left" vertical="center" wrapText="1" indent="2"/>
    </xf>
    <xf numFmtId="10" fontId="6" fillId="0" borderId="46" xfId="1" applyNumberFormat="1" applyFont="1" applyFill="1" applyBorder="1" applyAlignment="1">
      <alignment horizontal="center" vertical="center" wrapText="1"/>
    </xf>
    <xf numFmtId="10" fontId="6" fillId="0" borderId="51" xfId="1" applyNumberFormat="1" applyFont="1" applyFill="1" applyBorder="1" applyAlignment="1">
      <alignment horizontal="center" vertical="center" wrapText="1"/>
    </xf>
    <xf numFmtId="3" fontId="6" fillId="0" borderId="46" xfId="1" applyNumberFormat="1" applyFont="1" applyFill="1" applyBorder="1" applyAlignment="1">
      <alignment horizontal="center" vertical="center" wrapText="1"/>
    </xf>
    <xf numFmtId="3" fontId="6" fillId="0" borderId="51" xfId="1" applyNumberFormat="1" applyFont="1" applyFill="1" applyBorder="1" applyAlignment="1">
      <alignment horizontal="center" vertical="center" wrapText="1"/>
    </xf>
    <xf numFmtId="164" fontId="16" fillId="0" borderId="46" xfId="1" applyNumberFormat="1" applyFont="1" applyFill="1" applyBorder="1" applyAlignment="1">
      <alignment horizontal="center" vertical="center" wrapText="1"/>
    </xf>
    <xf numFmtId="164" fontId="16" fillId="0" borderId="51" xfId="1" applyNumberFormat="1" applyFont="1" applyFill="1" applyBorder="1" applyAlignment="1">
      <alignment horizontal="center" vertical="center" wrapText="1"/>
    </xf>
    <xf numFmtId="9" fontId="7" fillId="2" borderId="30" xfId="1" applyNumberFormat="1" applyFont="1" applyFill="1" applyBorder="1" applyAlignment="1">
      <alignment horizontal="center" vertical="center" wrapText="1"/>
    </xf>
    <xf numFmtId="9" fontId="7" fillId="2" borderId="31" xfId="1" applyNumberFormat="1" applyFont="1" applyFill="1" applyBorder="1" applyAlignment="1">
      <alignment horizontal="center" vertical="center" wrapText="1"/>
    </xf>
    <xf numFmtId="9" fontId="7" fillId="2" borderId="32" xfId="1" applyNumberFormat="1" applyFont="1" applyFill="1" applyBorder="1" applyAlignment="1">
      <alignment horizontal="center" vertical="center" wrapText="1"/>
    </xf>
    <xf numFmtId="9" fontId="6" fillId="5" borderId="9" xfId="1" applyNumberFormat="1" applyFont="1" applyFill="1" applyBorder="1" applyAlignment="1">
      <alignment horizontal="left" vertical="center" wrapText="1"/>
    </xf>
    <xf numFmtId="9" fontId="6" fillId="5" borderId="10" xfId="1" applyNumberFormat="1" applyFont="1" applyFill="1" applyBorder="1" applyAlignment="1">
      <alignment horizontal="left" vertical="center" wrapText="1"/>
    </xf>
    <xf numFmtId="9" fontId="6" fillId="5" borderId="11" xfId="1" applyNumberFormat="1" applyFont="1" applyFill="1" applyBorder="1" applyAlignment="1">
      <alignment horizontal="left" vertical="center" wrapText="1"/>
    </xf>
    <xf numFmtId="0" fontId="7" fillId="3" borderId="13" xfId="1" applyFont="1" applyFill="1" applyBorder="1" applyAlignment="1">
      <alignment horizontal="left" vertical="center" wrapText="1"/>
    </xf>
    <xf numFmtId="0" fontId="7" fillId="3" borderId="14" xfId="1" applyFont="1" applyFill="1" applyBorder="1" applyAlignment="1">
      <alignment horizontal="left" vertical="center" wrapText="1"/>
    </xf>
    <xf numFmtId="166" fontId="6" fillId="0" borderId="46" xfId="1" applyNumberFormat="1" applyFont="1" applyFill="1" applyBorder="1" applyAlignment="1">
      <alignment horizontal="center" vertical="center" wrapText="1"/>
    </xf>
    <xf numFmtId="166" fontId="6" fillId="0" borderId="51" xfId="1" applyNumberFormat="1" applyFont="1" applyFill="1" applyBorder="1" applyAlignment="1">
      <alignment horizontal="center" vertical="center" wrapText="1"/>
    </xf>
    <xf numFmtId="0" fontId="6" fillId="3" borderId="62" xfId="1" applyFont="1" applyFill="1" applyBorder="1" applyAlignment="1">
      <alignment horizontal="left" vertical="center" wrapText="1" indent="2"/>
    </xf>
    <xf numFmtId="0" fontId="6" fillId="3" borderId="43" xfId="1" applyFont="1" applyFill="1" applyBorder="1" applyAlignment="1">
      <alignment horizontal="left" vertical="center" wrapText="1" indent="2"/>
    </xf>
    <xf numFmtId="0" fontId="6" fillId="3" borderId="21" xfId="1" applyFont="1" applyFill="1" applyBorder="1" applyAlignment="1">
      <alignment horizontal="left" vertical="center" wrapText="1" indent="2"/>
    </xf>
    <xf numFmtId="0" fontId="6" fillId="3" borderId="66" xfId="1" applyFont="1" applyFill="1" applyBorder="1" applyAlignment="1">
      <alignment horizontal="left" vertical="center" wrapText="1" indent="2"/>
    </xf>
    <xf numFmtId="0" fontId="16" fillId="3" borderId="103" xfId="1" applyFont="1" applyFill="1" applyBorder="1" applyAlignment="1">
      <alignment vertical="center" wrapText="1"/>
    </xf>
    <xf numFmtId="0" fontId="16" fillId="3" borderId="104" xfId="1" applyFont="1" applyFill="1" applyBorder="1" applyAlignment="1">
      <alignment vertical="center" wrapText="1"/>
    </xf>
    <xf numFmtId="0" fontId="16" fillId="3" borderId="105" xfId="1" applyFont="1" applyFill="1" applyBorder="1" applyAlignment="1">
      <alignment vertical="center" wrapText="1"/>
    </xf>
    <xf numFmtId="164" fontId="6" fillId="3" borderId="57" xfId="1" applyNumberFormat="1" applyFont="1" applyFill="1" applyBorder="1" applyAlignment="1">
      <alignment horizontal="center" vertical="center"/>
    </xf>
    <xf numFmtId="164" fontId="6" fillId="3" borderId="64" xfId="1" applyNumberFormat="1" applyFont="1" applyFill="1" applyBorder="1" applyAlignment="1">
      <alignment horizontal="center" vertical="center"/>
    </xf>
    <xf numFmtId="164" fontId="6" fillId="3" borderId="67" xfId="1" applyNumberFormat="1" applyFont="1" applyFill="1" applyBorder="1" applyAlignment="1">
      <alignment horizontal="center" vertical="center"/>
    </xf>
    <xf numFmtId="167" fontId="6" fillId="0" borderId="51" xfId="1" applyNumberFormat="1" applyFont="1" applyFill="1" applyBorder="1" applyAlignment="1">
      <alignment horizontal="center" vertical="center"/>
    </xf>
    <xf numFmtId="167" fontId="6" fillId="0" borderId="43" xfId="1" applyNumberFormat="1" applyFont="1" applyFill="1" applyBorder="1" applyAlignment="1">
      <alignment horizontal="center" vertical="center"/>
    </xf>
    <xf numFmtId="10" fontId="6" fillId="0" borderId="51" xfId="1" applyNumberFormat="1" applyFont="1" applyFill="1" applyBorder="1" applyAlignment="1">
      <alignment horizontal="center" vertical="center"/>
    </xf>
    <xf numFmtId="10" fontId="6" fillId="0" borderId="43" xfId="1" applyNumberFormat="1" applyFont="1" applyFill="1" applyBorder="1" applyAlignment="1">
      <alignment horizontal="center" vertical="center"/>
    </xf>
    <xf numFmtId="166" fontId="6" fillId="0" borderId="51" xfId="1" applyNumberFormat="1" applyFont="1" applyFill="1" applyBorder="1" applyAlignment="1">
      <alignment horizontal="center" vertical="center"/>
    </xf>
    <xf numFmtId="166" fontId="6" fillId="0" borderId="43" xfId="1" applyNumberFormat="1" applyFont="1" applyFill="1" applyBorder="1" applyAlignment="1">
      <alignment horizontal="center" vertical="center"/>
    </xf>
    <xf numFmtId="166" fontId="16" fillId="0" borderId="51" xfId="1" applyNumberFormat="1" applyFont="1" applyFill="1" applyBorder="1" applyAlignment="1">
      <alignment horizontal="center" vertical="center"/>
    </xf>
    <xf numFmtId="166" fontId="16" fillId="0" borderId="43" xfId="1" applyNumberFormat="1" applyFont="1" applyFill="1" applyBorder="1" applyAlignment="1">
      <alignment horizontal="center" vertical="center"/>
    </xf>
    <xf numFmtId="0" fontId="7" fillId="3" borderId="15" xfId="1" applyFont="1" applyFill="1" applyBorder="1" applyAlignment="1">
      <alignment horizontal="left" vertical="center"/>
    </xf>
    <xf numFmtId="0" fontId="7" fillId="3" borderId="0" xfId="1" applyFont="1" applyFill="1" applyBorder="1" applyAlignment="1">
      <alignment horizontal="left" vertical="center"/>
    </xf>
    <xf numFmtId="0" fontId="7" fillId="3" borderId="16" xfId="1" applyFont="1" applyFill="1" applyBorder="1" applyAlignment="1">
      <alignment horizontal="left" vertical="center"/>
    </xf>
    <xf numFmtId="164" fontId="16" fillId="3" borderId="39" xfId="1" applyNumberFormat="1" applyFont="1" applyFill="1" applyBorder="1" applyAlignment="1">
      <alignment horizontal="center" vertical="center"/>
    </xf>
    <xf numFmtId="164" fontId="16" fillId="3" borderId="10" xfId="1" applyNumberFormat="1" applyFont="1" applyFill="1" applyBorder="1" applyAlignment="1">
      <alignment horizontal="center" vertical="center"/>
    </xf>
    <xf numFmtId="0" fontId="7" fillId="3" borderId="1" xfId="1" applyFont="1" applyFill="1" applyBorder="1" applyAlignment="1">
      <alignment horizontal="left" vertical="center" wrapText="1"/>
    </xf>
    <xf numFmtId="0" fontId="7" fillId="3" borderId="2" xfId="1" applyFont="1" applyFill="1" applyBorder="1" applyAlignment="1">
      <alignment horizontal="left" vertical="center" wrapText="1"/>
    </xf>
    <xf numFmtId="0" fontId="7" fillId="3" borderId="3" xfId="1" applyFont="1" applyFill="1" applyBorder="1" applyAlignment="1">
      <alignment horizontal="left" vertical="center" wrapText="1"/>
    </xf>
    <xf numFmtId="0" fontId="6" fillId="3" borderId="62" xfId="1" applyFont="1" applyFill="1" applyBorder="1" applyAlignment="1">
      <alignment horizontal="left" vertical="center" wrapText="1"/>
    </xf>
    <xf numFmtId="0" fontId="6" fillId="3" borderId="43" xfId="1" applyFont="1" applyFill="1" applyBorder="1" applyAlignment="1">
      <alignment horizontal="left" vertical="center" wrapText="1"/>
    </xf>
    <xf numFmtId="0" fontId="6" fillId="3" borderId="60" xfId="1" applyFont="1" applyFill="1" applyBorder="1" applyAlignment="1">
      <alignment horizontal="left" vertical="center" wrapText="1"/>
    </xf>
    <xf numFmtId="166" fontId="16" fillId="3" borderId="51" xfId="1" applyNumberFormat="1" applyFont="1" applyFill="1" applyBorder="1" applyAlignment="1">
      <alignment horizontal="center" vertical="center"/>
    </xf>
    <xf numFmtId="166" fontId="16" fillId="3" borderId="43" xfId="1" applyNumberFormat="1" applyFont="1" applyFill="1" applyBorder="1" applyAlignment="1">
      <alignment horizontal="center" vertical="center"/>
    </xf>
    <xf numFmtId="0" fontId="20" fillId="3" borderId="26" xfId="1" applyFont="1" applyFill="1" applyBorder="1" applyAlignment="1">
      <alignment horizontal="left" vertical="center"/>
    </xf>
    <xf numFmtId="0" fontId="20" fillId="3" borderId="20" xfId="1" applyFont="1" applyFill="1" applyBorder="1" applyAlignment="1">
      <alignment horizontal="left" vertical="center"/>
    </xf>
    <xf numFmtId="0" fontId="20" fillId="3" borderId="25" xfId="1" applyFont="1" applyFill="1" applyBorder="1" applyAlignment="1">
      <alignment horizontal="left" vertical="center"/>
    </xf>
    <xf numFmtId="166" fontId="16" fillId="3" borderId="65" xfId="1" applyNumberFormat="1" applyFont="1" applyFill="1" applyBorder="1" applyAlignment="1">
      <alignment horizontal="center" vertical="center"/>
    </xf>
    <xf numFmtId="166" fontId="16" fillId="3" borderId="57" xfId="1" applyNumberFormat="1" applyFont="1" applyFill="1" applyBorder="1" applyAlignment="1">
      <alignment horizontal="center" vertical="center"/>
    </xf>
    <xf numFmtId="164" fontId="6" fillId="3" borderId="53" xfId="1" applyNumberFormat="1" applyFont="1" applyFill="1" applyBorder="1" applyAlignment="1">
      <alignment horizontal="center" vertical="center" wrapText="1"/>
    </xf>
    <xf numFmtId="164" fontId="6" fillId="3" borderId="54" xfId="1" applyNumberFormat="1" applyFont="1" applyFill="1" applyBorder="1" applyAlignment="1">
      <alignment horizontal="center" vertical="center" wrapText="1"/>
    </xf>
    <xf numFmtId="166" fontId="6" fillId="3" borderId="46" xfId="1" applyNumberFormat="1" applyFont="1" applyFill="1" applyBorder="1" applyAlignment="1">
      <alignment horizontal="center" vertical="center" wrapText="1"/>
    </xf>
    <xf numFmtId="166" fontId="6" fillId="3" borderId="51" xfId="1" applyNumberFormat="1" applyFont="1" applyFill="1" applyBorder="1" applyAlignment="1">
      <alignment horizontal="center" vertical="center" wrapText="1"/>
    </xf>
    <xf numFmtId="2" fontId="6" fillId="0" borderId="46" xfId="1" applyNumberFormat="1" applyFont="1" applyFill="1" applyBorder="1" applyAlignment="1">
      <alignment horizontal="center" vertical="center" wrapText="1"/>
    </xf>
    <xf numFmtId="2" fontId="6" fillId="0" borderId="51" xfId="1" applyNumberFormat="1" applyFont="1" applyFill="1" applyBorder="1" applyAlignment="1">
      <alignment horizontal="center" vertical="center" wrapText="1"/>
    </xf>
    <xf numFmtId="164" fontId="6" fillId="3" borderId="63" xfId="1" applyNumberFormat="1" applyFont="1" applyFill="1" applyBorder="1" applyAlignment="1">
      <alignment horizontal="center" vertical="center" wrapText="1"/>
    </xf>
    <xf numFmtId="164" fontId="6" fillId="3" borderId="39" xfId="1" applyNumberFormat="1" applyFont="1" applyFill="1" applyBorder="1" applyAlignment="1">
      <alignment horizontal="center" vertical="center" wrapText="1"/>
    </xf>
    <xf numFmtId="10" fontId="6" fillId="3" borderId="46" xfId="1" applyNumberFormat="1" applyFont="1" applyFill="1" applyBorder="1" applyAlignment="1">
      <alignment horizontal="center" vertical="center" wrapText="1"/>
    </xf>
    <xf numFmtId="10" fontId="6" fillId="3" borderId="51" xfId="1" applyNumberFormat="1" applyFont="1" applyFill="1" applyBorder="1" applyAlignment="1">
      <alignment horizontal="center" vertical="center" wrapText="1"/>
    </xf>
    <xf numFmtId="0" fontId="6" fillId="3" borderId="45" xfId="1" applyFont="1" applyFill="1" applyBorder="1" applyAlignment="1">
      <alignment horizontal="left" vertical="center" wrapText="1" indent="1"/>
    </xf>
    <xf numFmtId="0" fontId="6" fillId="3" borderId="49" xfId="1" applyFont="1" applyFill="1" applyBorder="1" applyAlignment="1">
      <alignment horizontal="left" vertical="center" wrapText="1" indent="1"/>
    </xf>
    <xf numFmtId="0" fontId="6" fillId="3" borderId="50" xfId="1" applyFont="1" applyFill="1" applyBorder="1" applyAlignment="1">
      <alignment horizontal="left" vertical="center" wrapText="1" indent="1"/>
    </xf>
    <xf numFmtId="0" fontId="6" fillId="3" borderId="9" xfId="1" applyFont="1" applyFill="1" applyBorder="1" applyAlignment="1">
      <alignment horizontal="left" vertical="center" wrapText="1" indent="2"/>
    </xf>
    <xf numFmtId="0" fontId="6" fillId="3" borderId="10" xfId="1" applyFont="1" applyFill="1" applyBorder="1" applyAlignment="1">
      <alignment horizontal="left" vertical="center" wrapText="1" indent="2"/>
    </xf>
    <xf numFmtId="0" fontId="7" fillId="3" borderId="12" xfId="5" applyFont="1" applyFill="1" applyBorder="1" applyAlignment="1">
      <alignment horizontal="left" vertical="center"/>
    </xf>
    <xf numFmtId="0" fontId="7" fillId="3" borderId="13" xfId="5" applyFont="1" applyFill="1" applyBorder="1" applyAlignment="1">
      <alignment horizontal="left" vertical="center"/>
    </xf>
    <xf numFmtId="0" fontId="7" fillId="3" borderId="14" xfId="5" applyFont="1" applyFill="1" applyBorder="1" applyAlignment="1">
      <alignment horizontal="left" vertical="center"/>
    </xf>
    <xf numFmtId="0" fontId="7" fillId="3" borderId="111" xfId="5" applyFont="1" applyFill="1" applyBorder="1" applyAlignment="1" applyProtection="1">
      <alignment vertical="center" wrapText="1"/>
    </xf>
    <xf numFmtId="0" fontId="7" fillId="3" borderId="17" xfId="5" applyFont="1" applyFill="1" applyBorder="1" applyAlignment="1" applyProtection="1">
      <alignment vertical="center" wrapText="1"/>
    </xf>
    <xf numFmtId="0" fontId="7" fillId="3" borderId="29" xfId="5" applyFont="1" applyFill="1" applyBorder="1" applyAlignment="1" applyProtection="1">
      <alignment vertical="center" wrapText="1"/>
    </xf>
    <xf numFmtId="0" fontId="7" fillId="3" borderId="69" xfId="5" applyFont="1" applyFill="1" applyBorder="1" applyAlignment="1" applyProtection="1">
      <alignment vertical="center" wrapText="1"/>
    </xf>
    <xf numFmtId="0" fontId="7" fillId="2" borderId="30" xfId="0" applyFont="1" applyFill="1" applyBorder="1" applyAlignment="1" applyProtection="1">
      <alignment horizontal="center" vertical="center" wrapText="1"/>
    </xf>
    <xf numFmtId="0" fontId="7" fillId="2" borderId="32" xfId="0" applyFont="1" applyFill="1" applyBorder="1" applyAlignment="1" applyProtection="1">
      <alignment horizontal="center" vertical="center" wrapText="1"/>
    </xf>
    <xf numFmtId="0" fontId="6" fillId="0" borderId="103" xfId="0" applyFont="1" applyFill="1" applyBorder="1" applyAlignment="1" applyProtection="1">
      <alignment horizontal="left" vertical="center" wrapText="1"/>
    </xf>
    <xf numFmtId="0" fontId="6" fillId="0" borderId="105" xfId="0" applyFont="1" applyFill="1" applyBorder="1" applyAlignment="1" applyProtection="1">
      <alignment horizontal="left" vertical="center" wrapText="1"/>
    </xf>
    <xf numFmtId="0" fontId="7" fillId="3" borderId="111" xfId="5" applyFont="1" applyFill="1" applyBorder="1" applyAlignment="1" applyProtection="1">
      <alignment horizontal="center" vertical="center" wrapText="1"/>
    </xf>
    <xf numFmtId="0" fontId="7" fillId="3" borderId="29" xfId="5" applyFont="1" applyFill="1" applyBorder="1" applyAlignment="1" applyProtection="1">
      <alignment horizontal="center" vertical="center" wrapText="1"/>
    </xf>
    <xf numFmtId="0" fontId="7" fillId="3" borderId="69" xfId="5" applyFont="1" applyFill="1" applyBorder="1" applyAlignment="1" applyProtection="1">
      <alignment horizontal="center" vertical="center" wrapText="1"/>
    </xf>
    <xf numFmtId="0" fontId="7" fillId="2" borderId="1" xfId="0" applyFont="1" applyFill="1" applyBorder="1" applyAlignment="1" applyProtection="1">
      <alignment horizontal="center" vertical="center" wrapText="1"/>
    </xf>
    <xf numFmtId="0" fontId="7" fillId="2" borderId="2" xfId="0" applyFont="1" applyFill="1" applyBorder="1" applyAlignment="1" applyProtection="1">
      <alignment horizontal="center" vertical="center" wrapText="1"/>
    </xf>
    <xf numFmtId="0" fontId="7" fillId="2" borderId="3" xfId="0" applyFont="1" applyFill="1" applyBorder="1" applyAlignment="1" applyProtection="1">
      <alignment horizontal="center" vertical="center" wrapText="1"/>
    </xf>
    <xf numFmtId="0" fontId="7" fillId="0" borderId="103" xfId="0" applyFont="1" applyFill="1" applyBorder="1" applyAlignment="1" applyProtection="1">
      <alignment horizontal="left" vertical="center" wrapText="1"/>
    </xf>
    <xf numFmtId="0" fontId="7" fillId="0" borderId="104" xfId="0" applyFont="1" applyFill="1" applyBorder="1" applyAlignment="1" applyProtection="1">
      <alignment horizontal="left" vertical="center" wrapText="1"/>
    </xf>
    <xf numFmtId="0" fontId="7" fillId="0" borderId="105" xfId="0" applyFont="1" applyFill="1" applyBorder="1" applyAlignment="1" applyProtection="1">
      <alignment horizontal="left" vertical="center" wrapText="1"/>
    </xf>
    <xf numFmtId="0" fontId="18" fillId="3" borderId="111" xfId="5" applyFont="1" applyFill="1" applyBorder="1" applyAlignment="1" applyProtection="1">
      <alignment horizontal="center" vertical="center" wrapText="1"/>
    </xf>
    <xf numFmtId="0" fontId="18" fillId="3" borderId="29" xfId="5" applyFont="1" applyFill="1" applyBorder="1" applyAlignment="1" applyProtection="1">
      <alignment horizontal="center" vertical="center" wrapText="1"/>
    </xf>
    <xf numFmtId="0" fontId="18" fillId="3" borderId="17" xfId="5" applyFont="1" applyFill="1" applyBorder="1" applyAlignment="1" applyProtection="1">
      <alignment horizontal="center" vertical="center" wrapText="1"/>
    </xf>
    <xf numFmtId="0" fontId="7" fillId="3" borderId="17" xfId="5" applyFont="1" applyFill="1" applyBorder="1" applyAlignment="1" applyProtection="1">
      <alignment horizontal="center" vertical="center" wrapText="1"/>
    </xf>
    <xf numFmtId="0" fontId="7" fillId="4" borderId="34" xfId="9" applyFont="1" applyFill="1" applyBorder="1" applyAlignment="1" applyProtection="1">
      <alignment horizontal="center" vertical="center" wrapText="1"/>
    </xf>
    <xf numFmtId="0" fontId="7" fillId="3" borderId="140" xfId="5" applyFont="1" applyFill="1" applyBorder="1" applyAlignment="1" applyProtection="1">
      <alignment horizontal="left" vertical="top" wrapText="1"/>
    </xf>
    <xf numFmtId="0" fontId="7" fillId="3" borderId="139" xfId="5" applyFont="1" applyFill="1" applyBorder="1" applyAlignment="1" applyProtection="1">
      <alignment horizontal="left" vertical="top" wrapText="1"/>
    </xf>
  </cellXfs>
  <cellStyles count="10">
    <cellStyle name="Currency" xfId="7" builtinId="4"/>
    <cellStyle name="Hyperlink" xfId="4" builtinId="8"/>
    <cellStyle name="Normal" xfId="0" builtinId="0"/>
    <cellStyle name="Normal 2" xfId="1"/>
    <cellStyle name="Normal 2 2" xfId="5"/>
    <cellStyle name="Normal 3" xfId="2"/>
    <cellStyle name="Normal 4" xfId="3"/>
    <cellStyle name="Normal 5" xfId="8"/>
    <cellStyle name="Normal 6 3" xfId="9"/>
    <cellStyle name="Percent" xfId="6" builtinId="5"/>
  </cellStyles>
  <dxfs count="48">
    <dxf>
      <fill>
        <patternFill>
          <bgColor theme="9" tint="-0.24994659260841701"/>
        </patternFill>
      </fill>
      <border>
        <right style="thin">
          <color auto="1"/>
        </right>
        <top style="thin">
          <color auto="1"/>
        </top>
      </border>
    </dxf>
    <dxf>
      <fill>
        <patternFill>
          <bgColor theme="9" tint="-0.24994659260841701"/>
        </patternFill>
      </fill>
      <border>
        <right style="thin">
          <color auto="1"/>
        </right>
        <top style="thin">
          <color auto="1"/>
        </top>
        <bottom style="thin">
          <color auto="1"/>
        </bottom>
      </border>
    </dxf>
    <dxf>
      <fill>
        <patternFill>
          <bgColor rgb="FFEA6716"/>
        </patternFill>
      </fill>
      <border>
        <right style="thin">
          <color auto="1"/>
        </right>
        <top style="thin">
          <color auto="1"/>
        </top>
        <bottom style="thin">
          <color auto="1"/>
        </bottom>
      </border>
    </dxf>
    <dxf>
      <font>
        <color theme="1"/>
      </font>
      <fill>
        <patternFill>
          <bgColor rgb="FFEA6716"/>
        </patternFill>
      </fill>
    </dxf>
    <dxf>
      <font>
        <color theme="1"/>
      </font>
      <fill>
        <patternFill>
          <bgColor rgb="FFEA6716"/>
        </patternFill>
      </fill>
    </dxf>
    <dxf>
      <font>
        <color theme="1"/>
      </font>
      <fill>
        <patternFill>
          <bgColor rgb="FFEA6716"/>
        </patternFill>
      </fill>
    </dxf>
    <dxf>
      <font>
        <color theme="1"/>
      </font>
      <fill>
        <patternFill>
          <bgColor rgb="FFEA6716"/>
        </patternFill>
      </fill>
    </dxf>
    <dxf>
      <font>
        <color theme="1"/>
      </font>
      <fill>
        <patternFill>
          <bgColor rgb="FFEA6716"/>
        </patternFill>
      </fill>
    </dxf>
    <dxf>
      <font>
        <color theme="1"/>
      </font>
      <fill>
        <patternFill>
          <bgColor rgb="FFEA6716"/>
        </patternFill>
      </fill>
    </dxf>
    <dxf>
      <font>
        <color theme="1"/>
      </font>
      <fill>
        <patternFill>
          <bgColor rgb="FFEA6716"/>
        </patternFill>
      </fill>
    </dxf>
    <dxf>
      <font>
        <color theme="1"/>
      </font>
      <fill>
        <patternFill>
          <bgColor rgb="FFEA6716"/>
        </patternFill>
      </fill>
    </dxf>
    <dxf>
      <font>
        <color theme="1"/>
      </font>
      <fill>
        <patternFill>
          <bgColor rgb="FFEA6716"/>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border>
        <right style="thin">
          <color auto="1"/>
        </right>
        <top style="thin">
          <color auto="1"/>
        </top>
        <bottom style="thin">
          <color auto="1"/>
        </bottom>
        <vertical/>
        <horizontal/>
      </border>
    </dxf>
    <dxf>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dxf>
    <dxf>
      <font>
        <color theme="1"/>
      </font>
      <fill>
        <patternFill>
          <bgColor theme="9" tint="-0.24994659260841701"/>
        </patternFill>
      </fill>
      <border>
        <right style="thin">
          <color auto="1"/>
        </right>
        <top style="thin">
          <color auto="1"/>
        </top>
        <bottom style="thin">
          <color auto="1"/>
        </bottom>
        <vertical/>
        <horizontal/>
      </border>
    </dxf>
    <dxf>
      <font>
        <color theme="1"/>
      </font>
      <fill>
        <patternFill>
          <bgColor theme="9" tint="-0.24994659260841701"/>
        </patternFill>
      </fill>
      <border>
        <right style="thin">
          <color auto="1"/>
        </right>
        <top style="thin">
          <color auto="1"/>
        </top>
        <bottom style="thin">
          <color auto="1"/>
        </bottom>
        <vertical/>
        <horizontal/>
      </border>
    </dxf>
    <dxf>
      <font>
        <color auto="1"/>
      </font>
      <fill>
        <patternFill>
          <bgColor theme="9" tint="-0.24994659260841701"/>
        </patternFill>
      </fill>
      <border>
        <right style="thin">
          <color auto="1"/>
        </right>
        <top style="thin">
          <color auto="1"/>
        </top>
        <bottom style="thin">
          <color auto="1"/>
        </bottom>
        <vertical/>
        <horizontal/>
      </border>
    </dxf>
    <dxf>
      <fill>
        <patternFill>
          <bgColor theme="9" tint="-0.24994659260841701"/>
        </patternFill>
      </fill>
      <border>
        <left style="thin">
          <color auto="1"/>
        </left>
        <right/>
        <top style="thin">
          <color auto="1"/>
        </top>
        <bottom style="thin">
          <color auto="1"/>
        </bottom>
      </border>
    </dxf>
    <dxf>
      <font>
        <color theme="1"/>
      </font>
      <fill>
        <patternFill>
          <bgColor theme="9" tint="-0.24994659260841701"/>
        </patternFill>
      </fill>
      <border>
        <left style="thin">
          <color auto="1"/>
        </left>
        <right/>
        <top style="thin">
          <color auto="1"/>
        </top>
        <bottom style="thin">
          <color auto="1"/>
        </bottom>
      </border>
    </dxf>
    <dxf>
      <fill>
        <patternFill>
          <bgColor theme="9" tint="-0.24994659260841701"/>
        </patternFill>
      </fill>
      <border>
        <left style="thin">
          <color auto="1"/>
        </left>
        <right/>
        <top style="thin">
          <color auto="1"/>
        </top>
        <bottom style="thin">
          <color auto="1"/>
        </bottom>
      </border>
    </dxf>
  </dxfs>
  <tableStyles count="0" defaultTableStyle="TableStyleMedium2" defaultPivotStyle="PivotStyleMedium9"/>
  <colors>
    <mruColors>
      <color rgb="FFFFFF3F"/>
      <color rgb="FFEA671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activeX1.xml><?xml version="1.0" encoding="utf-8"?>
<ax:ocx xmlns:ax="http://schemas.microsoft.com/office/2006/activeX" xmlns:r="http://schemas.openxmlformats.org/officeDocument/2006/relationships" ax:classid="{8BD21D50-EC42-11CE-9E0D-00AA006002F3}" ax:persistence="persistStreamInit" r:id="rId1"/>
</file>

<file path=xl/activeX/activeX2.xml><?xml version="1.0" encoding="utf-8"?>
<ax:ocx xmlns:ax="http://schemas.microsoft.com/office/2006/activeX" xmlns:r="http://schemas.openxmlformats.org/officeDocument/2006/relationships" ax:classid="{8BD21D50-EC42-11CE-9E0D-00AA006002F3}" ax:persistence="persistStreamInit" r:id="rId1"/>
</file>

<file path=xl/activeX/activeX3.xml><?xml version="1.0" encoding="utf-8"?>
<ax:ocx xmlns:ax="http://schemas.microsoft.com/office/2006/activeX" xmlns:r="http://schemas.openxmlformats.org/officeDocument/2006/relationships" ax:classid="{8BD21D50-EC42-11CE-9E0D-00AA006002F3}" ax:persistence="persistStreamInit" r:id="rId1"/>
</file>

<file path=xl/activeX/activeX4.xml><?xml version="1.0" encoding="utf-8"?>
<ax:ocx xmlns:ax="http://schemas.microsoft.com/office/2006/activeX" xmlns:r="http://schemas.openxmlformats.org/officeDocument/2006/relationships" ax:classid="{8BD21D50-EC42-11CE-9E0D-00AA006002F3}" ax:persistence="persistStreamInit" r:id="rId1"/>
</file>

<file path=xl/activeX/activeX5.xml><?xml version="1.0" encoding="utf-8"?>
<ax:ocx xmlns:ax="http://schemas.microsoft.com/office/2006/activeX" xmlns:r="http://schemas.openxmlformats.org/officeDocument/2006/relationships" ax:classid="{8BD21D50-EC42-11CE-9E0D-00AA006002F3}" ax:persistence="persistStreamInit" r:id="rI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3.emf"/><Relationship Id="rId1" Type="http://schemas.openxmlformats.org/officeDocument/2006/relationships/image" Target="../media/image2.emf"/></Relationships>
</file>

<file path=xl/drawings/_rels/vmlDrawing2.vml.rels><?xml version="1.0" encoding="UTF-8" standalone="yes"?>
<Relationships xmlns="http://schemas.openxmlformats.org/package/2006/relationships"><Relationship Id="rId2" Type="http://schemas.openxmlformats.org/officeDocument/2006/relationships/image" Target="../media/image5.emf"/><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1</xdr:col>
      <xdr:colOff>38101</xdr:colOff>
      <xdr:row>4</xdr:row>
      <xdr:rowOff>57152</xdr:rowOff>
    </xdr:from>
    <xdr:to>
      <xdr:col>1</xdr:col>
      <xdr:colOff>7346739</xdr:colOff>
      <xdr:row>47</xdr:row>
      <xdr:rowOff>66675</xdr:rowOff>
    </xdr:to>
    <xdr:pic>
      <xdr:nvPicPr>
        <xdr:cNvPr id="3" name="Picture 2" descr="This flowchart is an overview of the steps involved in performing an economic impact analysis as part of an antidegradation review, including verifying pollution control costs and calculating annual costs, determining whether standards will interfere with development, determining whether the development is important, and deciding whether the quality of water may be reduced."/>
        <xdr:cNvPicPr>
          <a:picLocks noChangeAspect="1"/>
        </xdr:cNvPicPr>
      </xdr:nvPicPr>
      <xdr:blipFill>
        <a:blip xmlns:r="http://schemas.openxmlformats.org/officeDocument/2006/relationships" r:embed="rId1" cstate="print"/>
        <a:stretch>
          <a:fillRect/>
        </a:stretch>
      </xdr:blipFill>
      <xdr:spPr>
        <a:xfrm>
          <a:off x="1019176" y="533402"/>
          <a:ext cx="7308638" cy="820102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57150</xdr:colOff>
          <xdr:row>29</xdr:row>
          <xdr:rowOff>104775</xdr:rowOff>
        </xdr:from>
        <xdr:to>
          <xdr:col>1</xdr:col>
          <xdr:colOff>238125</xdr:colOff>
          <xdr:row>29</xdr:row>
          <xdr:rowOff>295275</xdr:rowOff>
        </xdr:to>
        <xdr:sp macro="" textlink="">
          <xdr:nvSpPr>
            <xdr:cNvPr id="15361" name="OptionButton19" hidden="1">
              <a:extLst>
                <a:ext uri="{63B3BB69-23CF-44E3-9099-C40C66FF867C}">
                  <a14:compatExt spid="_x0000_s153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57150</xdr:colOff>
          <xdr:row>30</xdr:row>
          <xdr:rowOff>114300</xdr:rowOff>
        </xdr:from>
        <xdr:to>
          <xdr:col>1</xdr:col>
          <xdr:colOff>238125</xdr:colOff>
          <xdr:row>30</xdr:row>
          <xdr:rowOff>304800</xdr:rowOff>
        </xdr:to>
        <xdr:sp macro="" textlink="">
          <xdr:nvSpPr>
            <xdr:cNvPr id="15362" name="OptionButton20" hidden="1">
              <a:extLst>
                <a:ext uri="{63B3BB69-23CF-44E3-9099-C40C66FF867C}">
                  <a14:compatExt spid="_x0000_s153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32</xdr:row>
          <xdr:rowOff>95250</xdr:rowOff>
        </xdr:from>
        <xdr:to>
          <xdr:col>1</xdr:col>
          <xdr:colOff>228600</xdr:colOff>
          <xdr:row>32</xdr:row>
          <xdr:rowOff>285750</xdr:rowOff>
        </xdr:to>
        <xdr:sp macro="" textlink="">
          <xdr:nvSpPr>
            <xdr:cNvPr id="15363" name="OptionButton21" hidden="1">
              <a:extLst>
                <a:ext uri="{63B3BB69-23CF-44E3-9099-C40C66FF867C}">
                  <a14:compatExt spid="_x0000_s15363"/>
                </a:ext>
              </a:extLst>
            </xdr:cNvPr>
            <xdr:cNvSpPr/>
          </xdr:nvSpPr>
          <xdr:spPr>
            <a:xfrm>
              <a:off x="0" y="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180975</xdr:colOff>
          <xdr:row>14</xdr:row>
          <xdr:rowOff>228600</xdr:rowOff>
        </xdr:from>
        <xdr:to>
          <xdr:col>1</xdr:col>
          <xdr:colOff>57150</xdr:colOff>
          <xdr:row>14</xdr:row>
          <xdr:rowOff>342900</xdr:rowOff>
        </xdr:to>
        <xdr:sp macro="" textlink="">
          <xdr:nvSpPr>
            <xdr:cNvPr id="3079" name="OptionButton1" hidden="1">
              <a:extLst>
                <a:ext uri="{63B3BB69-23CF-44E3-9099-C40C66FF867C}">
                  <a14:compatExt spid="_x0000_s307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180975</xdr:colOff>
          <xdr:row>14</xdr:row>
          <xdr:rowOff>66675</xdr:rowOff>
        </xdr:from>
        <xdr:to>
          <xdr:col>1</xdr:col>
          <xdr:colOff>57150</xdr:colOff>
          <xdr:row>14</xdr:row>
          <xdr:rowOff>180975</xdr:rowOff>
        </xdr:to>
        <xdr:sp macro="" textlink="">
          <xdr:nvSpPr>
            <xdr:cNvPr id="3081" name="OptionButton2" hidden="1">
              <a:extLst>
                <a:ext uri="{63B3BB69-23CF-44E3-9099-C40C66FF867C}">
                  <a14:compatExt spid="_x0000_s3081"/>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francoisj/AppData/Local/Microsoft/Windows/Temporary%20Internet%20Files/Content.Outlook/8A04S66G/SubsWide%20Impact%20-%20Private%20Sector%20Entities%20_2-2-1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younesj/AppData/Local/Microsoft/Windows/Temporary%20Internet%20Files/Content.Outlook/WTN0VRI6/Copy%20of%20Measuring%20Substantial%20Impacts%20--%20Private%20Entities_082511%2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me"/>
      <sheetName val="Verify Project Costs"/>
      <sheetName val="Inputs - Substantial Impact"/>
      <sheetName val="Worksheet G"/>
      <sheetName val="Worksheet H"/>
      <sheetName val="Worksheet I"/>
      <sheetName val="Worksheet J"/>
      <sheetName val="Worksheet K"/>
      <sheetName val="Worksheet L"/>
      <sheetName val="Summary of Substantial Impacts"/>
      <sheetName val="Financial Analysis Summary"/>
      <sheetName val="Inputs - Widespread Impact"/>
      <sheetName val="Worksheet N"/>
      <sheetName val="Sample Financial Information"/>
      <sheetName val="Sample Inputs"/>
    </sheetNames>
    <sheetDataSet>
      <sheetData sheetId="0"/>
      <sheetData sheetId="1"/>
      <sheetData sheetId="2"/>
      <sheetData sheetId="3"/>
      <sheetData sheetId="4">
        <row r="21">
          <cell r="D21">
            <v>1</v>
          </cell>
        </row>
      </sheetData>
      <sheetData sheetId="5"/>
      <sheetData sheetId="6">
        <row r="19">
          <cell r="D19">
            <v>1</v>
          </cell>
        </row>
      </sheetData>
      <sheetData sheetId="7">
        <row r="26">
          <cell r="D26">
            <v>1</v>
          </cell>
        </row>
      </sheetData>
      <sheetData sheetId="8">
        <row r="19">
          <cell r="D19">
            <v>1</v>
          </cell>
        </row>
      </sheetData>
      <sheetData sheetId="9"/>
      <sheetData sheetId="10"/>
      <sheetData sheetId="11"/>
      <sheetData sheetId="12"/>
      <sheetData sheetId="13"/>
      <sheetData sheetId="1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versions"/>
      <sheetName val="List of Companies"/>
      <sheetName val="Inputs"/>
      <sheetName val="Worksheet G"/>
      <sheetName val="Worksheet H"/>
      <sheetName val="Worksheet I"/>
      <sheetName val="Worksheet J"/>
      <sheetName val="Worksheet K"/>
      <sheetName val="Worksheet L"/>
      <sheetName val="Summary of Substantial Impacts"/>
    </sheetNames>
    <sheetDataSet>
      <sheetData sheetId="0">
        <row r="2">
          <cell r="B2">
            <v>1.45058</v>
          </cell>
        </row>
        <row r="3">
          <cell r="B3">
            <v>1.6382699999999999</v>
          </cell>
        </row>
        <row r="8">
          <cell r="B8">
            <v>1000</v>
          </cell>
        </row>
      </sheetData>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6.bin"/><Relationship Id="rId6" Type="http://schemas.openxmlformats.org/officeDocument/2006/relationships/control" Target="../activeX/activeX2.xml"/><Relationship Id="rId5" Type="http://schemas.openxmlformats.org/officeDocument/2006/relationships/image" Target="../media/image2.emf"/><Relationship Id="rId4" Type="http://schemas.openxmlformats.org/officeDocument/2006/relationships/control" Target="../activeX/activeX1.xm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image" Target="../media/image5.emf"/><Relationship Id="rId2" Type="http://schemas.openxmlformats.org/officeDocument/2006/relationships/drawing" Target="../drawings/drawing3.xml"/><Relationship Id="rId1" Type="http://schemas.openxmlformats.org/officeDocument/2006/relationships/printerSettings" Target="../printerSettings/printerSettings9.bin"/><Relationship Id="rId6" Type="http://schemas.openxmlformats.org/officeDocument/2006/relationships/control" Target="../activeX/activeX5.xml"/><Relationship Id="rId5" Type="http://schemas.openxmlformats.org/officeDocument/2006/relationships/image" Target="../media/image4.emf"/><Relationship Id="rId4" Type="http://schemas.openxmlformats.org/officeDocument/2006/relationships/control" Target="../activeX/activeX4.xm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autoPageBreaks="0" fitToPage="1"/>
  </sheetPr>
  <dimension ref="A1:E36"/>
  <sheetViews>
    <sheetView showGridLines="0" tabSelected="1" zoomScaleNormal="100" zoomScaleSheetLayoutView="100" workbookViewId="0">
      <selection activeCell="B3" sqref="B3:D3"/>
    </sheetView>
  </sheetViews>
  <sheetFormatPr defaultColWidth="9.140625" defaultRowHeight="15" x14ac:dyDescent="0.25"/>
  <cols>
    <col min="1" max="1" width="10.42578125" style="1" customWidth="1"/>
    <col min="2" max="2" width="38.42578125" style="1" customWidth="1"/>
    <col min="3" max="3" width="85.7109375" style="1" customWidth="1"/>
    <col min="4" max="4" width="34.85546875" style="1" customWidth="1"/>
    <col min="5" max="16384" width="9.140625" style="1"/>
  </cols>
  <sheetData>
    <row r="1" spans="1:5" ht="37.5" customHeight="1" x14ac:dyDescent="0.25">
      <c r="B1" s="354" t="s">
        <v>436</v>
      </c>
      <c r="C1" s="355"/>
      <c r="D1" s="356"/>
    </row>
    <row r="2" spans="1:5" ht="30" customHeight="1" x14ac:dyDescent="0.25">
      <c r="B2" s="357" t="s">
        <v>0</v>
      </c>
      <c r="C2" s="358"/>
      <c r="D2" s="359"/>
    </row>
    <row r="3" spans="1:5" ht="345.75" customHeight="1" thickBot="1" x14ac:dyDescent="0.3">
      <c r="B3" s="360" t="s">
        <v>440</v>
      </c>
      <c r="C3" s="361"/>
      <c r="D3" s="362"/>
    </row>
    <row r="4" spans="1:5" ht="15.75" thickBot="1" x14ac:dyDescent="0.3">
      <c r="A4" s="2"/>
      <c r="B4" s="61"/>
      <c r="C4" s="61"/>
      <c r="D4" s="61"/>
      <c r="E4" s="2"/>
    </row>
    <row r="5" spans="1:5" ht="30" customHeight="1" x14ac:dyDescent="0.25">
      <c r="B5" s="366" t="s">
        <v>376</v>
      </c>
      <c r="C5" s="367"/>
      <c r="D5" s="368"/>
    </row>
    <row r="6" spans="1:5" s="3" customFormat="1" ht="126.75" customHeight="1" x14ac:dyDescent="0.25">
      <c r="B6" s="369" t="s">
        <v>441</v>
      </c>
      <c r="C6" s="370"/>
      <c r="D6" s="371"/>
    </row>
    <row r="7" spans="1:5" s="3" customFormat="1" ht="129.75" customHeight="1" x14ac:dyDescent="0.25">
      <c r="B7" s="382" t="s">
        <v>442</v>
      </c>
      <c r="C7" s="383"/>
      <c r="D7" s="384"/>
    </row>
    <row r="8" spans="1:5" ht="143.25" customHeight="1" x14ac:dyDescent="0.25">
      <c r="B8" s="372" t="s">
        <v>409</v>
      </c>
      <c r="C8" s="373"/>
      <c r="D8" s="374"/>
    </row>
    <row r="9" spans="1:5" ht="129" customHeight="1" x14ac:dyDescent="0.25">
      <c r="B9" s="385" t="s">
        <v>443</v>
      </c>
      <c r="C9" s="386"/>
      <c r="D9" s="387"/>
    </row>
    <row r="10" spans="1:5" ht="78.75" customHeight="1" x14ac:dyDescent="0.25">
      <c r="B10" s="372" t="s">
        <v>410</v>
      </c>
      <c r="C10" s="373"/>
      <c r="D10" s="374"/>
    </row>
    <row r="11" spans="1:5" ht="93.75" customHeight="1" thickBot="1" x14ac:dyDescent="0.3">
      <c r="B11" s="375" t="s">
        <v>444</v>
      </c>
      <c r="C11" s="376"/>
      <c r="D11" s="377"/>
    </row>
    <row r="12" spans="1:5" ht="15" customHeight="1" thickBot="1" x14ac:dyDescent="0.3">
      <c r="A12" s="2"/>
      <c r="B12" s="378"/>
      <c r="C12" s="378"/>
      <c r="D12" s="378"/>
      <c r="E12" s="2"/>
    </row>
    <row r="13" spans="1:5" ht="30" customHeight="1" x14ac:dyDescent="0.25">
      <c r="B13" s="379" t="s">
        <v>1</v>
      </c>
      <c r="C13" s="380"/>
      <c r="D13" s="381"/>
    </row>
    <row r="14" spans="1:5" ht="18.75" customHeight="1" x14ac:dyDescent="0.25">
      <c r="B14" s="4" t="s">
        <v>2</v>
      </c>
      <c r="C14" s="5" t="s">
        <v>3</v>
      </c>
      <c r="D14" s="6" t="s">
        <v>377</v>
      </c>
    </row>
    <row r="15" spans="1:5" ht="33.75" customHeight="1" x14ac:dyDescent="0.25">
      <c r="B15" s="139" t="s">
        <v>339</v>
      </c>
      <c r="C15" s="140" t="s">
        <v>340</v>
      </c>
      <c r="D15" s="141" t="s">
        <v>5</v>
      </c>
    </row>
    <row r="16" spans="1:5" s="7" customFormat="1" ht="36" customHeight="1" x14ac:dyDescent="0.25">
      <c r="B16" s="8" t="s">
        <v>396</v>
      </c>
      <c r="C16" s="9" t="s">
        <v>427</v>
      </c>
      <c r="D16" s="10" t="s">
        <v>4</v>
      </c>
    </row>
    <row r="17" spans="1:5" ht="57" customHeight="1" x14ac:dyDescent="0.25">
      <c r="B17" s="11" t="s">
        <v>161</v>
      </c>
      <c r="C17" s="12" t="s">
        <v>378</v>
      </c>
      <c r="D17" s="13" t="s">
        <v>4</v>
      </c>
    </row>
    <row r="18" spans="1:5" ht="35.25" customHeight="1" x14ac:dyDescent="0.25">
      <c r="B18" s="11" t="s">
        <v>162</v>
      </c>
      <c r="C18" s="14" t="s">
        <v>379</v>
      </c>
      <c r="D18" s="13" t="s">
        <v>5</v>
      </c>
    </row>
    <row r="19" spans="1:5" ht="35.25" customHeight="1" x14ac:dyDescent="0.25">
      <c r="B19" s="11" t="s">
        <v>163</v>
      </c>
      <c r="C19" s="14" t="s">
        <v>381</v>
      </c>
      <c r="D19" s="13" t="s">
        <v>4</v>
      </c>
    </row>
    <row r="20" spans="1:5" ht="35.25" customHeight="1" x14ac:dyDescent="0.25">
      <c r="B20" s="11" t="s">
        <v>219</v>
      </c>
      <c r="C20" s="14" t="s">
        <v>380</v>
      </c>
      <c r="D20" s="13" t="s">
        <v>5</v>
      </c>
    </row>
    <row r="21" spans="1:5" ht="35.25" customHeight="1" x14ac:dyDescent="0.25">
      <c r="B21" s="11" t="s">
        <v>220</v>
      </c>
      <c r="C21" s="127" t="s">
        <v>382</v>
      </c>
      <c r="D21" s="13" t="s">
        <v>5</v>
      </c>
    </row>
    <row r="22" spans="1:5" ht="54.75" customHeight="1" x14ac:dyDescent="0.25">
      <c r="B22" s="11" t="s">
        <v>278</v>
      </c>
      <c r="C22" s="14" t="s">
        <v>383</v>
      </c>
      <c r="D22" s="13" t="s">
        <v>4</v>
      </c>
    </row>
    <row r="23" spans="1:5" ht="30" customHeight="1" x14ac:dyDescent="0.25">
      <c r="B23" s="363" t="s">
        <v>164</v>
      </c>
      <c r="C23" s="364"/>
      <c r="D23" s="365"/>
    </row>
    <row r="24" spans="1:5" ht="52.5" customHeight="1" x14ac:dyDescent="0.25">
      <c r="B24" s="11" t="s">
        <v>165</v>
      </c>
      <c r="C24" s="15" t="s">
        <v>332</v>
      </c>
      <c r="D24" s="16" t="s">
        <v>5</v>
      </c>
    </row>
    <row r="25" spans="1:5" ht="48" customHeight="1" x14ac:dyDescent="0.25">
      <c r="B25" s="11" t="s">
        <v>166</v>
      </c>
      <c r="C25" s="15" t="s">
        <v>333</v>
      </c>
      <c r="D25" s="16" t="s">
        <v>5</v>
      </c>
    </row>
    <row r="26" spans="1:5" ht="35.25" customHeight="1" x14ac:dyDescent="0.25">
      <c r="B26" s="11" t="s">
        <v>117</v>
      </c>
      <c r="C26" s="17" t="s">
        <v>334</v>
      </c>
      <c r="D26" s="16" t="s">
        <v>5</v>
      </c>
    </row>
    <row r="27" spans="1:5" ht="35.25" customHeight="1" x14ac:dyDescent="0.25">
      <c r="B27" s="329" t="s">
        <v>156</v>
      </c>
      <c r="C27" s="330" t="s">
        <v>462</v>
      </c>
      <c r="D27" s="331" t="s">
        <v>5</v>
      </c>
    </row>
    <row r="28" spans="1:5" ht="35.25" customHeight="1" thickBot="1" x14ac:dyDescent="0.3">
      <c r="B28" s="18" t="s">
        <v>463</v>
      </c>
      <c r="C28" s="19" t="s">
        <v>464</v>
      </c>
      <c r="D28" s="20" t="s">
        <v>5</v>
      </c>
    </row>
    <row r="29" spans="1:5" ht="15" customHeight="1" thickBot="1" x14ac:dyDescent="0.3">
      <c r="A29" s="2"/>
      <c r="B29" s="351"/>
      <c r="C29" s="352"/>
      <c r="D29" s="353"/>
      <c r="E29" s="2"/>
    </row>
    <row r="30" spans="1:5" s="7" customFormat="1" ht="30" customHeight="1" x14ac:dyDescent="0.25">
      <c r="B30" s="344" t="s">
        <v>167</v>
      </c>
      <c r="C30" s="345"/>
      <c r="D30" s="346"/>
    </row>
    <row r="31" spans="1:5" s="7" customFormat="1" ht="135.75" customHeight="1" thickBot="1" x14ac:dyDescent="0.3">
      <c r="B31" s="348" t="s">
        <v>411</v>
      </c>
      <c r="C31" s="349"/>
      <c r="D31" s="350"/>
    </row>
    <row r="32" spans="1:5" s="7" customFormat="1" ht="15" customHeight="1" thickBot="1" x14ac:dyDescent="0.3">
      <c r="A32" s="21"/>
      <c r="B32" s="347"/>
      <c r="C32" s="347"/>
      <c r="D32" s="347"/>
      <c r="E32" s="21"/>
    </row>
    <row r="33" spans="2:4" s="7" customFormat="1" ht="37.5" customHeight="1" x14ac:dyDescent="0.25">
      <c r="B33" s="338" t="s">
        <v>433</v>
      </c>
      <c r="C33" s="339"/>
      <c r="D33" s="340"/>
    </row>
    <row r="34" spans="2:4" s="7" customFormat="1" ht="18.75" customHeight="1" x14ac:dyDescent="0.25">
      <c r="B34" s="341" t="s">
        <v>120</v>
      </c>
      <c r="C34" s="342"/>
      <c r="D34" s="343"/>
    </row>
    <row r="35" spans="2:4" ht="52.5" customHeight="1" thickBot="1" x14ac:dyDescent="0.3">
      <c r="B35" s="335" t="s">
        <v>412</v>
      </c>
      <c r="C35" s="336"/>
      <c r="D35" s="337"/>
    </row>
    <row r="36" spans="2:4" ht="151.5" customHeight="1" x14ac:dyDescent="0.25"/>
  </sheetData>
  <sheetProtection formatCells="0" formatColumns="0" formatRows="0"/>
  <customSheetViews>
    <customSheetView guid="{A679FB87-A1CB-40DE-BE63-577A323259F2}">
      <selection activeCell="G12" sqref="G12"/>
      <rowBreaks count="3" manualBreakCount="3">
        <brk id="14" min="1" max="3" man="1"/>
        <brk id="20" min="1" max="3" man="1"/>
        <brk id="28" min="1" max="3" man="1"/>
      </rowBreaks>
      <pageMargins left="0.7" right="0.7" top="0.75" bottom="0.75" header="0.3" footer="0.3"/>
      <pageSetup scale="89" orientation="portrait" r:id="rId1"/>
    </customSheetView>
  </customSheetViews>
  <mergeCells count="20">
    <mergeCell ref="B29:D29"/>
    <mergeCell ref="B1:D1"/>
    <mergeCell ref="B2:D2"/>
    <mergeCell ref="B3:D3"/>
    <mergeCell ref="B23:D23"/>
    <mergeCell ref="B5:D5"/>
    <mergeCell ref="B6:D6"/>
    <mergeCell ref="B8:D8"/>
    <mergeCell ref="B11:D11"/>
    <mergeCell ref="B12:D12"/>
    <mergeCell ref="B10:D10"/>
    <mergeCell ref="B13:D13"/>
    <mergeCell ref="B7:D7"/>
    <mergeCell ref="B9:D9"/>
    <mergeCell ref="B35:D35"/>
    <mergeCell ref="B33:D33"/>
    <mergeCell ref="B34:D34"/>
    <mergeCell ref="B30:D30"/>
    <mergeCell ref="B32:D32"/>
    <mergeCell ref="B31:D31"/>
  </mergeCells>
  <hyperlinks>
    <hyperlink ref="B34" display="http://water.epa.gov/scitech/swguidance/standards/upload/2007_06_18_standards_econworkbook_complete.pdf"/>
  </hyperlinks>
  <pageMargins left="0.7" right="0.7" top="0.75" bottom="0.75" header="0.3" footer="0.3"/>
  <pageSetup scale="56" fitToHeight="0" orientation="portrait" r:id="rId2"/>
  <rowBreaks count="1" manualBreakCount="1">
    <brk id="12" min="1" max="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B1:B57"/>
  <sheetViews>
    <sheetView showGridLines="0" showRowColHeaders="0" zoomScaleNormal="100" zoomScaleSheetLayoutView="100" workbookViewId="0">
      <selection activeCell="B1" sqref="B1"/>
    </sheetView>
  </sheetViews>
  <sheetFormatPr defaultColWidth="9.140625" defaultRowHeight="15" x14ac:dyDescent="0.2"/>
  <cols>
    <col min="1" max="1" width="31.140625" style="23" customWidth="1"/>
    <col min="2" max="2" width="114.28515625" style="23" customWidth="1"/>
    <col min="3" max="16384" width="9.140625" style="23"/>
  </cols>
  <sheetData>
    <row r="1" spans="2:2" s="1" customFormat="1" ht="33.75" customHeight="1" x14ac:dyDescent="0.25">
      <c r="B1" s="22" t="s">
        <v>370</v>
      </c>
    </row>
    <row r="2" spans="2:2" s="1" customFormat="1" ht="41.25" customHeight="1" thickBot="1" x14ac:dyDescent="0.3">
      <c r="B2" s="150" t="s">
        <v>435</v>
      </c>
    </row>
    <row r="3" spans="2:2" s="148" customFormat="1" ht="15.75" thickBot="1" x14ac:dyDescent="0.3">
      <c r="B3"/>
    </row>
    <row r="4" spans="2:2" s="148" customFormat="1" ht="15.75" x14ac:dyDescent="0.25">
      <c r="B4" s="149"/>
    </row>
    <row r="5" spans="2:2" x14ac:dyDescent="0.2">
      <c r="B5" s="24"/>
    </row>
    <row r="6" spans="2:2" x14ac:dyDescent="0.2">
      <c r="B6" s="24"/>
    </row>
    <row r="7" spans="2:2" x14ac:dyDescent="0.2">
      <c r="B7" s="24"/>
    </row>
    <row r="8" spans="2:2" x14ac:dyDescent="0.2">
      <c r="B8" s="24"/>
    </row>
    <row r="9" spans="2:2" x14ac:dyDescent="0.2">
      <c r="B9" s="24"/>
    </row>
    <row r="10" spans="2:2" x14ac:dyDescent="0.2">
      <c r="B10" s="24"/>
    </row>
    <row r="11" spans="2:2" x14ac:dyDescent="0.2">
      <c r="B11" s="24"/>
    </row>
    <row r="12" spans="2:2" x14ac:dyDescent="0.2">
      <c r="B12" s="24"/>
    </row>
    <row r="13" spans="2:2" x14ac:dyDescent="0.2">
      <c r="B13" s="24"/>
    </row>
    <row r="14" spans="2:2" x14ac:dyDescent="0.2">
      <c r="B14" s="24"/>
    </row>
    <row r="15" spans="2:2" x14ac:dyDescent="0.2">
      <c r="B15" s="24"/>
    </row>
    <row r="16" spans="2:2" x14ac:dyDescent="0.2">
      <c r="B16" s="24"/>
    </row>
    <row r="17" spans="2:2" x14ac:dyDescent="0.2">
      <c r="B17" s="24"/>
    </row>
    <row r="18" spans="2:2" x14ac:dyDescent="0.2">
      <c r="B18" s="24"/>
    </row>
    <row r="19" spans="2:2" x14ac:dyDescent="0.2">
      <c r="B19" s="24"/>
    </row>
    <row r="20" spans="2:2" x14ac:dyDescent="0.2">
      <c r="B20" s="24"/>
    </row>
    <row r="21" spans="2:2" x14ac:dyDescent="0.2">
      <c r="B21" s="24"/>
    </row>
    <row r="22" spans="2:2" x14ac:dyDescent="0.2">
      <c r="B22" s="24"/>
    </row>
    <row r="23" spans="2:2" x14ac:dyDescent="0.2">
      <c r="B23" s="24"/>
    </row>
    <row r="24" spans="2:2" x14ac:dyDescent="0.2">
      <c r="B24" s="24"/>
    </row>
    <row r="25" spans="2:2" x14ac:dyDescent="0.2">
      <c r="B25" s="24"/>
    </row>
    <row r="26" spans="2:2" x14ac:dyDescent="0.2">
      <c r="B26" s="24"/>
    </row>
    <row r="27" spans="2:2" x14ac:dyDescent="0.2">
      <c r="B27" s="24"/>
    </row>
    <row r="28" spans="2:2" x14ac:dyDescent="0.2">
      <c r="B28" s="24"/>
    </row>
    <row r="29" spans="2:2" x14ac:dyDescent="0.2">
      <c r="B29" s="24"/>
    </row>
    <row r="30" spans="2:2" x14ac:dyDescent="0.2">
      <c r="B30" s="24"/>
    </row>
    <row r="31" spans="2:2" x14ac:dyDescent="0.2">
      <c r="B31" s="24"/>
    </row>
    <row r="32" spans="2:2" x14ac:dyDescent="0.2">
      <c r="B32" s="24"/>
    </row>
    <row r="33" spans="2:2" x14ac:dyDescent="0.2">
      <c r="B33" s="24"/>
    </row>
    <row r="34" spans="2:2" x14ac:dyDescent="0.2">
      <c r="B34" s="24"/>
    </row>
    <row r="35" spans="2:2" x14ac:dyDescent="0.2">
      <c r="B35" s="24"/>
    </row>
    <row r="36" spans="2:2" x14ac:dyDescent="0.2">
      <c r="B36" s="24"/>
    </row>
    <row r="37" spans="2:2" x14ac:dyDescent="0.2">
      <c r="B37" s="24"/>
    </row>
    <row r="38" spans="2:2" x14ac:dyDescent="0.2">
      <c r="B38" s="24"/>
    </row>
    <row r="39" spans="2:2" x14ac:dyDescent="0.2">
      <c r="B39" s="24"/>
    </row>
    <row r="40" spans="2:2" x14ac:dyDescent="0.2">
      <c r="B40" s="24"/>
    </row>
    <row r="41" spans="2:2" x14ac:dyDescent="0.2">
      <c r="B41" s="24"/>
    </row>
    <row r="42" spans="2:2" x14ac:dyDescent="0.2">
      <c r="B42" s="24"/>
    </row>
    <row r="43" spans="2:2" x14ac:dyDescent="0.2">
      <c r="B43" s="24"/>
    </row>
    <row r="44" spans="2:2" x14ac:dyDescent="0.2">
      <c r="B44" s="24"/>
    </row>
    <row r="45" spans="2:2" x14ac:dyDescent="0.2">
      <c r="B45" s="24"/>
    </row>
    <row r="46" spans="2:2" x14ac:dyDescent="0.2">
      <c r="B46" s="24"/>
    </row>
    <row r="47" spans="2:2" x14ac:dyDescent="0.2">
      <c r="B47" s="24"/>
    </row>
    <row r="48" spans="2:2" ht="15.75" thickBot="1" x14ac:dyDescent="0.25">
      <c r="B48" s="25"/>
    </row>
    <row r="49" spans="2:2" ht="15.75" x14ac:dyDescent="0.25">
      <c r="B49"/>
    </row>
    <row r="50" spans="2:2" ht="15.75" x14ac:dyDescent="0.25">
      <c r="B50"/>
    </row>
    <row r="51" spans="2:2" ht="15.75" x14ac:dyDescent="0.25">
      <c r="B51"/>
    </row>
    <row r="52" spans="2:2" ht="15.75" x14ac:dyDescent="0.25">
      <c r="B52"/>
    </row>
    <row r="53" spans="2:2" ht="15.75" x14ac:dyDescent="0.25">
      <c r="B53"/>
    </row>
    <row r="54" spans="2:2" ht="15.75" x14ac:dyDescent="0.25">
      <c r="B54"/>
    </row>
    <row r="55" spans="2:2" ht="15.75" x14ac:dyDescent="0.25">
      <c r="B55"/>
    </row>
    <row r="56" spans="2:2" ht="15.75" x14ac:dyDescent="0.25">
      <c r="B56"/>
    </row>
    <row r="57" spans="2:2" ht="15.75" x14ac:dyDescent="0.25">
      <c r="B57"/>
    </row>
  </sheetData>
  <sheetProtection sheet="1" objects="1" scenarios="1" formatCells="0" formatColumns="0" formatRows="0"/>
  <pageMargins left="0.7" right="0.7" top="0.75" bottom="0.75" header="0.3" footer="0.3"/>
  <pageSetup scale="92"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tabColor theme="4" tint="0.59999389629810485"/>
    <pageSetUpPr fitToPage="1"/>
  </sheetPr>
  <dimension ref="A1:F43"/>
  <sheetViews>
    <sheetView showGridLines="0" zoomScaleNormal="100" zoomScaleSheetLayoutView="100" workbookViewId="0">
      <selection activeCell="I1" sqref="I1"/>
    </sheetView>
  </sheetViews>
  <sheetFormatPr defaultColWidth="9.140625" defaultRowHeight="15" x14ac:dyDescent="0.2"/>
  <cols>
    <col min="1" max="1" width="3.5703125" style="28" customWidth="1"/>
    <col min="2" max="2" width="52.5703125" style="28" customWidth="1"/>
    <col min="3" max="5" width="31.42578125" style="28" customWidth="1"/>
    <col min="6" max="6" width="2" style="28" customWidth="1"/>
    <col min="7" max="10" width="9.140625" style="28" customWidth="1"/>
    <col min="11" max="16384" width="9.140625" style="28"/>
  </cols>
  <sheetData>
    <row r="1" spans="1:6" s="3" customFormat="1" ht="33.75" customHeight="1" x14ac:dyDescent="0.25">
      <c r="B1" s="405" t="s">
        <v>369</v>
      </c>
      <c r="C1" s="406"/>
      <c r="D1" s="406"/>
      <c r="E1" s="406"/>
      <c r="F1" s="407"/>
    </row>
    <row r="2" spans="1:6" s="170" customFormat="1" ht="41.25" customHeight="1" x14ac:dyDescent="0.25">
      <c r="B2" s="408" t="s">
        <v>384</v>
      </c>
      <c r="C2" s="409"/>
      <c r="D2" s="409"/>
      <c r="E2" s="409"/>
      <c r="F2" s="410"/>
    </row>
    <row r="3" spans="1:6" s="170" customFormat="1" ht="69.75" customHeight="1" x14ac:dyDescent="0.25">
      <c r="B3" s="408" t="s">
        <v>445</v>
      </c>
      <c r="C3" s="409"/>
      <c r="D3" s="409"/>
      <c r="E3" s="409"/>
      <c r="F3" s="410"/>
    </row>
    <row r="4" spans="1:6" s="170" customFormat="1" ht="73.5" customHeight="1" x14ac:dyDescent="0.25">
      <c r="B4" s="408" t="s">
        <v>374</v>
      </c>
      <c r="C4" s="409"/>
      <c r="D4" s="409"/>
      <c r="E4" s="409"/>
      <c r="F4" s="410"/>
    </row>
    <row r="5" spans="1:6" s="170" customFormat="1" ht="112.5" customHeight="1" x14ac:dyDescent="0.25">
      <c r="B5" s="408" t="s">
        <v>375</v>
      </c>
      <c r="C5" s="409"/>
      <c r="D5" s="409"/>
      <c r="E5" s="409"/>
      <c r="F5" s="410"/>
    </row>
    <row r="6" spans="1:6" s="170" customFormat="1" ht="60" customHeight="1" thickBot="1" x14ac:dyDescent="0.3">
      <c r="B6" s="388" t="s">
        <v>413</v>
      </c>
      <c r="C6" s="389"/>
      <c r="D6" s="389"/>
      <c r="E6" s="389"/>
      <c r="F6" s="390"/>
    </row>
    <row r="7" spans="1:6" s="3" customFormat="1" ht="15.75" thickBot="1" x14ac:dyDescent="0.3">
      <c r="A7" s="26"/>
      <c r="B7" s="415"/>
      <c r="C7" s="415"/>
      <c r="D7" s="415"/>
      <c r="E7" s="415"/>
      <c r="F7" s="26"/>
    </row>
    <row r="8" spans="1:6" s="3" customFormat="1" ht="30" customHeight="1" x14ac:dyDescent="0.25">
      <c r="B8" s="394" t="s">
        <v>232</v>
      </c>
      <c r="C8" s="395"/>
      <c r="D8" s="395"/>
      <c r="E8" s="178"/>
      <c r="F8" s="179" t="s">
        <v>446</v>
      </c>
    </row>
    <row r="9" spans="1:6" s="3" customFormat="1" ht="30" customHeight="1" x14ac:dyDescent="0.25">
      <c r="B9" s="396" t="s">
        <v>233</v>
      </c>
      <c r="C9" s="397"/>
      <c r="D9" s="397"/>
      <c r="E9" s="176"/>
      <c r="F9" s="180" t="s">
        <v>446</v>
      </c>
    </row>
    <row r="10" spans="1:6" s="3" customFormat="1" ht="30" customHeight="1" x14ac:dyDescent="0.25">
      <c r="B10" s="398" t="s">
        <v>231</v>
      </c>
      <c r="C10" s="399"/>
      <c r="D10" s="399"/>
      <c r="E10" s="177"/>
      <c r="F10" s="180" t="s">
        <v>446</v>
      </c>
    </row>
    <row r="11" spans="1:6" s="3" customFormat="1" ht="30" customHeight="1" x14ac:dyDescent="0.25">
      <c r="B11" s="398" t="s">
        <v>230</v>
      </c>
      <c r="C11" s="399"/>
      <c r="D11" s="399"/>
      <c r="E11" s="177"/>
      <c r="F11" s="180" t="s">
        <v>446</v>
      </c>
    </row>
    <row r="12" spans="1:6" s="3" customFormat="1" ht="30" customHeight="1" x14ac:dyDescent="0.2">
      <c r="B12" s="414" t="s">
        <v>414</v>
      </c>
      <c r="C12" s="414"/>
      <c r="D12" s="414"/>
      <c r="E12" s="414"/>
      <c r="F12" s="414"/>
    </row>
    <row r="13" spans="1:6" s="3" customFormat="1" x14ac:dyDescent="0.25">
      <c r="B13" s="401"/>
      <c r="C13" s="402"/>
      <c r="D13" s="402"/>
      <c r="E13" s="402"/>
      <c r="F13" s="411" t="s">
        <v>446</v>
      </c>
    </row>
    <row r="14" spans="1:6" s="3" customFormat="1" x14ac:dyDescent="0.25">
      <c r="B14" s="401"/>
      <c r="C14" s="402"/>
      <c r="D14" s="402"/>
      <c r="E14" s="402"/>
      <c r="F14" s="411"/>
    </row>
    <row r="15" spans="1:6" s="3" customFormat="1" x14ac:dyDescent="0.25">
      <c r="B15" s="401"/>
      <c r="C15" s="402"/>
      <c r="D15" s="402"/>
      <c r="E15" s="402"/>
      <c r="F15" s="411"/>
    </row>
    <row r="16" spans="1:6" s="3" customFormat="1" x14ac:dyDescent="0.25">
      <c r="B16" s="401"/>
      <c r="C16" s="402"/>
      <c r="D16" s="402"/>
      <c r="E16" s="402"/>
      <c r="F16" s="411"/>
    </row>
    <row r="17" spans="2:6" s="3" customFormat="1" x14ac:dyDescent="0.25">
      <c r="B17" s="401"/>
      <c r="C17" s="402"/>
      <c r="D17" s="402"/>
      <c r="E17" s="402"/>
      <c r="F17" s="411"/>
    </row>
    <row r="18" spans="2:6" s="3" customFormat="1" x14ac:dyDescent="0.25">
      <c r="B18" s="401"/>
      <c r="C18" s="402"/>
      <c r="D18" s="402"/>
      <c r="E18" s="402"/>
      <c r="F18" s="411"/>
    </row>
    <row r="19" spans="2:6" s="3" customFormat="1" x14ac:dyDescent="0.25">
      <c r="B19" s="401"/>
      <c r="C19" s="402"/>
      <c r="D19" s="402"/>
      <c r="E19" s="402"/>
      <c r="F19" s="411"/>
    </row>
    <row r="20" spans="2:6" s="3" customFormat="1" x14ac:dyDescent="0.25">
      <c r="B20" s="401"/>
      <c r="C20" s="402"/>
      <c r="D20" s="402"/>
      <c r="E20" s="402"/>
      <c r="F20" s="411"/>
    </row>
    <row r="21" spans="2:6" s="3" customFormat="1" x14ac:dyDescent="0.25">
      <c r="B21" s="401"/>
      <c r="C21" s="402"/>
      <c r="D21" s="402"/>
      <c r="E21" s="402"/>
      <c r="F21" s="411"/>
    </row>
    <row r="22" spans="2:6" s="3" customFormat="1" x14ac:dyDescent="0.25">
      <c r="B22" s="401"/>
      <c r="C22" s="402"/>
      <c r="D22" s="402"/>
      <c r="E22" s="402"/>
      <c r="F22" s="411"/>
    </row>
    <row r="23" spans="2:6" s="3" customFormat="1" x14ac:dyDescent="0.25">
      <c r="B23" s="401"/>
      <c r="C23" s="402"/>
      <c r="D23" s="402"/>
      <c r="E23" s="402"/>
      <c r="F23" s="411"/>
    </row>
    <row r="24" spans="2:6" s="3" customFormat="1" x14ac:dyDescent="0.25">
      <c r="B24" s="401"/>
      <c r="C24" s="402"/>
      <c r="D24" s="402"/>
      <c r="E24" s="402"/>
      <c r="F24" s="411"/>
    </row>
    <row r="25" spans="2:6" s="27" customFormat="1" ht="30" customHeight="1" x14ac:dyDescent="0.2">
      <c r="B25" s="414" t="s">
        <v>415</v>
      </c>
      <c r="C25" s="414"/>
      <c r="D25" s="414"/>
      <c r="E25" s="414"/>
      <c r="F25" s="414"/>
    </row>
    <row r="26" spans="2:6" s="27" customFormat="1" x14ac:dyDescent="0.2">
      <c r="B26" s="401"/>
      <c r="C26" s="402"/>
      <c r="D26" s="402"/>
      <c r="E26" s="402"/>
      <c r="F26" s="412" t="s">
        <v>446</v>
      </c>
    </row>
    <row r="27" spans="2:6" s="27" customFormat="1" x14ac:dyDescent="0.2">
      <c r="B27" s="401"/>
      <c r="C27" s="402"/>
      <c r="D27" s="402"/>
      <c r="E27" s="402"/>
      <c r="F27" s="412"/>
    </row>
    <row r="28" spans="2:6" s="27" customFormat="1" x14ac:dyDescent="0.2">
      <c r="B28" s="401"/>
      <c r="C28" s="402"/>
      <c r="D28" s="402"/>
      <c r="E28" s="402"/>
      <c r="F28" s="412"/>
    </row>
    <row r="29" spans="2:6" x14ac:dyDescent="0.2">
      <c r="B29" s="401"/>
      <c r="C29" s="402"/>
      <c r="D29" s="402"/>
      <c r="E29" s="402"/>
      <c r="F29" s="412"/>
    </row>
    <row r="30" spans="2:6" x14ac:dyDescent="0.2">
      <c r="B30" s="401"/>
      <c r="C30" s="402"/>
      <c r="D30" s="402"/>
      <c r="E30" s="402"/>
      <c r="F30" s="412"/>
    </row>
    <row r="31" spans="2:6" x14ac:dyDescent="0.2">
      <c r="B31" s="401"/>
      <c r="C31" s="402"/>
      <c r="D31" s="402"/>
      <c r="E31" s="402"/>
      <c r="F31" s="412"/>
    </row>
    <row r="32" spans="2:6" x14ac:dyDescent="0.2">
      <c r="B32" s="401"/>
      <c r="C32" s="402"/>
      <c r="D32" s="402"/>
      <c r="E32" s="402"/>
      <c r="F32" s="412"/>
    </row>
    <row r="33" spans="1:6" x14ac:dyDescent="0.2">
      <c r="B33" s="401"/>
      <c r="C33" s="402"/>
      <c r="D33" s="402"/>
      <c r="E33" s="402"/>
      <c r="F33" s="412"/>
    </row>
    <row r="34" spans="1:6" x14ac:dyDescent="0.2">
      <c r="B34" s="401"/>
      <c r="C34" s="402"/>
      <c r="D34" s="402"/>
      <c r="E34" s="402"/>
      <c r="F34" s="412"/>
    </row>
    <row r="35" spans="1:6" x14ac:dyDescent="0.2">
      <c r="B35" s="401"/>
      <c r="C35" s="402"/>
      <c r="D35" s="402"/>
      <c r="E35" s="402"/>
      <c r="F35" s="412"/>
    </row>
    <row r="36" spans="1:6" x14ac:dyDescent="0.2">
      <c r="B36" s="401"/>
      <c r="C36" s="402"/>
      <c r="D36" s="402"/>
      <c r="E36" s="402"/>
      <c r="F36" s="412"/>
    </row>
    <row r="37" spans="1:6" ht="15.75" thickBot="1" x14ac:dyDescent="0.25">
      <c r="B37" s="403"/>
      <c r="C37" s="404"/>
      <c r="D37" s="404"/>
      <c r="E37" s="404"/>
      <c r="F37" s="413"/>
    </row>
    <row r="38" spans="1:6" ht="16.5" thickBot="1" x14ac:dyDescent="0.3">
      <c r="B38" s="400"/>
      <c r="C38" s="400"/>
      <c r="D38" s="400"/>
      <c r="E38" s="400"/>
    </row>
    <row r="39" spans="1:6" ht="26.25" customHeight="1" x14ac:dyDescent="0.25">
      <c r="B39" s="391" t="s">
        <v>121</v>
      </c>
      <c r="C39" s="392"/>
      <c r="D39" s="393"/>
      <c r="E39"/>
    </row>
    <row r="40" spans="1:6" ht="18.75" customHeight="1" x14ac:dyDescent="0.2">
      <c r="B40" s="142" t="s">
        <v>122</v>
      </c>
      <c r="C40" s="143" t="s">
        <v>144</v>
      </c>
      <c r="D40" s="144" t="s">
        <v>145</v>
      </c>
    </row>
    <row r="41" spans="1:6" ht="16.5" customHeight="1" x14ac:dyDescent="0.2">
      <c r="B41" s="145" t="s">
        <v>143</v>
      </c>
      <c r="C41" s="146">
        <v>5.0999999999999996</v>
      </c>
      <c r="D41" s="147" t="s">
        <v>234</v>
      </c>
    </row>
    <row r="42" spans="1:6" ht="16.5" customHeight="1" thickBot="1" x14ac:dyDescent="0.25">
      <c r="B42" s="167" t="s">
        <v>146</v>
      </c>
      <c r="C42" s="168" t="s">
        <v>147</v>
      </c>
      <c r="D42" s="169" t="s">
        <v>129</v>
      </c>
    </row>
    <row r="43" spans="1:6" x14ac:dyDescent="0.2">
      <c r="A43" s="151"/>
      <c r="B43" s="151"/>
      <c r="C43" s="151"/>
      <c r="D43" s="151"/>
      <c r="E43" s="151"/>
      <c r="F43" s="151"/>
    </row>
  </sheetData>
  <sheetProtection sheet="1" objects="1" scenarios="1" formatCells="0" formatColumns="0" formatRows="0"/>
  <protectedRanges>
    <protectedRange sqref="E9:E11" name="Range2"/>
    <protectedRange sqref="E8" name="Range1"/>
    <protectedRange sqref="B13" name="Range3"/>
    <protectedRange sqref="B26" name="Range4"/>
  </protectedRanges>
  <customSheetViews>
    <customSheetView guid="{A679FB87-A1CB-40DE-BE63-577A323259F2}" topLeftCell="A31">
      <colBreaks count="1" manualBreakCount="1">
        <brk id="4" max="41" man="1"/>
      </colBreaks>
      <pageMargins left="0.7" right="0.7" top="0.75" bottom="0.75" header="0.3" footer="0.3"/>
      <pageSetup scale="71" orientation="portrait" r:id="rId1"/>
    </customSheetView>
  </customSheetViews>
  <mergeCells count="19">
    <mergeCell ref="B1:F1"/>
    <mergeCell ref="B2:F2"/>
    <mergeCell ref="B3:F3"/>
    <mergeCell ref="B4:F4"/>
    <mergeCell ref="B5:F5"/>
    <mergeCell ref="B6:F6"/>
    <mergeCell ref="B39:D39"/>
    <mergeCell ref="B8:D8"/>
    <mergeCell ref="B9:D9"/>
    <mergeCell ref="B10:D10"/>
    <mergeCell ref="B11:D11"/>
    <mergeCell ref="B38:E38"/>
    <mergeCell ref="B13:E24"/>
    <mergeCell ref="B26:E37"/>
    <mergeCell ref="F13:F24"/>
    <mergeCell ref="F26:F37"/>
    <mergeCell ref="B12:F12"/>
    <mergeCell ref="B25:F25"/>
    <mergeCell ref="B7:E7"/>
  </mergeCells>
  <pageMargins left="0.7" right="0.7" top="0.75" bottom="0.75" header="0.3" footer="0.3"/>
  <pageSetup scale="60" fitToHeight="0" orientation="portrait"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tabColor theme="4" tint="0.59999389629810485"/>
    <pageSetUpPr fitToPage="1"/>
  </sheetPr>
  <dimension ref="B1:L50"/>
  <sheetViews>
    <sheetView showGridLines="0" zoomScaleNormal="100" zoomScaleSheetLayoutView="100" workbookViewId="0">
      <selection activeCell="M1" sqref="M1"/>
    </sheetView>
  </sheetViews>
  <sheetFormatPr defaultColWidth="9.140625" defaultRowHeight="15" x14ac:dyDescent="0.25"/>
  <cols>
    <col min="1" max="1" width="3.28515625" style="7" customWidth="1"/>
    <col min="2" max="2" width="51.42578125" style="7" customWidth="1"/>
    <col min="3" max="4" width="30" style="7" customWidth="1"/>
    <col min="5" max="5" width="2.42578125" style="7" customWidth="1"/>
    <col min="6" max="6" width="31.42578125" style="7" customWidth="1"/>
    <col min="7" max="7" width="34.42578125" style="7" hidden="1" customWidth="1"/>
    <col min="8" max="8" width="6.140625" style="7" hidden="1" customWidth="1"/>
    <col min="9" max="10" width="6.140625" style="21" hidden="1" customWidth="1"/>
    <col min="11" max="11" width="2.5703125" style="21" customWidth="1"/>
    <col min="12" max="12" width="6.140625" style="7" bestFit="1" customWidth="1"/>
    <col min="13" max="15" width="23.85546875" style="7" customWidth="1"/>
    <col min="16" max="16" width="9.28515625" style="7" customWidth="1"/>
    <col min="17" max="17" width="23.85546875" style="7" customWidth="1"/>
    <col min="18" max="18" width="9.28515625" style="7" customWidth="1"/>
    <col min="19" max="19" width="23.85546875" style="7" customWidth="1"/>
    <col min="20" max="20" width="9.28515625" style="7" customWidth="1"/>
    <col min="21" max="16384" width="9.140625" style="7"/>
  </cols>
  <sheetData>
    <row r="1" spans="2:11" ht="33.75" customHeight="1" x14ac:dyDescent="0.25">
      <c r="B1" s="438" t="s">
        <v>430</v>
      </c>
      <c r="C1" s="439"/>
      <c r="D1" s="439"/>
      <c r="E1" s="439"/>
      <c r="F1" s="439"/>
      <c r="G1" s="439"/>
      <c r="H1" s="439"/>
      <c r="I1" s="439"/>
      <c r="J1" s="439"/>
      <c r="K1" s="440"/>
    </row>
    <row r="2" spans="2:11" ht="153.75" customHeight="1" thickBot="1" x14ac:dyDescent="0.3">
      <c r="B2" s="441" t="s">
        <v>447</v>
      </c>
      <c r="C2" s="442"/>
      <c r="D2" s="442"/>
      <c r="E2" s="442"/>
      <c r="F2" s="442"/>
      <c r="G2" s="442"/>
      <c r="H2" s="442"/>
      <c r="I2" s="442"/>
      <c r="J2" s="442"/>
      <c r="K2" s="443"/>
    </row>
    <row r="3" spans="2:11" ht="15.75" thickBot="1" x14ac:dyDescent="0.3">
      <c r="B3" s="400"/>
      <c r="C3" s="400"/>
      <c r="D3" s="400"/>
      <c r="E3" s="400"/>
      <c r="F3" s="400"/>
      <c r="G3" s="21"/>
    </row>
    <row r="4" spans="2:11" ht="18.75" customHeight="1" x14ac:dyDescent="0.25">
      <c r="B4" s="455" t="s">
        <v>119</v>
      </c>
      <c r="C4" s="456"/>
      <c r="D4" s="456"/>
      <c r="E4" s="456"/>
      <c r="F4" s="456"/>
      <c r="G4" s="456"/>
      <c r="H4" s="456"/>
      <c r="I4" s="456"/>
      <c r="J4" s="456"/>
      <c r="K4" s="457"/>
    </row>
    <row r="5" spans="2:11" ht="18.75" customHeight="1" x14ac:dyDescent="0.25">
      <c r="B5" s="450" t="s">
        <v>341</v>
      </c>
      <c r="C5" s="451"/>
      <c r="D5" s="451"/>
      <c r="E5" s="451"/>
      <c r="F5" s="318"/>
      <c r="G5" s="313"/>
      <c r="H5" s="313"/>
      <c r="I5" s="313"/>
      <c r="J5" s="313"/>
      <c r="K5" s="314" t="s">
        <v>446</v>
      </c>
    </row>
    <row r="6" spans="2:11" ht="18.75" customHeight="1" x14ac:dyDescent="0.25">
      <c r="B6" s="458" t="s">
        <v>397</v>
      </c>
      <c r="C6" s="459"/>
      <c r="D6" s="459"/>
      <c r="E6" s="459"/>
      <c r="F6" s="459"/>
      <c r="G6" s="459"/>
      <c r="H6" s="459"/>
      <c r="I6" s="459"/>
      <c r="J6" s="459"/>
      <c r="K6" s="460"/>
    </row>
    <row r="7" spans="2:11" ht="18.75" customHeight="1" x14ac:dyDescent="0.25">
      <c r="B7" s="452" t="s">
        <v>108</v>
      </c>
      <c r="C7" s="453"/>
      <c r="D7" s="453"/>
      <c r="E7" s="454"/>
      <c r="F7" s="461" t="s">
        <v>342</v>
      </c>
      <c r="G7" s="462"/>
      <c r="H7" s="462"/>
      <c r="I7" s="462"/>
      <c r="J7" s="462"/>
      <c r="K7" s="463"/>
    </row>
    <row r="8" spans="2:11" ht="18.75" customHeight="1" x14ac:dyDescent="0.25">
      <c r="B8" s="448"/>
      <c r="C8" s="449"/>
      <c r="D8" s="449"/>
      <c r="E8" s="319" t="s">
        <v>446</v>
      </c>
      <c r="F8" s="318"/>
      <c r="G8" s="313"/>
      <c r="H8" s="313"/>
      <c r="I8" s="313"/>
      <c r="J8" s="313"/>
      <c r="K8" s="314" t="s">
        <v>446</v>
      </c>
    </row>
    <row r="9" spans="2:11" ht="18.75" customHeight="1" x14ac:dyDescent="0.25">
      <c r="B9" s="448"/>
      <c r="C9" s="449"/>
      <c r="D9" s="449"/>
      <c r="E9" s="319" t="s">
        <v>446</v>
      </c>
      <c r="F9" s="318"/>
      <c r="G9" s="313"/>
      <c r="H9" s="313"/>
      <c r="I9" s="313"/>
      <c r="J9" s="313"/>
      <c r="K9" s="314" t="s">
        <v>446</v>
      </c>
    </row>
    <row r="10" spans="2:11" ht="18.75" customHeight="1" thickBot="1" x14ac:dyDescent="0.3">
      <c r="B10" s="444"/>
      <c r="C10" s="445"/>
      <c r="D10" s="445"/>
      <c r="E10" s="320" t="s">
        <v>446</v>
      </c>
      <c r="F10" s="196"/>
      <c r="G10" s="304"/>
      <c r="H10" s="304"/>
      <c r="I10" s="304"/>
      <c r="J10" s="304"/>
      <c r="K10" s="305" t="s">
        <v>446</v>
      </c>
    </row>
    <row r="11" spans="2:11" ht="15.75" thickBot="1" x14ac:dyDescent="0.3">
      <c r="B11" s="400"/>
      <c r="C11" s="400"/>
      <c r="D11" s="400"/>
      <c r="E11" s="400"/>
      <c r="F11" s="400"/>
      <c r="G11" s="21"/>
    </row>
    <row r="12" spans="2:11" ht="18.75" customHeight="1" x14ac:dyDescent="0.25">
      <c r="B12" s="446" t="s">
        <v>343</v>
      </c>
      <c r="C12" s="447"/>
      <c r="D12" s="447"/>
      <c r="E12" s="447"/>
      <c r="F12" s="202"/>
      <c r="G12" s="203"/>
      <c r="H12" s="203"/>
      <c r="I12" s="203"/>
      <c r="J12" s="203"/>
      <c r="K12" s="204" t="s">
        <v>446</v>
      </c>
    </row>
    <row r="13" spans="2:11" ht="18.75" customHeight="1" x14ac:dyDescent="0.25">
      <c r="B13" s="473" t="s">
        <v>18</v>
      </c>
      <c r="C13" s="474"/>
      <c r="D13" s="474"/>
      <c r="E13" s="474"/>
      <c r="F13" s="177"/>
      <c r="G13" s="188"/>
      <c r="H13" s="188"/>
      <c r="I13" s="188"/>
      <c r="J13" s="188"/>
      <c r="K13" s="191" t="s">
        <v>446</v>
      </c>
    </row>
    <row r="14" spans="2:11" ht="18.75" customHeight="1" x14ac:dyDescent="0.25">
      <c r="B14" s="473" t="s">
        <v>268</v>
      </c>
      <c r="C14" s="474"/>
      <c r="D14" s="474"/>
      <c r="E14" s="474"/>
      <c r="F14" s="201"/>
      <c r="G14" s="188"/>
      <c r="H14" s="188"/>
      <c r="I14" s="188"/>
      <c r="J14" s="188"/>
      <c r="K14" s="191" t="s">
        <v>446</v>
      </c>
    </row>
    <row r="15" spans="2:11" ht="18.75" customHeight="1" thickBot="1" x14ac:dyDescent="0.3">
      <c r="B15" s="477" t="s">
        <v>269</v>
      </c>
      <c r="C15" s="478"/>
      <c r="D15" s="478"/>
      <c r="E15" s="478"/>
      <c r="F15" s="197"/>
      <c r="G15" s="185"/>
      <c r="H15" s="185"/>
      <c r="I15" s="185"/>
      <c r="J15" s="185"/>
      <c r="K15" s="200" t="s">
        <v>446</v>
      </c>
    </row>
    <row r="16" spans="2:11" ht="15.75" thickBot="1" x14ac:dyDescent="0.3">
      <c r="B16" s="400"/>
      <c r="C16" s="400"/>
      <c r="D16" s="400"/>
      <c r="E16" s="400"/>
      <c r="F16" s="400"/>
      <c r="G16" s="21"/>
    </row>
    <row r="17" spans="2:11" ht="33.75" customHeight="1" x14ac:dyDescent="0.25">
      <c r="B17" s="470" t="s">
        <v>399</v>
      </c>
      <c r="C17" s="471"/>
      <c r="D17" s="471"/>
      <c r="E17" s="471"/>
      <c r="F17" s="471"/>
      <c r="G17" s="471"/>
      <c r="H17" s="471"/>
      <c r="I17" s="471"/>
      <c r="J17" s="471"/>
      <c r="K17" s="472"/>
    </row>
    <row r="18" spans="2:11" ht="18.75" customHeight="1" x14ac:dyDescent="0.25">
      <c r="B18" s="467" t="s">
        <v>108</v>
      </c>
      <c r="C18" s="468"/>
      <c r="D18" s="468"/>
      <c r="E18" s="469"/>
      <c r="F18" s="464" t="s">
        <v>342</v>
      </c>
      <c r="G18" s="465"/>
      <c r="H18" s="465"/>
      <c r="I18" s="465"/>
      <c r="J18" s="465"/>
      <c r="K18" s="466"/>
    </row>
    <row r="19" spans="2:11" ht="18.75" customHeight="1" x14ac:dyDescent="0.25">
      <c r="B19" s="482"/>
      <c r="C19" s="483"/>
      <c r="D19" s="483"/>
      <c r="E19" s="186" t="s">
        <v>446</v>
      </c>
      <c r="F19" s="187"/>
      <c r="G19" s="188"/>
      <c r="H19" s="188"/>
      <c r="I19" s="188"/>
      <c r="J19" s="188"/>
      <c r="K19" s="191" t="s">
        <v>446</v>
      </c>
    </row>
    <row r="20" spans="2:11" ht="18.75" customHeight="1" x14ac:dyDescent="0.25">
      <c r="B20" s="482"/>
      <c r="C20" s="483"/>
      <c r="D20" s="483"/>
      <c r="E20" s="186" t="s">
        <v>446</v>
      </c>
      <c r="F20" s="187"/>
      <c r="G20" s="188"/>
      <c r="H20" s="188"/>
      <c r="I20" s="188"/>
      <c r="J20" s="188"/>
      <c r="K20" s="191" t="s">
        <v>446</v>
      </c>
    </row>
    <row r="21" spans="2:11" ht="18.75" customHeight="1" x14ac:dyDescent="0.25">
      <c r="B21" s="484"/>
      <c r="C21" s="485"/>
      <c r="D21" s="485"/>
      <c r="E21" s="189" t="s">
        <v>446</v>
      </c>
      <c r="F21" s="187"/>
      <c r="G21" s="188"/>
      <c r="H21" s="188"/>
      <c r="I21" s="188"/>
      <c r="J21" s="188"/>
      <c r="K21" s="191" t="s">
        <v>446</v>
      </c>
    </row>
    <row r="22" spans="2:11" ht="18.75" customHeight="1" x14ac:dyDescent="0.25">
      <c r="B22" s="484"/>
      <c r="C22" s="485"/>
      <c r="D22" s="485"/>
      <c r="E22" s="189" t="s">
        <v>446</v>
      </c>
      <c r="F22" s="187"/>
      <c r="G22" s="188"/>
      <c r="H22" s="188"/>
      <c r="I22" s="188"/>
      <c r="J22" s="188"/>
      <c r="K22" s="191" t="s">
        <v>446</v>
      </c>
    </row>
    <row r="23" spans="2:11" ht="18.75" customHeight="1" thickBot="1" x14ac:dyDescent="0.3">
      <c r="B23" s="436"/>
      <c r="C23" s="437"/>
      <c r="D23" s="437"/>
      <c r="E23" s="190" t="s">
        <v>446</v>
      </c>
      <c r="F23" s="192"/>
      <c r="G23" s="193"/>
      <c r="H23" s="193"/>
      <c r="I23" s="193"/>
      <c r="J23" s="193"/>
      <c r="K23" s="194" t="s">
        <v>446</v>
      </c>
    </row>
    <row r="24" spans="2:11" ht="15.75" thickBot="1" x14ac:dyDescent="0.3">
      <c r="B24" s="400"/>
      <c r="C24" s="400"/>
      <c r="D24" s="400"/>
      <c r="E24" s="400"/>
      <c r="F24" s="400"/>
      <c r="G24" s="21"/>
    </row>
    <row r="25" spans="2:11" ht="18.75" customHeight="1" x14ac:dyDescent="0.25">
      <c r="B25" s="430" t="s">
        <v>271</v>
      </c>
      <c r="C25" s="431"/>
      <c r="D25" s="431"/>
      <c r="E25" s="431"/>
      <c r="F25" s="207"/>
      <c r="G25" s="184"/>
      <c r="H25" s="184"/>
      <c r="I25" s="184"/>
      <c r="J25" s="184"/>
      <c r="K25" s="198" t="s">
        <v>446</v>
      </c>
    </row>
    <row r="26" spans="2:11" ht="18.75" customHeight="1" x14ac:dyDescent="0.25">
      <c r="B26" s="432" t="s">
        <v>270</v>
      </c>
      <c r="C26" s="433"/>
      <c r="D26" s="433"/>
      <c r="E26" s="433"/>
      <c r="F26" s="205"/>
      <c r="G26" s="206"/>
      <c r="H26" s="206"/>
      <c r="I26" s="206"/>
      <c r="J26" s="206"/>
      <c r="K26" s="208" t="s">
        <v>446</v>
      </c>
    </row>
    <row r="27" spans="2:11" ht="18.75" customHeight="1" thickBot="1" x14ac:dyDescent="0.3">
      <c r="B27" s="434" t="s">
        <v>103</v>
      </c>
      <c r="C27" s="435"/>
      <c r="D27" s="435"/>
      <c r="E27" s="435"/>
      <c r="F27" s="209"/>
      <c r="G27" s="210"/>
      <c r="H27" s="210"/>
      <c r="I27" s="210"/>
      <c r="J27" s="210"/>
      <c r="K27" s="194" t="s">
        <v>446</v>
      </c>
    </row>
    <row r="28" spans="2:11" ht="15.75" thickBot="1" x14ac:dyDescent="0.3">
      <c r="B28" s="400"/>
      <c r="C28" s="400"/>
      <c r="D28" s="400"/>
      <c r="E28" s="400"/>
      <c r="F28" s="400"/>
      <c r="G28" s="21"/>
    </row>
    <row r="29" spans="2:11" ht="32.25" customHeight="1" x14ac:dyDescent="0.25">
      <c r="B29" s="479" t="s">
        <v>416</v>
      </c>
      <c r="C29" s="480"/>
      <c r="D29" s="480"/>
      <c r="E29" s="480"/>
      <c r="F29" s="480"/>
      <c r="G29" s="480"/>
      <c r="H29" s="480"/>
      <c r="I29" s="480"/>
      <c r="J29" s="480"/>
      <c r="K29" s="481"/>
    </row>
    <row r="30" spans="2:11" ht="30" customHeight="1" x14ac:dyDescent="0.25">
      <c r="B30" s="421" t="s">
        <v>449</v>
      </c>
      <c r="C30" s="422"/>
      <c r="D30" s="422"/>
      <c r="E30" s="422"/>
      <c r="F30" s="423"/>
      <c r="G30" s="298"/>
      <c r="H30" s="298"/>
      <c r="I30" s="299" t="b">
        <v>1</v>
      </c>
      <c r="J30" s="300"/>
      <c r="K30" s="301" t="s">
        <v>446</v>
      </c>
    </row>
    <row r="31" spans="2:11" ht="30" customHeight="1" x14ac:dyDescent="0.25">
      <c r="B31" s="427" t="s">
        <v>448</v>
      </c>
      <c r="C31" s="428"/>
      <c r="D31" s="428"/>
      <c r="E31" s="429"/>
      <c r="F31" s="306"/>
      <c r="G31" s="298"/>
      <c r="H31" s="298"/>
      <c r="I31" s="299" t="b">
        <v>0</v>
      </c>
      <c r="J31" s="300"/>
      <c r="K31" s="301" t="s">
        <v>446</v>
      </c>
    </row>
    <row r="32" spans="2:11" ht="33.75" customHeight="1" x14ac:dyDescent="0.25">
      <c r="B32" s="424" t="s">
        <v>417</v>
      </c>
      <c r="C32" s="418" t="s">
        <v>418</v>
      </c>
      <c r="D32" s="418"/>
      <c r="E32" s="418"/>
      <c r="F32" s="302"/>
      <c r="G32" s="298"/>
      <c r="H32" s="298"/>
      <c r="I32" s="299" t="b">
        <v>0</v>
      </c>
      <c r="J32" s="300"/>
      <c r="K32" s="301" t="s">
        <v>446</v>
      </c>
    </row>
    <row r="33" spans="2:12" ht="33.75" customHeight="1" x14ac:dyDescent="0.25">
      <c r="B33" s="425"/>
      <c r="C33" s="418" t="s">
        <v>104</v>
      </c>
      <c r="D33" s="418"/>
      <c r="E33" s="418"/>
      <c r="F33" s="302"/>
      <c r="G33" s="300"/>
      <c r="H33" s="300"/>
      <c r="I33" s="300"/>
      <c r="J33" s="300"/>
      <c r="K33" s="301" t="s">
        <v>446</v>
      </c>
    </row>
    <row r="34" spans="2:12" ht="33.75" customHeight="1" thickBot="1" x14ac:dyDescent="0.3">
      <c r="B34" s="426"/>
      <c r="C34" s="420" t="s">
        <v>272</v>
      </c>
      <c r="D34" s="420"/>
      <c r="E34" s="420"/>
      <c r="F34" s="303"/>
      <c r="G34" s="304"/>
      <c r="H34" s="304"/>
      <c r="I34" s="304"/>
      <c r="J34" s="304"/>
      <c r="K34" s="305" t="s">
        <v>446</v>
      </c>
    </row>
    <row r="35" spans="2:12" ht="15.75" thickBot="1" x14ac:dyDescent="0.3">
      <c r="B35" s="400"/>
      <c r="C35" s="400"/>
      <c r="D35" s="400"/>
      <c r="E35" s="400"/>
      <c r="F35" s="400"/>
      <c r="G35" s="21"/>
    </row>
    <row r="36" spans="2:12" ht="18.75" customHeight="1" x14ac:dyDescent="0.2">
      <c r="B36" s="475" t="s">
        <v>344</v>
      </c>
      <c r="C36" s="476"/>
      <c r="D36" s="476"/>
      <c r="E36" s="476"/>
      <c r="F36" s="215"/>
      <c r="G36" s="213"/>
      <c r="H36" s="214"/>
      <c r="I36" s="184"/>
      <c r="J36" s="184"/>
      <c r="K36" s="198" t="s">
        <v>446</v>
      </c>
      <c r="L36" s="21"/>
    </row>
    <row r="37" spans="2:12" ht="18.75" customHeight="1" x14ac:dyDescent="0.2">
      <c r="B37" s="417" t="s">
        <v>337</v>
      </c>
      <c r="C37" s="418"/>
      <c r="D37" s="418"/>
      <c r="E37" s="418"/>
      <c r="F37" s="307"/>
      <c r="G37" s="308"/>
      <c r="H37" s="309"/>
      <c r="I37" s="300"/>
      <c r="J37" s="300"/>
      <c r="K37" s="301" t="s">
        <v>446</v>
      </c>
      <c r="L37" s="21"/>
    </row>
    <row r="38" spans="2:12" ht="18.75" customHeight="1" x14ac:dyDescent="0.2">
      <c r="B38" s="417" t="s">
        <v>338</v>
      </c>
      <c r="C38" s="418"/>
      <c r="D38" s="418"/>
      <c r="E38" s="418"/>
      <c r="F38" s="310"/>
      <c r="G38" s="311"/>
      <c r="H38" s="312"/>
      <c r="I38" s="313"/>
      <c r="J38" s="313"/>
      <c r="K38" s="314" t="s">
        <v>446</v>
      </c>
      <c r="L38" s="21"/>
    </row>
    <row r="39" spans="2:12" ht="18.75" customHeight="1" x14ac:dyDescent="0.25">
      <c r="B39" s="417" t="s">
        <v>169</v>
      </c>
      <c r="C39" s="418"/>
      <c r="D39" s="418"/>
      <c r="E39" s="418"/>
      <c r="F39" s="315">
        <f>IF(F38="",0,F37/F38)</f>
        <v>0</v>
      </c>
      <c r="G39" s="316"/>
      <c r="H39" s="316"/>
      <c r="I39" s="316"/>
      <c r="J39" s="316"/>
      <c r="K39" s="317"/>
      <c r="L39" s="21"/>
    </row>
    <row r="40" spans="2:12" ht="18.75" customHeight="1" thickBot="1" x14ac:dyDescent="0.3">
      <c r="B40" s="419" t="s">
        <v>168</v>
      </c>
      <c r="C40" s="420"/>
      <c r="D40" s="420"/>
      <c r="E40" s="420"/>
      <c r="F40" s="285">
        <f>F36*F39</f>
        <v>0</v>
      </c>
      <c r="G40" s="286"/>
      <c r="H40" s="286"/>
      <c r="I40" s="286"/>
      <c r="J40" s="286"/>
      <c r="K40" s="287"/>
      <c r="L40" s="21"/>
    </row>
    <row r="41" spans="2:12" ht="15.75" thickBot="1" x14ac:dyDescent="0.3">
      <c r="B41" s="416"/>
      <c r="C41" s="416"/>
      <c r="D41" s="416"/>
      <c r="E41" s="416"/>
      <c r="F41" s="416"/>
    </row>
    <row r="42" spans="2:12" s="27" customFormat="1" ht="26.25" customHeight="1" x14ac:dyDescent="0.25">
      <c r="B42" s="391" t="s">
        <v>121</v>
      </c>
      <c r="C42" s="392"/>
      <c r="D42" s="393"/>
      <c r="E42" s="216"/>
      <c r="F42"/>
    </row>
    <row r="43" spans="2:12" s="27" customFormat="1" ht="18.75" customHeight="1" x14ac:dyDescent="0.2">
      <c r="B43" s="123" t="s">
        <v>122</v>
      </c>
      <c r="C43" s="124" t="s">
        <v>144</v>
      </c>
      <c r="D43" s="31" t="s">
        <v>145</v>
      </c>
      <c r="E43" s="181"/>
    </row>
    <row r="44" spans="2:12" s="27" customFormat="1" x14ac:dyDescent="0.2">
      <c r="B44" s="122" t="s">
        <v>277</v>
      </c>
      <c r="C44" s="126">
        <v>5</v>
      </c>
      <c r="D44" s="40" t="s">
        <v>273</v>
      </c>
      <c r="E44" s="182"/>
    </row>
    <row r="45" spans="2:12" s="27" customFormat="1" x14ac:dyDescent="0.2">
      <c r="B45" s="41" t="s">
        <v>123</v>
      </c>
      <c r="C45" s="126" t="s">
        <v>235</v>
      </c>
      <c r="D45" s="125" t="s">
        <v>236</v>
      </c>
      <c r="E45" s="183"/>
    </row>
    <row r="46" spans="2:12" s="27" customFormat="1" x14ac:dyDescent="0.2">
      <c r="B46" s="41" t="s">
        <v>371</v>
      </c>
      <c r="C46" s="126" t="s">
        <v>372</v>
      </c>
      <c r="D46" s="166" t="s">
        <v>373</v>
      </c>
      <c r="E46" s="183"/>
    </row>
    <row r="47" spans="2:12" s="27" customFormat="1" x14ac:dyDescent="0.2">
      <c r="B47" s="41" t="s">
        <v>124</v>
      </c>
      <c r="C47" s="126" t="s">
        <v>238</v>
      </c>
      <c r="D47" s="125" t="s">
        <v>239</v>
      </c>
      <c r="E47" s="183"/>
    </row>
    <row r="48" spans="2:12" s="27" customFormat="1" x14ac:dyDescent="0.2">
      <c r="B48" s="41" t="s">
        <v>125</v>
      </c>
      <c r="C48" s="126" t="s">
        <v>238</v>
      </c>
      <c r="D48" s="125" t="s">
        <v>239</v>
      </c>
      <c r="E48" s="183"/>
    </row>
    <row r="49" spans="2:5" s="27" customFormat="1" x14ac:dyDescent="0.2">
      <c r="B49" s="41" t="s">
        <v>110</v>
      </c>
      <c r="C49" s="126" t="s">
        <v>244</v>
      </c>
      <c r="D49" s="125" t="s">
        <v>252</v>
      </c>
      <c r="E49" s="183"/>
    </row>
    <row r="50" spans="2:5" ht="15.75" thickBot="1" x14ac:dyDescent="0.3">
      <c r="B50" s="121" t="s">
        <v>134</v>
      </c>
      <c r="C50" s="36">
        <v>2.2999999999999998</v>
      </c>
      <c r="D50" s="37" t="s">
        <v>130</v>
      </c>
      <c r="E50" s="183"/>
    </row>
  </sheetData>
  <sheetProtection sheet="1" objects="1" scenarios="1" formatCells="0" formatColumns="0" formatRows="0"/>
  <mergeCells count="45">
    <mergeCell ref="B17:K17"/>
    <mergeCell ref="B13:E13"/>
    <mergeCell ref="B14:E14"/>
    <mergeCell ref="B36:E36"/>
    <mergeCell ref="B35:F35"/>
    <mergeCell ref="B15:E15"/>
    <mergeCell ref="B29:K29"/>
    <mergeCell ref="C32:E32"/>
    <mergeCell ref="C33:E33"/>
    <mergeCell ref="C34:E34"/>
    <mergeCell ref="B24:F24"/>
    <mergeCell ref="B16:F16"/>
    <mergeCell ref="B19:D19"/>
    <mergeCell ref="B20:D20"/>
    <mergeCell ref="B21:D21"/>
    <mergeCell ref="B22:D22"/>
    <mergeCell ref="B23:D23"/>
    <mergeCell ref="B1:K1"/>
    <mergeCell ref="B2:K2"/>
    <mergeCell ref="B10:D10"/>
    <mergeCell ref="B11:F11"/>
    <mergeCell ref="B12:E12"/>
    <mergeCell ref="B3:F3"/>
    <mergeCell ref="B8:D8"/>
    <mergeCell ref="B9:D9"/>
    <mergeCell ref="B5:E5"/>
    <mergeCell ref="B7:E7"/>
    <mergeCell ref="B4:K4"/>
    <mergeCell ref="B6:K6"/>
    <mergeCell ref="F7:K7"/>
    <mergeCell ref="F18:K18"/>
    <mergeCell ref="B18:E18"/>
    <mergeCell ref="B28:F28"/>
    <mergeCell ref="B30:F30"/>
    <mergeCell ref="B32:B34"/>
    <mergeCell ref="B31:E31"/>
    <mergeCell ref="B25:E25"/>
    <mergeCell ref="B26:E26"/>
    <mergeCell ref="B27:E27"/>
    <mergeCell ref="B42:D42"/>
    <mergeCell ref="B41:F41"/>
    <mergeCell ref="B37:E37"/>
    <mergeCell ref="B38:E38"/>
    <mergeCell ref="B39:E39"/>
    <mergeCell ref="B40:E40"/>
  </mergeCells>
  <dataValidations count="1">
    <dataValidation type="decimal" allowBlank="1" showInputMessage="1" showErrorMessage="1" sqref="F25:F27 F19:F23 F14:F15 F31:F34 F36:F40 F8:F10 F5 F12 H36:H38">
      <formula1>0</formula1>
      <formula2>1000000000</formula2>
    </dataValidation>
  </dataValidations>
  <pageMargins left="0.7" right="0.7" top="0.75" bottom="0.75" header="0.3" footer="0.3"/>
  <pageSetup scale="61" orientation="portrait" r:id="rId1"/>
  <rowBreaks count="1" manualBreakCount="1">
    <brk id="41" min="1" max="10" man="1"/>
  </rowBreaks>
  <colBreaks count="1" manualBreakCount="1">
    <brk id="7" max="1048575" man="1"/>
  </colBreaks>
  <drawing r:id="rId2"/>
  <legacyDrawing r:id="rId3"/>
  <controls>
    <mc:AlternateContent xmlns:mc="http://schemas.openxmlformats.org/markup-compatibility/2006">
      <mc:Choice Requires="x14">
        <control shapeId="15361" r:id="rId4" name="OptionButton19">
          <controlPr autoLine="0" linkedCell="I30" r:id="rId5">
            <anchor moveWithCells="1">
              <from>
                <xdr:col>1</xdr:col>
                <xdr:colOff>57150</xdr:colOff>
                <xdr:row>29</xdr:row>
                <xdr:rowOff>104775</xdr:rowOff>
              </from>
              <to>
                <xdr:col>1</xdr:col>
                <xdr:colOff>238125</xdr:colOff>
                <xdr:row>29</xdr:row>
                <xdr:rowOff>295275</xdr:rowOff>
              </to>
            </anchor>
          </controlPr>
        </control>
      </mc:Choice>
      <mc:Fallback>
        <control shapeId="15361" r:id="rId4" name="OptionButton19"/>
      </mc:Fallback>
    </mc:AlternateContent>
    <mc:AlternateContent xmlns:mc="http://schemas.openxmlformats.org/markup-compatibility/2006">
      <mc:Choice Requires="x14">
        <control shapeId="15362" r:id="rId6" name="OptionButton20">
          <controlPr autoLine="0" linkedCell="I31" r:id="rId7">
            <anchor moveWithCells="1">
              <from>
                <xdr:col>1</xdr:col>
                <xdr:colOff>57150</xdr:colOff>
                <xdr:row>30</xdr:row>
                <xdr:rowOff>114300</xdr:rowOff>
              </from>
              <to>
                <xdr:col>1</xdr:col>
                <xdr:colOff>238125</xdr:colOff>
                <xdr:row>30</xdr:row>
                <xdr:rowOff>304800</xdr:rowOff>
              </to>
            </anchor>
          </controlPr>
        </control>
      </mc:Choice>
      <mc:Fallback>
        <control shapeId="15362" r:id="rId6" name="OptionButton20"/>
      </mc:Fallback>
    </mc:AlternateContent>
    <mc:AlternateContent xmlns:mc="http://schemas.openxmlformats.org/markup-compatibility/2006">
      <mc:Choice Requires="x14">
        <control shapeId="15363" r:id="rId8" name="OptionButton21">
          <controlPr autoLine="0" linkedCell="I32" r:id="rId7">
            <anchor moveWithCells="1">
              <from>
                <xdr:col>1</xdr:col>
                <xdr:colOff>47625</xdr:colOff>
                <xdr:row>32</xdr:row>
                <xdr:rowOff>95250</xdr:rowOff>
              </from>
              <to>
                <xdr:col>1</xdr:col>
                <xdr:colOff>228600</xdr:colOff>
                <xdr:row>32</xdr:row>
                <xdr:rowOff>285750</xdr:rowOff>
              </to>
            </anchor>
          </controlPr>
        </control>
      </mc:Choice>
      <mc:Fallback>
        <control shapeId="15363" r:id="rId8" name="OptionButton21"/>
      </mc:Fallback>
    </mc:AlternateContent>
  </control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L26"/>
  <sheetViews>
    <sheetView showGridLines="0" zoomScaleNormal="100" zoomScaleSheetLayoutView="100" workbookViewId="0">
      <selection activeCell="M1" sqref="M1"/>
    </sheetView>
  </sheetViews>
  <sheetFormatPr defaultColWidth="9.140625" defaultRowHeight="15" x14ac:dyDescent="0.2"/>
  <cols>
    <col min="1" max="1" width="3.7109375" style="27" customWidth="1"/>
    <col min="2" max="2" width="9.5703125" style="3" customWidth="1"/>
    <col min="3" max="3" width="28.42578125" style="3" customWidth="1"/>
    <col min="4" max="4" width="25.5703125" style="3" customWidth="1"/>
    <col min="5" max="5" width="2.42578125" style="3" customWidth="1"/>
    <col min="6" max="6" width="25.5703125" style="3" customWidth="1"/>
    <col min="7" max="7" width="2.28515625" style="3" customWidth="1"/>
    <col min="8" max="8" width="25.5703125" style="3" customWidth="1"/>
    <col min="9" max="9" width="2.7109375" style="3" customWidth="1"/>
    <col min="10" max="10" width="30" style="3" customWidth="1"/>
    <col min="11" max="11" width="10.7109375" style="50" customWidth="1"/>
    <col min="12" max="16384" width="9.140625" style="27"/>
  </cols>
  <sheetData>
    <row r="1" spans="1:12" ht="33.75" customHeight="1" x14ac:dyDescent="0.2">
      <c r="B1" s="486" t="s">
        <v>345</v>
      </c>
      <c r="C1" s="487"/>
      <c r="D1" s="487"/>
      <c r="E1" s="487"/>
      <c r="F1" s="487"/>
      <c r="G1" s="487"/>
      <c r="H1" s="487"/>
      <c r="I1" s="487"/>
      <c r="J1" s="487"/>
      <c r="K1" s="488"/>
    </row>
    <row r="2" spans="1:12" ht="38.25" customHeight="1" x14ac:dyDescent="0.2">
      <c r="B2" s="489" t="s">
        <v>385</v>
      </c>
      <c r="C2" s="490"/>
      <c r="D2" s="490"/>
      <c r="E2" s="491"/>
      <c r="F2" s="490"/>
      <c r="G2" s="491"/>
      <c r="H2" s="490"/>
      <c r="I2" s="491"/>
      <c r="J2" s="490"/>
      <c r="K2" s="492"/>
    </row>
    <row r="3" spans="1:12" ht="26.25" customHeight="1" x14ac:dyDescent="0.2">
      <c r="B3" s="493" t="s">
        <v>346</v>
      </c>
      <c r="C3" s="494"/>
      <c r="D3" s="494"/>
      <c r="E3" s="494"/>
      <c r="F3" s="494"/>
      <c r="G3" s="494"/>
      <c r="H3" s="494"/>
      <c r="I3" s="494"/>
      <c r="J3" s="494"/>
      <c r="K3" s="495"/>
    </row>
    <row r="4" spans="1:12" ht="116.25" customHeight="1" thickBot="1" x14ac:dyDescent="0.25">
      <c r="B4" s="498" t="s">
        <v>460</v>
      </c>
      <c r="C4" s="499"/>
      <c r="D4" s="499"/>
      <c r="E4" s="499"/>
      <c r="F4" s="499"/>
      <c r="G4" s="499"/>
      <c r="H4" s="499"/>
      <c r="I4" s="499"/>
      <c r="J4" s="499"/>
      <c r="K4" s="500"/>
    </row>
    <row r="5" spans="1:12" ht="15.75" thickBot="1" x14ac:dyDescent="0.25">
      <c r="A5" s="42"/>
      <c r="B5" s="501"/>
      <c r="C5" s="501"/>
      <c r="D5" s="501"/>
      <c r="E5" s="501"/>
      <c r="F5" s="501"/>
      <c r="G5" s="501"/>
      <c r="H5" s="501"/>
      <c r="I5" s="501"/>
      <c r="J5" s="501"/>
      <c r="K5" s="501"/>
      <c r="L5" s="42"/>
    </row>
    <row r="6" spans="1:12" ht="39" customHeight="1" x14ac:dyDescent="0.2">
      <c r="B6" s="502" t="s">
        <v>386</v>
      </c>
      <c r="C6" s="503"/>
      <c r="D6" s="503"/>
      <c r="E6" s="503"/>
      <c r="F6" s="503"/>
      <c r="G6" s="503"/>
      <c r="H6" s="503"/>
      <c r="I6" s="503"/>
      <c r="J6" s="503"/>
      <c r="K6" s="504"/>
    </row>
    <row r="7" spans="1:12" ht="23.25" customHeight="1" x14ac:dyDescent="0.2">
      <c r="B7" s="496" t="s">
        <v>279</v>
      </c>
      <c r="C7" s="497"/>
      <c r="D7" s="497"/>
      <c r="E7" s="497"/>
      <c r="F7" s="497"/>
      <c r="G7" s="497"/>
      <c r="H7" s="497"/>
      <c r="I7" s="321"/>
      <c r="J7" s="322">
        <f>IF('2. MPS Inputs'!I32=TRUE,'Per-Household Costs'!D38,'Per-Household Costs'!D23)</f>
        <v>0</v>
      </c>
      <c r="K7" s="323" t="s">
        <v>6</v>
      </c>
      <c r="L7" s="165"/>
    </row>
    <row r="8" spans="1:12" ht="23.25" customHeight="1" thickBot="1" x14ac:dyDescent="0.25">
      <c r="B8" s="536" t="s">
        <v>347</v>
      </c>
      <c r="C8" s="537"/>
      <c r="D8" s="537"/>
      <c r="E8" s="537"/>
      <c r="F8" s="537"/>
      <c r="G8" s="537"/>
      <c r="H8" s="537"/>
      <c r="I8" s="537"/>
      <c r="J8" s="324">
        <f>'2. MPS Inputs'!F40</f>
        <v>0</v>
      </c>
      <c r="K8" s="323" t="s">
        <v>7</v>
      </c>
      <c r="L8" s="165"/>
    </row>
    <row r="9" spans="1:12" ht="23.25" customHeight="1" thickTop="1" thickBot="1" x14ac:dyDescent="0.25">
      <c r="B9" s="538" t="s">
        <v>387</v>
      </c>
      <c r="C9" s="539"/>
      <c r="D9" s="539"/>
      <c r="E9" s="539"/>
      <c r="F9" s="539"/>
      <c r="G9" s="539"/>
      <c r="H9" s="539"/>
      <c r="I9" s="539"/>
      <c r="J9" s="325">
        <f>IF(J8=0,0,J7/J8)</f>
        <v>0</v>
      </c>
      <c r="K9" s="326" t="s">
        <v>8</v>
      </c>
    </row>
    <row r="10" spans="1:12" ht="16.5" customHeight="1" thickBot="1" x14ac:dyDescent="0.25">
      <c r="A10" s="42"/>
      <c r="B10" s="549"/>
      <c r="C10" s="549"/>
      <c r="D10" s="549"/>
      <c r="E10" s="549"/>
      <c r="F10" s="549"/>
      <c r="G10" s="549"/>
      <c r="H10" s="549"/>
      <c r="I10" s="549"/>
      <c r="J10" s="549"/>
      <c r="K10" s="549"/>
      <c r="L10" s="42"/>
    </row>
    <row r="11" spans="1:12" ht="39" customHeight="1" x14ac:dyDescent="0.2">
      <c r="B11" s="502" t="s">
        <v>388</v>
      </c>
      <c r="C11" s="503"/>
      <c r="D11" s="503"/>
      <c r="E11" s="503"/>
      <c r="F11" s="503"/>
      <c r="G11" s="503"/>
      <c r="H11" s="503"/>
      <c r="I11" s="503"/>
      <c r="J11" s="503"/>
      <c r="K11" s="504"/>
    </row>
    <row r="12" spans="1:12" ht="20.25" customHeight="1" x14ac:dyDescent="0.2">
      <c r="B12" s="511" t="s">
        <v>452</v>
      </c>
      <c r="C12" s="512"/>
      <c r="D12" s="512"/>
      <c r="E12" s="513"/>
      <c r="F12" s="512"/>
      <c r="G12" s="513"/>
      <c r="H12" s="512"/>
      <c r="I12" s="513"/>
      <c r="J12" s="512"/>
      <c r="K12" s="514"/>
    </row>
    <row r="13" spans="1:12" ht="21.75" customHeight="1" x14ac:dyDescent="0.2">
      <c r="B13" s="543" t="s">
        <v>439</v>
      </c>
      <c r="C13" s="544"/>
      <c r="D13" s="45" t="s">
        <v>41</v>
      </c>
      <c r="E13" s="244"/>
      <c r="F13" s="540" t="s">
        <v>42</v>
      </c>
      <c r="G13" s="541"/>
      <c r="H13" s="540" t="s">
        <v>43</v>
      </c>
      <c r="I13" s="542"/>
      <c r="J13" s="520" t="s">
        <v>439</v>
      </c>
      <c r="K13" s="521"/>
    </row>
    <row r="14" spans="1:12" ht="25.5" customHeight="1" x14ac:dyDescent="0.2">
      <c r="B14" s="545"/>
      <c r="C14" s="546"/>
      <c r="D14" s="240" t="s">
        <v>44</v>
      </c>
      <c r="E14" s="248" t="s">
        <v>446</v>
      </c>
      <c r="F14" s="249" t="s">
        <v>45</v>
      </c>
      <c r="G14" s="250" t="s">
        <v>446</v>
      </c>
      <c r="H14" s="47" t="s">
        <v>46</v>
      </c>
      <c r="I14" s="251" t="s">
        <v>446</v>
      </c>
      <c r="J14" s="522"/>
      <c r="K14" s="523"/>
    </row>
    <row r="15" spans="1:12" ht="15.75" customHeight="1" x14ac:dyDescent="0.2">
      <c r="B15" s="545"/>
      <c r="C15" s="546"/>
      <c r="D15" s="46"/>
      <c r="E15" s="293"/>
      <c r="F15" s="46"/>
      <c r="G15" s="240"/>
      <c r="H15" s="47"/>
      <c r="I15" s="47"/>
      <c r="J15" s="522"/>
      <c r="K15" s="523"/>
    </row>
    <row r="16" spans="1:12" ht="26.25" customHeight="1" x14ac:dyDescent="0.25">
      <c r="B16" s="545"/>
      <c r="C16" s="546"/>
      <c r="D16" s="517" t="s">
        <v>47</v>
      </c>
      <c r="E16" s="245"/>
      <c r="F16" s="518" t="s">
        <v>348</v>
      </c>
      <c r="G16" s="519"/>
      <c r="H16" s="519"/>
      <c r="I16" s="242"/>
      <c r="J16" s="522"/>
      <c r="K16" s="523"/>
    </row>
    <row r="17" spans="2:11" ht="67.5" customHeight="1" x14ac:dyDescent="0.2">
      <c r="B17" s="545"/>
      <c r="C17" s="546"/>
      <c r="D17" s="517"/>
      <c r="E17" s="245"/>
      <c r="F17" s="515" t="s">
        <v>48</v>
      </c>
      <c r="G17" s="516"/>
      <c r="H17" s="516"/>
      <c r="I17" s="241"/>
      <c r="J17" s="522"/>
      <c r="K17" s="523"/>
    </row>
    <row r="18" spans="2:11" ht="18.75" customHeight="1" thickBot="1" x14ac:dyDescent="0.25">
      <c r="B18" s="547"/>
      <c r="C18" s="548"/>
      <c r="D18" s="48"/>
      <c r="E18" s="297"/>
      <c r="F18" s="48"/>
      <c r="G18" s="48"/>
      <c r="H18" s="49"/>
      <c r="I18" s="49"/>
      <c r="J18" s="524"/>
      <c r="K18" s="525"/>
    </row>
    <row r="19" spans="2:11" ht="15.75" thickBot="1" x14ac:dyDescent="0.25"/>
    <row r="20" spans="2:11" ht="26.25" customHeight="1" x14ac:dyDescent="0.2">
      <c r="B20" s="526" t="s">
        <v>121</v>
      </c>
      <c r="C20" s="527"/>
      <c r="D20" s="527"/>
      <c r="E20" s="527"/>
      <c r="F20" s="527"/>
      <c r="G20" s="528"/>
      <c r="H20" s="529"/>
      <c r="I20" s="216"/>
      <c r="J20" s="27"/>
      <c r="K20" s="27"/>
    </row>
    <row r="21" spans="2:11" s="52" customFormat="1" ht="15" customHeight="1" x14ac:dyDescent="0.2">
      <c r="B21" s="530" t="s">
        <v>122</v>
      </c>
      <c r="C21" s="531"/>
      <c r="D21" s="531"/>
      <c r="E21" s="532"/>
      <c r="F21" s="273" t="s">
        <v>144</v>
      </c>
      <c r="G21" s="294"/>
      <c r="H21" s="51" t="s">
        <v>145</v>
      </c>
      <c r="I21" s="247"/>
    </row>
    <row r="22" spans="2:11" s="52" customFormat="1" x14ac:dyDescent="0.2">
      <c r="B22" s="505" t="s">
        <v>389</v>
      </c>
      <c r="C22" s="506"/>
      <c r="D22" s="506"/>
      <c r="E22" s="507"/>
      <c r="F22" s="270" t="s">
        <v>242</v>
      </c>
      <c r="G22" s="295"/>
      <c r="H22" s="34" t="s">
        <v>243</v>
      </c>
      <c r="I22" s="183"/>
    </row>
    <row r="23" spans="2:11" s="52" customFormat="1" ht="15" customHeight="1" x14ac:dyDescent="0.2">
      <c r="B23" s="533" t="s">
        <v>128</v>
      </c>
      <c r="C23" s="534"/>
      <c r="D23" s="534"/>
      <c r="E23" s="535"/>
      <c r="F23" s="270" t="s">
        <v>241</v>
      </c>
      <c r="G23" s="295"/>
      <c r="H23" s="34" t="s">
        <v>239</v>
      </c>
      <c r="I23" s="183"/>
    </row>
    <row r="24" spans="2:11" ht="15" customHeight="1" x14ac:dyDescent="0.2">
      <c r="B24" s="505" t="s">
        <v>110</v>
      </c>
      <c r="C24" s="506"/>
      <c r="D24" s="506"/>
      <c r="E24" s="507"/>
      <c r="F24" s="270" t="s">
        <v>242</v>
      </c>
      <c r="G24" s="295"/>
      <c r="H24" s="34" t="s">
        <v>243</v>
      </c>
      <c r="I24" s="183"/>
      <c r="J24" s="27"/>
      <c r="K24" s="27"/>
    </row>
    <row r="25" spans="2:11" ht="15" customHeight="1" x14ac:dyDescent="0.2">
      <c r="B25" s="505" t="s">
        <v>135</v>
      </c>
      <c r="C25" s="506"/>
      <c r="D25" s="506"/>
      <c r="E25" s="507"/>
      <c r="F25" s="270" t="s">
        <v>242</v>
      </c>
      <c r="G25" s="295"/>
      <c r="H25" s="34" t="s">
        <v>243</v>
      </c>
      <c r="I25" s="183"/>
      <c r="J25" s="27"/>
      <c r="K25" s="27"/>
    </row>
    <row r="26" spans="2:11" ht="15" customHeight="1" thickBot="1" x14ac:dyDescent="0.25">
      <c r="B26" s="508" t="s">
        <v>136</v>
      </c>
      <c r="C26" s="509"/>
      <c r="D26" s="509"/>
      <c r="E26" s="510"/>
      <c r="F26" s="253" t="s">
        <v>242</v>
      </c>
      <c r="G26" s="296"/>
      <c r="H26" s="37" t="s">
        <v>243</v>
      </c>
      <c r="I26" s="183"/>
    </row>
  </sheetData>
  <sheetProtection sheet="1" objects="1" scenarios="1" formatCells="0" formatColumns="0" formatRows="0"/>
  <customSheetViews>
    <customSheetView guid="{A679FB87-A1CB-40DE-BE63-577A323259F2}" topLeftCell="A10">
      <selection activeCell="J16" sqref="J16"/>
      <pageMargins left="0.7" right="0.7" top="0.75" bottom="0.75" header="0.3" footer="0.3"/>
      <pageSetup scale="88" orientation="portrait" r:id="rId1"/>
    </customSheetView>
  </customSheetViews>
  <mergeCells count="26">
    <mergeCell ref="B8:I8"/>
    <mergeCell ref="B9:I9"/>
    <mergeCell ref="F13:G13"/>
    <mergeCell ref="H13:I13"/>
    <mergeCell ref="B13:C18"/>
    <mergeCell ref="B11:K11"/>
    <mergeCell ref="B10:K10"/>
    <mergeCell ref="B25:E25"/>
    <mergeCell ref="B26:E26"/>
    <mergeCell ref="B12:K12"/>
    <mergeCell ref="F17:H17"/>
    <mergeCell ref="D16:D17"/>
    <mergeCell ref="F16:H16"/>
    <mergeCell ref="J13:K18"/>
    <mergeCell ref="B20:H20"/>
    <mergeCell ref="B21:E21"/>
    <mergeCell ref="B22:E22"/>
    <mergeCell ref="B23:E23"/>
    <mergeCell ref="B24:E24"/>
    <mergeCell ref="B1:K1"/>
    <mergeCell ref="B2:K2"/>
    <mergeCell ref="B3:K3"/>
    <mergeCell ref="B7:H7"/>
    <mergeCell ref="B4:K4"/>
    <mergeCell ref="B5:K5"/>
    <mergeCell ref="B6:K6"/>
  </mergeCells>
  <conditionalFormatting sqref="D14">
    <cfRule type="expression" dxfId="47" priority="6">
      <formula>$J$9&lt;0.01</formula>
    </cfRule>
  </conditionalFormatting>
  <conditionalFormatting sqref="F14">
    <cfRule type="expression" dxfId="46" priority="5">
      <formula>AND($J$9&gt;=0.01,$J$9&lt;=0.02)</formula>
    </cfRule>
  </conditionalFormatting>
  <conditionalFormatting sqref="H14">
    <cfRule type="expression" dxfId="45" priority="4">
      <formula>$J$9&gt;0.02</formula>
    </cfRule>
  </conditionalFormatting>
  <conditionalFormatting sqref="E14">
    <cfRule type="expression" dxfId="44" priority="3">
      <formula>$J$9&lt;0.01</formula>
    </cfRule>
  </conditionalFormatting>
  <conditionalFormatting sqref="G14">
    <cfRule type="expression" dxfId="43" priority="2">
      <formula>AND($J$9&gt;=0.01,$J$9&lt;=0.02)</formula>
    </cfRule>
  </conditionalFormatting>
  <conditionalFormatting sqref="I14">
    <cfRule type="expression" dxfId="42" priority="1">
      <formula>$J$9&gt;0.02</formula>
    </cfRule>
  </conditionalFormatting>
  <pageMargins left="0.7" right="0.7" top="0.75" bottom="0.75" header="0.3" footer="0.3"/>
  <pageSetup scale="55" fitToHeight="0" orientation="portrait"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tabColor theme="4" tint="0.59999389629810485"/>
    <pageSetUpPr fitToPage="1"/>
  </sheetPr>
  <dimension ref="A1:Y56"/>
  <sheetViews>
    <sheetView showGridLines="0" zoomScaleNormal="100" zoomScaleSheetLayoutView="100" zoomScalePageLayoutView="85" workbookViewId="0">
      <selection activeCell="M2" sqref="M2"/>
    </sheetView>
  </sheetViews>
  <sheetFormatPr defaultColWidth="9.140625" defaultRowHeight="15" x14ac:dyDescent="0.25"/>
  <cols>
    <col min="1" max="1" width="3.5703125" style="7" customWidth="1"/>
    <col min="2" max="2" width="59.85546875" style="7" customWidth="1"/>
    <col min="3" max="3" width="41.7109375" style="7" customWidth="1"/>
    <col min="4" max="4" width="29.140625" style="7" customWidth="1"/>
    <col min="5" max="5" width="2.7109375" style="7" customWidth="1"/>
    <col min="6" max="6" width="9.28515625" style="7" customWidth="1"/>
    <col min="7" max="7" width="34.42578125" style="7" hidden="1" customWidth="1"/>
    <col min="8" max="8" width="6.140625" style="7" hidden="1" customWidth="1"/>
    <col min="9" max="9" width="6.140625" style="21" hidden="1" customWidth="1"/>
    <col min="10" max="10" width="2.7109375" style="21" customWidth="1"/>
    <col min="11" max="11" width="9.140625" style="21"/>
    <col min="12" max="16384" width="9.140625" style="7"/>
  </cols>
  <sheetData>
    <row r="1" spans="1:11" ht="33.75" customHeight="1" x14ac:dyDescent="0.25">
      <c r="B1" s="550" t="s">
        <v>352</v>
      </c>
      <c r="C1" s="551"/>
      <c r="D1" s="551"/>
      <c r="E1" s="551"/>
      <c r="F1" s="551"/>
      <c r="G1" s="551"/>
      <c r="H1" s="551"/>
      <c r="I1" s="551"/>
      <c r="J1" s="552"/>
      <c r="K1" s="7"/>
    </row>
    <row r="2" spans="1:11" ht="146.25" customHeight="1" thickBot="1" x14ac:dyDescent="0.3">
      <c r="B2" s="441" t="s">
        <v>450</v>
      </c>
      <c r="C2" s="442"/>
      <c r="D2" s="442"/>
      <c r="E2" s="442"/>
      <c r="F2" s="442"/>
      <c r="G2" s="442"/>
      <c r="H2" s="442"/>
      <c r="I2" s="442"/>
      <c r="J2" s="443"/>
    </row>
    <row r="3" spans="1:11" ht="15.75" thickBot="1" x14ac:dyDescent="0.3">
      <c r="A3" s="21"/>
      <c r="B3" s="564"/>
      <c r="C3" s="564"/>
      <c r="D3" s="564"/>
      <c r="E3" s="564"/>
      <c r="F3" s="564"/>
    </row>
    <row r="4" spans="1:11" ht="26.25" customHeight="1" x14ac:dyDescent="0.25">
      <c r="B4" s="565" t="s">
        <v>356</v>
      </c>
      <c r="C4" s="566"/>
      <c r="D4" s="566"/>
      <c r="E4" s="566"/>
      <c r="F4" s="566"/>
      <c r="G4" s="566"/>
      <c r="H4" s="566"/>
      <c r="I4" s="566"/>
      <c r="J4" s="567"/>
    </row>
    <row r="5" spans="1:11" ht="33.950000000000003" customHeight="1" x14ac:dyDescent="0.25">
      <c r="B5" s="164" t="s">
        <v>49</v>
      </c>
      <c r="C5" s="229" t="s">
        <v>50</v>
      </c>
      <c r="D5" s="568" t="s">
        <v>51</v>
      </c>
      <c r="E5" s="568"/>
      <c r="F5" s="568"/>
      <c r="G5" s="568"/>
      <c r="H5" s="568"/>
      <c r="I5" s="568"/>
      <c r="J5" s="569"/>
    </row>
    <row r="6" spans="1:11" ht="33.950000000000003" customHeight="1" x14ac:dyDescent="0.25">
      <c r="B6" s="53" t="s">
        <v>253</v>
      </c>
      <c r="C6" s="54" t="s">
        <v>101</v>
      </c>
      <c r="D6" s="227"/>
      <c r="E6" s="228" t="s">
        <v>446</v>
      </c>
      <c r="F6" s="570" t="s">
        <v>6</v>
      </c>
      <c r="G6" s="570"/>
      <c r="H6" s="570"/>
      <c r="I6" s="570"/>
      <c r="J6" s="571"/>
    </row>
    <row r="7" spans="1:11" ht="33.950000000000003" customHeight="1" x14ac:dyDescent="0.25">
      <c r="B7" s="55" t="s">
        <v>254</v>
      </c>
      <c r="C7" s="54" t="s">
        <v>101</v>
      </c>
      <c r="D7" s="205"/>
      <c r="E7" s="218" t="s">
        <v>446</v>
      </c>
      <c r="F7" s="570" t="s">
        <v>7</v>
      </c>
      <c r="G7" s="570"/>
      <c r="H7" s="570"/>
      <c r="I7" s="570"/>
      <c r="J7" s="571"/>
    </row>
    <row r="8" spans="1:11" ht="33.950000000000003" customHeight="1" x14ac:dyDescent="0.25">
      <c r="B8" s="55" t="s">
        <v>350</v>
      </c>
      <c r="C8" s="54" t="s">
        <v>101</v>
      </c>
      <c r="D8" s="205"/>
      <c r="E8" s="218" t="s">
        <v>446</v>
      </c>
      <c r="F8" s="570" t="s">
        <v>8</v>
      </c>
      <c r="G8" s="570"/>
      <c r="H8" s="570"/>
      <c r="I8" s="570"/>
      <c r="J8" s="571"/>
    </row>
    <row r="9" spans="1:11" ht="33.950000000000003" customHeight="1" x14ac:dyDescent="0.25">
      <c r="B9" s="55" t="s">
        <v>226</v>
      </c>
      <c r="C9" s="56" t="s">
        <v>429</v>
      </c>
      <c r="D9" s="219"/>
      <c r="E9" s="220" t="s">
        <v>446</v>
      </c>
      <c r="F9" s="570" t="s">
        <v>9</v>
      </c>
      <c r="G9" s="570"/>
      <c r="H9" s="570"/>
      <c r="I9" s="570"/>
      <c r="J9" s="571"/>
    </row>
    <row r="10" spans="1:11" ht="33.950000000000003" customHeight="1" x14ac:dyDescent="0.25">
      <c r="B10" s="55" t="s">
        <v>255</v>
      </c>
      <c r="C10" s="56" t="s">
        <v>102</v>
      </c>
      <c r="D10" s="223"/>
      <c r="E10" s="224" t="s">
        <v>446</v>
      </c>
      <c r="F10" s="570" t="s">
        <v>10</v>
      </c>
      <c r="G10" s="570"/>
      <c r="H10" s="570"/>
      <c r="I10" s="570"/>
      <c r="J10" s="571"/>
    </row>
    <row r="11" spans="1:11" ht="33.950000000000003" customHeight="1" x14ac:dyDescent="0.25">
      <c r="B11" s="55" t="s">
        <v>256</v>
      </c>
      <c r="C11" s="56" t="s">
        <v>59</v>
      </c>
      <c r="D11" s="221"/>
      <c r="E11" s="222" t="s">
        <v>446</v>
      </c>
      <c r="F11" s="570" t="s">
        <v>11</v>
      </c>
      <c r="G11" s="570"/>
      <c r="H11" s="570"/>
      <c r="I11" s="570"/>
      <c r="J11" s="571"/>
    </row>
    <row r="12" spans="1:11" ht="33.950000000000003" customHeight="1" x14ac:dyDescent="0.25">
      <c r="B12" s="55" t="s">
        <v>225</v>
      </c>
      <c r="C12" s="56" t="s">
        <v>224</v>
      </c>
      <c r="D12" s="327">
        <f>'2. MPS Inputs'!F36</f>
        <v>0</v>
      </c>
      <c r="E12" s="328"/>
      <c r="F12" s="570" t="s">
        <v>23</v>
      </c>
      <c r="G12" s="570"/>
      <c r="H12" s="570"/>
      <c r="I12" s="570"/>
      <c r="J12" s="571"/>
    </row>
    <row r="13" spans="1:11" ht="33.950000000000003" customHeight="1" x14ac:dyDescent="0.25">
      <c r="B13" s="55" t="s">
        <v>257</v>
      </c>
      <c r="C13" s="56" t="s">
        <v>57</v>
      </c>
      <c r="D13" s="205"/>
      <c r="E13" s="218" t="s">
        <v>446</v>
      </c>
      <c r="F13" s="570" t="s">
        <v>29</v>
      </c>
      <c r="G13" s="570"/>
      <c r="H13" s="570"/>
      <c r="I13" s="570"/>
      <c r="J13" s="571"/>
    </row>
    <row r="14" spans="1:11" ht="33.950000000000003" customHeight="1" x14ac:dyDescent="0.25">
      <c r="B14" s="55" t="s">
        <v>258</v>
      </c>
      <c r="C14" s="54" t="s">
        <v>101</v>
      </c>
      <c r="D14" s="223"/>
      <c r="E14" s="224" t="s">
        <v>446</v>
      </c>
      <c r="F14" s="570" t="s">
        <v>30</v>
      </c>
      <c r="G14" s="570"/>
      <c r="H14" s="570"/>
      <c r="I14" s="570"/>
      <c r="J14" s="571"/>
    </row>
    <row r="15" spans="1:11" ht="33.950000000000003" customHeight="1" x14ac:dyDescent="0.25">
      <c r="B15" s="55" t="s">
        <v>259</v>
      </c>
      <c r="C15" s="54" t="s">
        <v>101</v>
      </c>
      <c r="D15" s="195"/>
      <c r="E15" s="217" t="s">
        <v>446</v>
      </c>
      <c r="F15" s="570" t="s">
        <v>31</v>
      </c>
      <c r="G15" s="570"/>
      <c r="H15" s="570"/>
      <c r="I15" s="570"/>
      <c r="J15" s="571"/>
    </row>
    <row r="16" spans="1:11" ht="24.75" customHeight="1" x14ac:dyDescent="0.2">
      <c r="B16" s="572" t="s">
        <v>398</v>
      </c>
      <c r="C16" s="573"/>
      <c r="D16" s="573"/>
      <c r="E16" s="573"/>
      <c r="F16" s="573"/>
      <c r="G16" s="573"/>
      <c r="H16" s="573"/>
      <c r="I16" s="573"/>
      <c r="J16" s="574"/>
    </row>
    <row r="17" spans="1:25" ht="210" customHeight="1" x14ac:dyDescent="0.25">
      <c r="B17" s="557"/>
      <c r="C17" s="558"/>
      <c r="D17" s="558"/>
      <c r="E17" s="558"/>
      <c r="F17" s="558"/>
      <c r="G17" s="188"/>
      <c r="H17" s="188"/>
      <c r="I17" s="188"/>
      <c r="J17" s="191" t="s">
        <v>446</v>
      </c>
    </row>
    <row r="18" spans="1:25" ht="78" customHeight="1" x14ac:dyDescent="0.25">
      <c r="B18" s="575" t="s">
        <v>428</v>
      </c>
      <c r="C18" s="576"/>
      <c r="D18" s="576"/>
      <c r="E18" s="576"/>
      <c r="F18" s="576"/>
      <c r="G18" s="576"/>
      <c r="H18" s="576"/>
      <c r="I18" s="576"/>
      <c r="J18" s="577"/>
    </row>
    <row r="19" spans="1:25" s="57" customFormat="1" ht="21" customHeight="1" x14ac:dyDescent="0.25">
      <c r="B19" s="561" t="s">
        <v>437</v>
      </c>
      <c r="C19" s="562"/>
      <c r="D19" s="562"/>
      <c r="E19" s="562"/>
      <c r="F19" s="562"/>
      <c r="G19" s="212"/>
      <c r="H19" s="212" t="b">
        <v>1</v>
      </c>
      <c r="I19" s="212"/>
      <c r="J19" s="230" t="s">
        <v>446</v>
      </c>
      <c r="K19" s="38"/>
    </row>
    <row r="20" spans="1:25" s="57" customFormat="1" ht="21" customHeight="1" x14ac:dyDescent="0.25">
      <c r="B20" s="559" t="s">
        <v>438</v>
      </c>
      <c r="C20" s="560"/>
      <c r="D20" s="560"/>
      <c r="E20" s="560"/>
      <c r="F20" s="560"/>
      <c r="G20" s="211"/>
      <c r="H20" s="211" t="b">
        <v>0</v>
      </c>
      <c r="I20" s="211"/>
      <c r="J20" s="231" t="s">
        <v>446</v>
      </c>
      <c r="K20" s="38"/>
    </row>
    <row r="21" spans="1:25" ht="33.75" customHeight="1" thickBot="1" x14ac:dyDescent="0.3">
      <c r="B21" s="225" t="s">
        <v>260</v>
      </c>
      <c r="C21" s="226" t="s">
        <v>57</v>
      </c>
      <c r="D21" s="232">
        <v>399999</v>
      </c>
      <c r="E21" s="233" t="s">
        <v>446</v>
      </c>
      <c r="F21" s="578" t="s">
        <v>353</v>
      </c>
      <c r="G21" s="579"/>
      <c r="H21" s="579"/>
      <c r="I21" s="579"/>
      <c r="J21" s="580"/>
    </row>
    <row r="22" spans="1:25" ht="15.75" thickBot="1" x14ac:dyDescent="0.3">
      <c r="A22" s="21"/>
      <c r="B22" s="563"/>
      <c r="C22" s="563"/>
      <c r="D22" s="563"/>
      <c r="E22" s="563"/>
      <c r="F22" s="563"/>
    </row>
    <row r="23" spans="1:25" ht="26.25" customHeight="1" x14ac:dyDescent="0.25">
      <c r="B23" s="581" t="s">
        <v>364</v>
      </c>
      <c r="C23" s="582"/>
      <c r="D23" s="582"/>
      <c r="E23" s="582"/>
      <c r="F23" s="582"/>
      <c r="G23" s="582"/>
      <c r="H23" s="582"/>
      <c r="I23" s="582"/>
      <c r="J23" s="583"/>
    </row>
    <row r="24" spans="1:25" s="21" customFormat="1" ht="33.950000000000003" customHeight="1" x14ac:dyDescent="0.25">
      <c r="A24" s="7"/>
      <c r="B24" s="584" t="s">
        <v>64</v>
      </c>
      <c r="C24" s="585"/>
      <c r="D24" s="585"/>
      <c r="E24" s="585"/>
      <c r="F24" s="585"/>
      <c r="G24" s="585"/>
      <c r="H24" s="585"/>
      <c r="I24" s="585"/>
      <c r="J24" s="586"/>
      <c r="L24" s="7"/>
      <c r="M24" s="7"/>
      <c r="N24" s="7"/>
      <c r="O24" s="7"/>
      <c r="P24" s="7"/>
      <c r="Q24" s="7"/>
      <c r="R24" s="7"/>
      <c r="S24" s="7"/>
      <c r="T24" s="7"/>
      <c r="U24" s="7"/>
      <c r="V24" s="7"/>
      <c r="W24" s="7"/>
      <c r="X24" s="7"/>
      <c r="Y24" s="7"/>
    </row>
    <row r="25" spans="1:25" s="21" customFormat="1" ht="33.950000000000003" customHeight="1" x14ac:dyDescent="0.25">
      <c r="A25" s="7"/>
      <c r="B25" s="553" t="s">
        <v>153</v>
      </c>
      <c r="C25" s="554"/>
      <c r="D25" s="587">
        <f>D6+D7</f>
        <v>0</v>
      </c>
      <c r="E25" s="587"/>
      <c r="F25" s="570" t="s">
        <v>66</v>
      </c>
      <c r="G25" s="570"/>
      <c r="H25" s="570"/>
      <c r="I25" s="570"/>
      <c r="J25" s="571"/>
      <c r="L25" s="7"/>
      <c r="M25" s="7"/>
      <c r="N25" s="7"/>
      <c r="O25" s="7"/>
      <c r="P25" s="7"/>
      <c r="Q25" s="7"/>
      <c r="R25" s="7"/>
      <c r="S25" s="7"/>
      <c r="T25" s="7"/>
      <c r="U25" s="7"/>
      <c r="V25" s="7"/>
      <c r="W25" s="7"/>
      <c r="X25" s="7"/>
      <c r="Y25" s="7"/>
    </row>
    <row r="26" spans="1:25" s="21" customFormat="1" ht="33.950000000000003" customHeight="1" x14ac:dyDescent="0.25">
      <c r="A26" s="7"/>
      <c r="B26" s="553" t="s">
        <v>349</v>
      </c>
      <c r="C26" s="554"/>
      <c r="D26" s="588">
        <f>IF(D8=0,0,D25/D8)</f>
        <v>0</v>
      </c>
      <c r="E26" s="588"/>
      <c r="F26" s="570" t="s">
        <v>67</v>
      </c>
      <c r="G26" s="570"/>
      <c r="H26" s="570"/>
      <c r="I26" s="570"/>
      <c r="J26" s="571"/>
      <c r="L26" s="7"/>
      <c r="M26" s="7"/>
      <c r="N26" s="7"/>
      <c r="O26" s="7"/>
      <c r="P26" s="7"/>
      <c r="Q26" s="7"/>
      <c r="R26" s="7"/>
      <c r="S26" s="7"/>
      <c r="T26" s="7"/>
      <c r="U26" s="7"/>
      <c r="V26" s="7"/>
      <c r="W26" s="7"/>
      <c r="X26" s="7"/>
      <c r="Y26" s="7"/>
    </row>
    <row r="27" spans="1:25" s="21" customFormat="1" ht="33.950000000000003" customHeight="1" x14ac:dyDescent="0.25">
      <c r="A27" s="7"/>
      <c r="B27" s="584" t="s">
        <v>363</v>
      </c>
      <c r="C27" s="585"/>
      <c r="D27" s="585"/>
      <c r="E27" s="585"/>
      <c r="F27" s="585"/>
      <c r="G27" s="585"/>
      <c r="H27" s="585"/>
      <c r="I27" s="585"/>
      <c r="J27" s="586"/>
      <c r="L27" s="7"/>
      <c r="M27" s="7"/>
      <c r="N27" s="7"/>
      <c r="O27" s="7"/>
      <c r="P27" s="7"/>
      <c r="Q27" s="7"/>
      <c r="R27" s="7"/>
      <c r="S27" s="7"/>
      <c r="T27" s="7"/>
      <c r="U27" s="7"/>
      <c r="V27" s="7"/>
      <c r="W27" s="7"/>
      <c r="X27" s="7"/>
      <c r="Y27" s="7"/>
    </row>
    <row r="28" spans="1:25" s="21" customFormat="1" ht="33.950000000000003" customHeight="1" x14ac:dyDescent="0.25">
      <c r="A28" s="7"/>
      <c r="B28" s="553" t="s">
        <v>354</v>
      </c>
      <c r="C28" s="554"/>
      <c r="D28" s="589">
        <f>IF(D21="", "N/A",IF(D21=0,0,((D6+D7)/D21)))</f>
        <v>0</v>
      </c>
      <c r="E28" s="589"/>
      <c r="F28" s="591" t="s">
        <v>355</v>
      </c>
      <c r="G28" s="591"/>
      <c r="H28" s="591"/>
      <c r="I28" s="591"/>
      <c r="J28" s="592"/>
      <c r="L28" s="7"/>
      <c r="M28" s="7"/>
      <c r="N28" s="7"/>
      <c r="O28" s="7"/>
      <c r="P28" s="7"/>
      <c r="Q28" s="7"/>
      <c r="R28" s="7"/>
      <c r="S28" s="7"/>
      <c r="T28" s="7"/>
      <c r="U28" s="7"/>
      <c r="V28" s="7"/>
      <c r="W28" s="7"/>
      <c r="X28" s="7"/>
      <c r="Y28" s="7"/>
    </row>
    <row r="29" spans="1:25" s="21" customFormat="1" ht="33.950000000000003" customHeight="1" x14ac:dyDescent="0.25">
      <c r="A29" s="7"/>
      <c r="B29" s="584" t="s">
        <v>65</v>
      </c>
      <c r="C29" s="585"/>
      <c r="D29" s="585"/>
      <c r="E29" s="585"/>
      <c r="F29" s="585"/>
      <c r="G29" s="585"/>
      <c r="H29" s="585"/>
      <c r="I29" s="585"/>
      <c r="J29" s="586"/>
      <c r="L29" s="7"/>
      <c r="M29" s="7"/>
      <c r="N29" s="7"/>
      <c r="O29" s="7"/>
      <c r="P29" s="7"/>
      <c r="Q29" s="7"/>
      <c r="R29" s="7"/>
      <c r="S29" s="7"/>
      <c r="T29" s="7"/>
      <c r="U29" s="7"/>
      <c r="V29" s="7"/>
      <c r="W29" s="7"/>
      <c r="X29" s="7"/>
      <c r="Y29" s="7"/>
    </row>
    <row r="30" spans="1:25" s="21" customFormat="1" ht="33.950000000000003" customHeight="1" thickBot="1" x14ac:dyDescent="0.3">
      <c r="A30" s="7"/>
      <c r="B30" s="555" t="s">
        <v>280</v>
      </c>
      <c r="C30" s="556"/>
      <c r="D30" s="590">
        <f>IF(D8=0,0,D15/D8)</f>
        <v>0</v>
      </c>
      <c r="E30" s="590"/>
      <c r="F30" s="593" t="s">
        <v>68</v>
      </c>
      <c r="G30" s="593"/>
      <c r="H30" s="593"/>
      <c r="I30" s="593"/>
      <c r="J30" s="594"/>
      <c r="L30" s="7"/>
      <c r="M30" s="7"/>
      <c r="N30" s="7"/>
      <c r="O30" s="7"/>
      <c r="P30" s="7"/>
      <c r="Q30" s="7"/>
      <c r="R30" s="7"/>
      <c r="S30" s="7"/>
      <c r="T30" s="7"/>
      <c r="U30" s="7"/>
      <c r="V30" s="7"/>
      <c r="W30" s="7"/>
      <c r="X30" s="7"/>
      <c r="Y30" s="7"/>
    </row>
    <row r="31" spans="1:25" s="21" customFormat="1" ht="15.75" thickBot="1" x14ac:dyDescent="0.3">
      <c r="A31" s="7"/>
      <c r="B31" s="7"/>
      <c r="C31" s="7"/>
      <c r="D31" s="7"/>
      <c r="E31" s="7"/>
      <c r="F31" s="7"/>
      <c r="G31" s="7"/>
      <c r="H31" s="7"/>
      <c r="L31" s="7"/>
      <c r="M31" s="7"/>
      <c r="N31" s="7"/>
      <c r="O31" s="7"/>
      <c r="P31" s="7"/>
      <c r="Q31" s="7"/>
      <c r="R31" s="7"/>
      <c r="S31" s="7"/>
      <c r="T31" s="7"/>
      <c r="U31" s="7"/>
      <c r="V31" s="7"/>
      <c r="W31" s="7"/>
      <c r="X31" s="7"/>
      <c r="Y31" s="7"/>
    </row>
    <row r="32" spans="1:25" s="27" customFormat="1" ht="26.25" customHeight="1" x14ac:dyDescent="0.2">
      <c r="B32" s="595" t="s">
        <v>121</v>
      </c>
      <c r="C32" s="596"/>
      <c r="D32" s="596"/>
      <c r="E32" s="596"/>
      <c r="F32" s="596"/>
      <c r="G32" s="596"/>
      <c r="H32" s="596"/>
      <c r="I32" s="596"/>
      <c r="J32" s="597"/>
    </row>
    <row r="33" spans="2:10" s="27" customFormat="1" ht="18.75" customHeight="1" x14ac:dyDescent="0.2">
      <c r="B33" s="236" t="s">
        <v>122</v>
      </c>
      <c r="C33" s="234" t="s">
        <v>144</v>
      </c>
      <c r="D33" s="598" t="s">
        <v>145</v>
      </c>
      <c r="E33" s="598"/>
      <c r="F33" s="598"/>
      <c r="G33" s="598"/>
      <c r="H33" s="598"/>
      <c r="I33" s="598"/>
      <c r="J33" s="599"/>
    </row>
    <row r="34" spans="2:10" s="27" customFormat="1" x14ac:dyDescent="0.2">
      <c r="B34" s="237" t="s">
        <v>155</v>
      </c>
      <c r="C34" s="235" t="s">
        <v>245</v>
      </c>
      <c r="D34" s="600" t="s">
        <v>243</v>
      </c>
      <c r="E34" s="600"/>
      <c r="F34" s="600"/>
      <c r="G34" s="600"/>
      <c r="H34" s="600"/>
      <c r="I34" s="600"/>
      <c r="J34" s="601"/>
    </row>
    <row r="35" spans="2:10" s="27" customFormat="1" x14ac:dyDescent="0.2">
      <c r="B35" s="174" t="s">
        <v>218</v>
      </c>
      <c r="C35" s="235" t="s">
        <v>244</v>
      </c>
      <c r="D35" s="600" t="s">
        <v>249</v>
      </c>
      <c r="E35" s="600"/>
      <c r="F35" s="600"/>
      <c r="G35" s="600"/>
      <c r="H35" s="600"/>
      <c r="I35" s="600"/>
      <c r="J35" s="601"/>
    </row>
    <row r="36" spans="2:10" s="27" customFormat="1" x14ac:dyDescent="0.2">
      <c r="B36" s="174" t="s">
        <v>55</v>
      </c>
      <c r="C36" s="235" t="s">
        <v>244</v>
      </c>
      <c r="D36" s="600" t="s">
        <v>249</v>
      </c>
      <c r="E36" s="600"/>
      <c r="F36" s="600"/>
      <c r="G36" s="600"/>
      <c r="H36" s="600"/>
      <c r="I36" s="600"/>
      <c r="J36" s="601"/>
    </row>
    <row r="37" spans="2:10" s="27" customFormat="1" x14ac:dyDescent="0.2">
      <c r="B37" s="174" t="s">
        <v>109</v>
      </c>
      <c r="C37" s="235" t="s">
        <v>244</v>
      </c>
      <c r="D37" s="600" t="s">
        <v>250</v>
      </c>
      <c r="E37" s="600"/>
      <c r="F37" s="600"/>
      <c r="G37" s="600"/>
      <c r="H37" s="600"/>
      <c r="I37" s="600"/>
      <c r="J37" s="601"/>
    </row>
    <row r="38" spans="2:10" s="27" customFormat="1" x14ac:dyDescent="0.2">
      <c r="B38" s="174" t="s">
        <v>110</v>
      </c>
      <c r="C38" s="235" t="s">
        <v>244</v>
      </c>
      <c r="D38" s="600" t="s">
        <v>252</v>
      </c>
      <c r="E38" s="600"/>
      <c r="F38" s="600"/>
      <c r="G38" s="600"/>
      <c r="H38" s="600"/>
      <c r="I38" s="600"/>
      <c r="J38" s="601"/>
    </row>
    <row r="39" spans="2:10" s="27" customFormat="1" x14ac:dyDescent="0.2">
      <c r="B39" s="174" t="s">
        <v>126</v>
      </c>
      <c r="C39" s="235" t="s">
        <v>244</v>
      </c>
      <c r="D39" s="600" t="s">
        <v>252</v>
      </c>
      <c r="E39" s="600"/>
      <c r="F39" s="600"/>
      <c r="G39" s="600"/>
      <c r="H39" s="600"/>
      <c r="I39" s="600"/>
      <c r="J39" s="601"/>
    </row>
    <row r="40" spans="2:10" s="27" customFormat="1" x14ac:dyDescent="0.2">
      <c r="B40" s="237" t="s">
        <v>137</v>
      </c>
      <c r="C40" s="235" t="s">
        <v>244</v>
      </c>
      <c r="D40" s="600" t="s">
        <v>251</v>
      </c>
      <c r="E40" s="600"/>
      <c r="F40" s="600"/>
      <c r="G40" s="600"/>
      <c r="H40" s="600"/>
      <c r="I40" s="600"/>
      <c r="J40" s="601"/>
    </row>
    <row r="41" spans="2:10" s="27" customFormat="1" ht="16.5" customHeight="1" thickBot="1" x14ac:dyDescent="0.25">
      <c r="B41" s="238" t="s">
        <v>138</v>
      </c>
      <c r="C41" s="36" t="s">
        <v>244</v>
      </c>
      <c r="D41" s="602" t="s">
        <v>251</v>
      </c>
      <c r="E41" s="602"/>
      <c r="F41" s="602"/>
      <c r="G41" s="602"/>
      <c r="H41" s="602"/>
      <c r="I41" s="602"/>
      <c r="J41" s="603"/>
    </row>
    <row r="42" spans="2:10" s="27" customFormat="1" ht="15" customHeight="1" x14ac:dyDescent="0.2">
      <c r="B42" s="23"/>
      <c r="C42" s="23"/>
      <c r="D42" s="23"/>
      <c r="E42" s="23"/>
      <c r="F42" s="23"/>
      <c r="G42" s="23"/>
    </row>
    <row r="43" spans="2:10" s="27" customFormat="1" x14ac:dyDescent="0.2">
      <c r="B43" s="23"/>
      <c r="C43" s="23"/>
      <c r="D43" s="23"/>
      <c r="E43" s="23"/>
      <c r="F43" s="23"/>
      <c r="G43" s="23"/>
    </row>
    <row r="44" spans="2:10" s="27" customFormat="1" ht="15" customHeight="1" x14ac:dyDescent="0.2">
      <c r="B44" s="23"/>
      <c r="C44" s="23"/>
      <c r="D44" s="23"/>
      <c r="E44" s="23"/>
      <c r="F44" s="23"/>
      <c r="G44" s="23"/>
    </row>
    <row r="45" spans="2:10" s="27" customFormat="1" x14ac:dyDescent="0.2">
      <c r="B45" s="23"/>
      <c r="C45" s="23"/>
      <c r="D45" s="23"/>
      <c r="E45" s="23"/>
      <c r="F45" s="23"/>
      <c r="G45" s="23"/>
    </row>
    <row r="46" spans="2:10" s="27" customFormat="1" ht="15" customHeight="1" x14ac:dyDescent="0.2">
      <c r="B46" s="23"/>
      <c r="C46" s="23"/>
      <c r="D46" s="23"/>
      <c r="E46" s="23"/>
      <c r="F46" s="23"/>
      <c r="G46" s="23"/>
    </row>
    <row r="47" spans="2:10" x14ac:dyDescent="0.2">
      <c r="B47" s="23"/>
      <c r="C47" s="23"/>
      <c r="D47" s="23"/>
      <c r="E47" s="23"/>
      <c r="F47" s="23"/>
      <c r="G47" s="60"/>
    </row>
    <row r="48" spans="2:10" x14ac:dyDescent="0.2">
      <c r="B48" s="23"/>
      <c r="C48" s="23"/>
      <c r="D48" s="23"/>
      <c r="E48" s="23"/>
      <c r="F48" s="23"/>
      <c r="G48" s="60"/>
    </row>
    <row r="49" spans="2:7" s="27" customFormat="1" x14ac:dyDescent="0.2">
      <c r="B49" s="23"/>
      <c r="C49" s="23"/>
      <c r="D49" s="23"/>
      <c r="E49" s="23"/>
      <c r="F49" s="23"/>
      <c r="G49" s="23"/>
    </row>
    <row r="50" spans="2:7" x14ac:dyDescent="0.2">
      <c r="B50" s="23"/>
      <c r="C50" s="23"/>
      <c r="D50" s="23"/>
      <c r="E50" s="23"/>
      <c r="F50" s="23"/>
      <c r="G50" s="60"/>
    </row>
    <row r="51" spans="2:7" x14ac:dyDescent="0.25">
      <c r="B51" s="60"/>
      <c r="C51" s="60"/>
      <c r="D51" s="60"/>
      <c r="E51" s="60"/>
      <c r="F51" s="60"/>
      <c r="G51" s="60"/>
    </row>
    <row r="52" spans="2:7" x14ac:dyDescent="0.25">
      <c r="B52" s="60"/>
      <c r="C52" s="60"/>
      <c r="D52" s="60"/>
      <c r="E52" s="60"/>
      <c r="F52" s="60"/>
      <c r="G52" s="60"/>
    </row>
    <row r="53" spans="2:7" x14ac:dyDescent="0.25">
      <c r="B53" s="60"/>
      <c r="C53" s="60"/>
      <c r="D53" s="60"/>
      <c r="E53" s="60"/>
      <c r="F53" s="60"/>
      <c r="G53" s="60"/>
    </row>
    <row r="54" spans="2:7" x14ac:dyDescent="0.25">
      <c r="B54" s="60"/>
      <c r="C54" s="60"/>
      <c r="D54" s="60"/>
      <c r="E54" s="60"/>
      <c r="F54" s="60"/>
      <c r="G54" s="60"/>
    </row>
    <row r="55" spans="2:7" x14ac:dyDescent="0.25">
      <c r="B55" s="60"/>
      <c r="C55" s="60"/>
      <c r="D55" s="60"/>
      <c r="E55" s="60"/>
      <c r="F55" s="60"/>
      <c r="G55" s="60"/>
    </row>
    <row r="56" spans="2:7" x14ac:dyDescent="0.25">
      <c r="B56" s="60"/>
      <c r="C56" s="60"/>
      <c r="D56" s="60"/>
      <c r="E56" s="60"/>
      <c r="F56" s="60"/>
      <c r="G56" s="60"/>
    </row>
  </sheetData>
  <sheetProtection sheet="1" objects="1" scenarios="1" formatCells="0" formatColumns="0" formatRows="0"/>
  <protectedRanges>
    <protectedRange sqref="D6:E11 D13:E15 B17 B19:B20 D21:E21" name="Range1"/>
    <protectedRange sqref="B19:F20" name="Range2"/>
  </protectedRanges>
  <mergeCells count="48">
    <mergeCell ref="D37:J37"/>
    <mergeCell ref="D38:J38"/>
    <mergeCell ref="D39:J39"/>
    <mergeCell ref="D40:J40"/>
    <mergeCell ref="D41:J41"/>
    <mergeCell ref="B32:J32"/>
    <mergeCell ref="D33:J33"/>
    <mergeCell ref="D34:J34"/>
    <mergeCell ref="D35:J35"/>
    <mergeCell ref="D36:J36"/>
    <mergeCell ref="D30:E30"/>
    <mergeCell ref="B29:J29"/>
    <mergeCell ref="F25:J25"/>
    <mergeCell ref="F26:J26"/>
    <mergeCell ref="F28:J28"/>
    <mergeCell ref="F30:J30"/>
    <mergeCell ref="B27:J27"/>
    <mergeCell ref="B23:J23"/>
    <mergeCell ref="B24:J24"/>
    <mergeCell ref="D25:E25"/>
    <mergeCell ref="D26:E26"/>
    <mergeCell ref="D28:E28"/>
    <mergeCell ref="F14:J14"/>
    <mergeCell ref="F15:J15"/>
    <mergeCell ref="B16:J16"/>
    <mergeCell ref="B18:J18"/>
    <mergeCell ref="F21:J21"/>
    <mergeCell ref="F9:J9"/>
    <mergeCell ref="F10:J10"/>
    <mergeCell ref="F11:J11"/>
    <mergeCell ref="F12:J12"/>
    <mergeCell ref="F13:J13"/>
    <mergeCell ref="B1:J1"/>
    <mergeCell ref="B2:J2"/>
    <mergeCell ref="B25:C25"/>
    <mergeCell ref="B26:C26"/>
    <mergeCell ref="B30:C30"/>
    <mergeCell ref="B17:F17"/>
    <mergeCell ref="B20:F20"/>
    <mergeCell ref="B19:F19"/>
    <mergeCell ref="B22:F22"/>
    <mergeCell ref="B3:F3"/>
    <mergeCell ref="B28:C28"/>
    <mergeCell ref="B4:J4"/>
    <mergeCell ref="D5:J5"/>
    <mergeCell ref="F6:J6"/>
    <mergeCell ref="F7:J7"/>
    <mergeCell ref="F8:J8"/>
  </mergeCells>
  <pageMargins left="0.7" right="0.7" top="0.75" bottom="0.75" header="0.3" footer="0.3"/>
  <pageSetup scale="62" fitToHeight="0" orientation="portrait" r:id="rId1"/>
  <rowBreaks count="1" manualBreakCount="1">
    <brk id="22" min="1" max="9" man="1"/>
  </rowBreaks>
  <colBreaks count="1" manualBreakCount="1">
    <brk id="7" max="1048575" man="1"/>
  </colBreaks>
  <drawing r:id="rId2"/>
  <legacyDrawing r:id="rId3"/>
  <controls>
    <mc:AlternateContent xmlns:mc="http://schemas.openxmlformats.org/markup-compatibility/2006">
      <mc:Choice Requires="x14">
        <control shapeId="3079" r:id="rId4" name="OptionButton1">
          <controlPr locked="0" defaultSize="0" autoLine="0" autoPict="0" linkedCell="H20" r:id="rId5">
            <anchor moveWithCells="1">
              <from>
                <xdr:col>0</xdr:col>
                <xdr:colOff>180975</xdr:colOff>
                <xdr:row>14</xdr:row>
                <xdr:rowOff>228600</xdr:rowOff>
              </from>
              <to>
                <xdr:col>1</xdr:col>
                <xdr:colOff>57150</xdr:colOff>
                <xdr:row>14</xdr:row>
                <xdr:rowOff>342900</xdr:rowOff>
              </to>
            </anchor>
          </controlPr>
        </control>
      </mc:Choice>
      <mc:Fallback>
        <control shapeId="3079" r:id="rId4" name="OptionButton1"/>
      </mc:Fallback>
    </mc:AlternateContent>
    <mc:AlternateContent xmlns:mc="http://schemas.openxmlformats.org/markup-compatibility/2006">
      <mc:Choice Requires="x14">
        <control shapeId="3081" r:id="rId6" name="OptionButton2">
          <controlPr locked="0" defaultSize="0" autoLine="0" autoPict="0" linkedCell="H19" r:id="rId7">
            <anchor moveWithCells="1">
              <from>
                <xdr:col>0</xdr:col>
                <xdr:colOff>180975</xdr:colOff>
                <xdr:row>14</xdr:row>
                <xdr:rowOff>66675</xdr:rowOff>
              </from>
              <to>
                <xdr:col>1</xdr:col>
                <xdr:colOff>57150</xdr:colOff>
                <xdr:row>14</xdr:row>
                <xdr:rowOff>180975</xdr:rowOff>
              </to>
            </anchor>
          </controlPr>
        </control>
      </mc:Choice>
      <mc:Fallback>
        <control shapeId="3081" r:id="rId6" name="OptionButton2"/>
      </mc:Fallback>
    </mc:AlternateContent>
  </controls>
  <extLst>
    <ext xmlns:x14="http://schemas.microsoft.com/office/spreadsheetml/2009/9/main" uri="{CCE6A557-97BC-4b89-ADB6-D9C93CAAB3DF}">
      <x14:dataValidations xmlns:xm="http://schemas.microsoft.com/office/excel/2006/main" count="1">
        <x14:dataValidation type="list" allowBlank="1" showInputMessage="1" showErrorMessage="1">
          <x14:formula1>
            <xm:f>'5. Secondary Test Score'!$K$6:$K$51</xm:f>
          </x14:formula1>
          <xm:sqref>D9:E9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B1:N51"/>
  <sheetViews>
    <sheetView showGridLines="0" zoomScaleNormal="100" zoomScaleSheetLayoutView="100" workbookViewId="0">
      <selection activeCell="I17" sqref="I17:J17"/>
    </sheetView>
  </sheetViews>
  <sheetFormatPr defaultColWidth="9.140625" defaultRowHeight="15" x14ac:dyDescent="0.2"/>
  <cols>
    <col min="1" max="1" width="3.85546875" style="27" customWidth="1"/>
    <col min="2" max="2" width="44.7109375" style="27" customWidth="1"/>
    <col min="3" max="3" width="24.28515625" style="27" customWidth="1"/>
    <col min="4" max="4" width="2.42578125" style="27" customWidth="1"/>
    <col min="5" max="5" width="24.28515625" style="27" customWidth="1"/>
    <col min="6" max="6" width="2.7109375" style="27" customWidth="1"/>
    <col min="7" max="7" width="24.28515625" style="27" customWidth="1"/>
    <col min="8" max="8" width="2.85546875" style="27" customWidth="1"/>
    <col min="9" max="9" width="12.5703125" style="27" customWidth="1"/>
    <col min="10" max="10" width="3" style="27" customWidth="1"/>
    <col min="11" max="14" width="9.140625" style="27" hidden="1" customWidth="1"/>
    <col min="15" max="16384" width="9.140625" style="27"/>
  </cols>
  <sheetData>
    <row r="1" spans="2:14" s="7" customFormat="1" ht="33.75" customHeight="1" x14ac:dyDescent="0.25">
      <c r="B1" s="550" t="s">
        <v>390</v>
      </c>
      <c r="C1" s="551"/>
      <c r="D1" s="551"/>
      <c r="E1" s="551"/>
      <c r="F1" s="551"/>
      <c r="G1" s="551"/>
      <c r="H1" s="551"/>
      <c r="I1" s="551"/>
      <c r="J1" s="552"/>
    </row>
    <row r="2" spans="2:14" ht="101.25" customHeight="1" thickBot="1" x14ac:dyDescent="0.25">
      <c r="B2" s="610" t="s">
        <v>459</v>
      </c>
      <c r="C2" s="611"/>
      <c r="D2" s="611"/>
      <c r="E2" s="611"/>
      <c r="F2" s="611"/>
      <c r="G2" s="611"/>
      <c r="H2" s="611"/>
      <c r="I2" s="611"/>
      <c r="J2" s="612"/>
    </row>
    <row r="3" spans="2:14" ht="16.5" customHeight="1" thickBot="1" x14ac:dyDescent="0.25">
      <c r="B3" s="76"/>
      <c r="C3" s="76"/>
      <c r="D3" s="76"/>
      <c r="E3" s="76"/>
      <c r="F3" s="76"/>
      <c r="G3" s="76"/>
      <c r="H3" s="76"/>
      <c r="I3" s="76"/>
    </row>
    <row r="4" spans="2:14" ht="22.5" customHeight="1" x14ac:dyDescent="0.2">
      <c r="B4" s="616" t="s">
        <v>69</v>
      </c>
      <c r="C4" s="613" t="s">
        <v>70</v>
      </c>
      <c r="D4" s="614"/>
      <c r="E4" s="615"/>
      <c r="F4" s="615"/>
      <c r="G4" s="615"/>
      <c r="H4" s="290"/>
      <c r="I4" s="622" t="s">
        <v>71</v>
      </c>
      <c r="J4" s="457"/>
    </row>
    <row r="5" spans="2:14" ht="22.5" customHeight="1" x14ac:dyDescent="0.2">
      <c r="B5" s="617"/>
      <c r="C5" s="618" t="s">
        <v>453</v>
      </c>
      <c r="D5" s="619"/>
      <c r="E5" s="288" t="s">
        <v>454</v>
      </c>
      <c r="F5" s="289"/>
      <c r="G5" s="606" t="s">
        <v>455</v>
      </c>
      <c r="H5" s="607"/>
      <c r="I5" s="623"/>
      <c r="J5" s="624"/>
      <c r="K5" s="27" t="s">
        <v>217</v>
      </c>
      <c r="L5" s="27" t="s">
        <v>216</v>
      </c>
    </row>
    <row r="6" spans="2:14" ht="36.75" customHeight="1" x14ac:dyDescent="0.2">
      <c r="B6" s="254" t="s">
        <v>335</v>
      </c>
      <c r="C6" s="291" t="s">
        <v>72</v>
      </c>
      <c r="D6" s="261" t="s">
        <v>446</v>
      </c>
      <c r="E6" s="288" t="s">
        <v>73</v>
      </c>
      <c r="F6" s="262" t="s">
        <v>446</v>
      </c>
      <c r="G6" s="288" t="s">
        <v>74</v>
      </c>
      <c r="H6" s="268" t="s">
        <v>446</v>
      </c>
      <c r="I6" s="269" t="str">
        <f>IF(ISERROR(MATCH('4. Secondary Test Inputs'!D9,'5. Secondary Test Score'!L7:L32,0))=FALSE,1,IF(ISERROR(MATCH('4. Secondary Test Inputs'!D9,'5. Secondary Test Score'!M7:M10,0))=FALSE,2,IF(ISERROR(MATCH('4. Secondary Test Inputs'!D9,'5. Secondary Test Score'!N7:N23,0))=FALSE,3,"N/A")))</f>
        <v>N/A</v>
      </c>
      <c r="J6" s="274" t="s">
        <v>446</v>
      </c>
      <c r="K6" s="27" t="s">
        <v>171</v>
      </c>
      <c r="L6" s="63">
        <v>1</v>
      </c>
      <c r="M6" s="63">
        <v>2</v>
      </c>
      <c r="N6" s="63">
        <v>3</v>
      </c>
    </row>
    <row r="7" spans="2:14" ht="48.75" customHeight="1" x14ac:dyDescent="0.2">
      <c r="B7" s="255" t="s">
        <v>336</v>
      </c>
      <c r="C7" s="291" t="s">
        <v>75</v>
      </c>
      <c r="D7" s="261" t="s">
        <v>446</v>
      </c>
      <c r="E7" s="288" t="s">
        <v>76</v>
      </c>
      <c r="F7" s="262" t="s">
        <v>446</v>
      </c>
      <c r="G7" s="288" t="s">
        <v>77</v>
      </c>
      <c r="H7" s="268" t="s">
        <v>446</v>
      </c>
      <c r="I7" s="291" t="str">
        <f>IF('4. Secondary Test Inputs'!H20=TRUE,"N/A",IF(OR('4. Secondary Test Inputs'!D8="",AND('4. Secondary Test Inputs'!D6="",'4. Secondary Test Inputs'!D7="")),"N/A",IF('4. Secondary Test Inputs'!D26&gt;0.05,1,IF(AND('4. Secondary Test Inputs'!D26&lt;=0.05,'4. Secondary Test Inputs'!D26&gt;=0.02),2,IF('4. Secondary Test Inputs'!D26&lt;0.02,3,"N/A")))))</f>
        <v>N/A</v>
      </c>
      <c r="J7" s="275" t="s">
        <v>446</v>
      </c>
      <c r="K7" s="27" t="s">
        <v>170</v>
      </c>
      <c r="L7" s="27" t="s">
        <v>188</v>
      </c>
      <c r="M7" s="27" t="s">
        <v>186</v>
      </c>
      <c r="N7" s="27" t="s">
        <v>170</v>
      </c>
    </row>
    <row r="8" spans="2:14" ht="48.75" customHeight="1" x14ac:dyDescent="0.2">
      <c r="B8" s="255" t="s">
        <v>357</v>
      </c>
      <c r="C8" s="291" t="s">
        <v>227</v>
      </c>
      <c r="D8" s="261" t="s">
        <v>446</v>
      </c>
      <c r="E8" s="288" t="s">
        <v>228</v>
      </c>
      <c r="F8" s="262" t="s">
        <v>446</v>
      </c>
      <c r="G8" s="288" t="s">
        <v>229</v>
      </c>
      <c r="H8" s="268" t="s">
        <v>446</v>
      </c>
      <c r="I8" s="291" t="str">
        <f>IF(OR('4. Secondary Test Inputs'!H19=TRUE, '4. Secondary Test Inputs'!D28="N/A"), "N/A", IF('4. Secondary Test Inputs'!D28&lt;1000, 3, IF('4. Secondary Test Inputs'!D28&lt;3000, 2, 1)))</f>
        <v>N/A</v>
      </c>
      <c r="J8" s="275" t="s">
        <v>446</v>
      </c>
    </row>
    <row r="9" spans="2:14" ht="36.75" customHeight="1" x14ac:dyDescent="0.2">
      <c r="B9" s="254" t="s">
        <v>358</v>
      </c>
      <c r="C9" s="291" t="s">
        <v>78</v>
      </c>
      <c r="D9" s="261" t="s">
        <v>446</v>
      </c>
      <c r="E9" s="288" t="s">
        <v>79</v>
      </c>
      <c r="F9" s="262" t="s">
        <v>446</v>
      </c>
      <c r="G9" s="288" t="s">
        <v>80</v>
      </c>
      <c r="H9" s="268" t="s">
        <v>446</v>
      </c>
      <c r="I9" s="269" t="str">
        <f>IF(OR('4. Secondary Test Inputs'!D10="",'4. Secondary Test Inputs'!D11=""),"N/A",IF('4. Secondary Test Inputs'!D10-'4. Secondary Test Inputs'!D11&gt;0.01,1,IF(AND('4. Secondary Test Inputs'!D10-'4. Secondary Test Inputs'!D11&lt;=0.01,'4. Secondary Test Inputs'!D11-'4. Secondary Test Inputs'!D10&lt;=0.01),2,IF('4. Secondary Test Inputs'!D11-'4. Secondary Test Inputs'!D10&gt;0.01,3,"N/A"))))</f>
        <v>N/A</v>
      </c>
      <c r="J9" s="275" t="s">
        <v>446</v>
      </c>
      <c r="K9" s="27" t="s">
        <v>172</v>
      </c>
      <c r="L9" s="27" t="s">
        <v>190</v>
      </c>
      <c r="M9" s="27" t="s">
        <v>187</v>
      </c>
      <c r="N9" s="27" t="s">
        <v>173</v>
      </c>
    </row>
    <row r="10" spans="2:14" ht="36.75" customHeight="1" x14ac:dyDescent="0.2">
      <c r="B10" s="255" t="s">
        <v>359</v>
      </c>
      <c r="C10" s="291" t="s">
        <v>81</v>
      </c>
      <c r="D10" s="261" t="s">
        <v>446</v>
      </c>
      <c r="E10" s="288" t="s">
        <v>82</v>
      </c>
      <c r="F10" s="263" t="s">
        <v>446</v>
      </c>
      <c r="G10" s="271" t="s">
        <v>83</v>
      </c>
      <c r="H10" s="268" t="s">
        <v>446</v>
      </c>
      <c r="I10" s="269" t="str">
        <f>IF(OR('4. Secondary Test Inputs'!D12="",'4. Secondary Test Inputs'!D13=""),"N/A",IF('4. Secondary Test Inputs'!D13-'4. Secondary Test Inputs'!D12&gt;0.1*'4. Secondary Test Inputs'!D13,1,IF(AND('4. Secondary Test Inputs'!D13-'4. Secondary Test Inputs'!D12&lt;=0.1*'4. Secondary Test Inputs'!D13,'4. Secondary Test Inputs'!D12-'4. Secondary Test Inputs'!D13&lt;=0.1*'4. Secondary Test Inputs'!D13),2,IF('4. Secondary Test Inputs'!D12-'4. Secondary Test Inputs'!D13&gt;0.1*'4. Secondary Test Inputs'!D13,3,"N/A"))))</f>
        <v>N/A</v>
      </c>
      <c r="J10" s="275" t="s">
        <v>446</v>
      </c>
      <c r="K10" s="27" t="s">
        <v>173</v>
      </c>
      <c r="L10" s="52" t="s">
        <v>193</v>
      </c>
      <c r="M10" s="27" t="s">
        <v>212</v>
      </c>
      <c r="N10" s="27" t="s">
        <v>174</v>
      </c>
    </row>
    <row r="11" spans="2:14" ht="48.75" customHeight="1" x14ac:dyDescent="0.2">
      <c r="B11" s="255" t="s">
        <v>360</v>
      </c>
      <c r="C11" s="291" t="s">
        <v>84</v>
      </c>
      <c r="D11" s="261" t="s">
        <v>446</v>
      </c>
      <c r="E11" s="288" t="s">
        <v>85</v>
      </c>
      <c r="F11" s="263" t="s">
        <v>446</v>
      </c>
      <c r="G11" s="271" t="s">
        <v>77</v>
      </c>
      <c r="H11" s="268" t="s">
        <v>446</v>
      </c>
      <c r="I11" s="291" t="str">
        <f>IF('4. Secondary Test Inputs'!H20=TRUE, "N/A", IF(OR('4. Secondary Test Inputs'!D15="",'4. Secondary Test Inputs'!D8=""),"N/A",IF('4. Secondary Test Inputs'!D30&gt;0.04,1,IF(AND('4. Secondary Test Inputs'!D30&lt;=0.04,'4. Secondary Test Inputs'!D30&gt;=0.02),2,IF('4. Secondary Test Inputs'!D30&lt;0.02,3,"N/A")))))</f>
        <v>N/A</v>
      </c>
      <c r="J11" s="275" t="s">
        <v>446</v>
      </c>
      <c r="K11" s="27" t="s">
        <v>175</v>
      </c>
      <c r="L11" s="27" t="s">
        <v>195</v>
      </c>
      <c r="N11" s="27" t="s">
        <v>176</v>
      </c>
    </row>
    <row r="12" spans="2:14" ht="36.75" customHeight="1" x14ac:dyDescent="0.2">
      <c r="B12" s="256" t="s">
        <v>361</v>
      </c>
      <c r="C12" s="291" t="s">
        <v>86</v>
      </c>
      <c r="D12" s="261" t="s">
        <v>446</v>
      </c>
      <c r="E12" s="62" t="s">
        <v>87</v>
      </c>
      <c r="F12" s="264" t="s">
        <v>446</v>
      </c>
      <c r="G12" s="259" t="s">
        <v>88</v>
      </c>
      <c r="H12" s="265" t="s">
        <v>446</v>
      </c>
      <c r="I12" s="269" t="str">
        <f>IF('4. Secondary Test Inputs'!D14="","N/A",IF('4. Secondary Test Inputs'!D14&lt;0.94,1,IF(AND('4. Secondary Test Inputs'!D14&gt;=0.94,'4. Secondary Test Inputs'!D14&lt;=0.98),2,IF('4. Secondary Test Inputs'!D14&gt;0.98,3,"N/A"))))</f>
        <v>N/A</v>
      </c>
      <c r="J12" s="275" t="s">
        <v>446</v>
      </c>
      <c r="K12" s="27" t="s">
        <v>174</v>
      </c>
      <c r="L12" s="27" t="s">
        <v>197</v>
      </c>
      <c r="N12" s="27" t="s">
        <v>178</v>
      </c>
    </row>
    <row r="13" spans="2:14" ht="51.75" customHeight="1" x14ac:dyDescent="0.2">
      <c r="B13" s="255" t="s">
        <v>362</v>
      </c>
      <c r="C13" s="272"/>
      <c r="D13" s="257"/>
      <c r="E13" s="258"/>
      <c r="F13" s="260"/>
      <c r="G13" s="272"/>
      <c r="H13" s="257"/>
      <c r="I13" s="288" t="str">
        <f>IFERROR((IF(AND(OR(I6="N/A", AND(I7="N/A", I8="N/A"), I9="N/A", I10="N/A"), I11&lt;&gt;"N/A", I12&lt;&gt;"N/A"), AVERAGE(I11:I12), "N/A")), "N/A")</f>
        <v>N/A</v>
      </c>
      <c r="J13" s="276" t="s">
        <v>446</v>
      </c>
      <c r="K13" s="27" t="s">
        <v>213</v>
      </c>
      <c r="L13" s="27" t="s">
        <v>199</v>
      </c>
      <c r="N13" s="27" t="s">
        <v>180</v>
      </c>
    </row>
    <row r="14" spans="2:14" x14ac:dyDescent="0.2">
      <c r="B14" s="625" t="s">
        <v>439</v>
      </c>
      <c r="C14" s="626"/>
      <c r="D14" s="626"/>
      <c r="E14" s="626"/>
      <c r="F14" s="626"/>
      <c r="G14" s="626"/>
      <c r="H14" s="626"/>
      <c r="I14" s="626"/>
      <c r="J14" s="627"/>
      <c r="K14" s="27" t="s">
        <v>176</v>
      </c>
      <c r="L14" s="27" t="s">
        <v>202</v>
      </c>
      <c r="N14" s="27" t="s">
        <v>184</v>
      </c>
    </row>
    <row r="15" spans="2:14" ht="15.75" customHeight="1" x14ac:dyDescent="0.2">
      <c r="B15" s="65"/>
      <c r="C15" s="283" t="s">
        <v>457</v>
      </c>
      <c r="D15" s="283"/>
      <c r="E15" s="21"/>
      <c r="F15" s="21"/>
      <c r="G15" s="620" t="s">
        <v>89</v>
      </c>
      <c r="H15" s="621"/>
      <c r="I15" s="628">
        <f>IF(I13="N/A",SUM(I6:I13),SUM(I6:I10,I13))</f>
        <v>0</v>
      </c>
      <c r="J15" s="629"/>
      <c r="K15" s="27" t="s">
        <v>179</v>
      </c>
      <c r="L15" s="27" t="s">
        <v>206</v>
      </c>
      <c r="N15" s="27" t="s">
        <v>171</v>
      </c>
    </row>
    <row r="16" spans="2:14" ht="15.75" x14ac:dyDescent="0.2">
      <c r="B16" s="65"/>
      <c r="C16" s="283" t="s">
        <v>458</v>
      </c>
      <c r="D16" s="283"/>
      <c r="E16" s="21"/>
      <c r="F16" s="21"/>
      <c r="G16" s="292"/>
      <c r="H16" s="292"/>
      <c r="I16" s="284"/>
      <c r="J16" s="266"/>
      <c r="K16" s="27" t="s">
        <v>178</v>
      </c>
      <c r="L16" s="27" t="s">
        <v>207</v>
      </c>
      <c r="N16" s="27" t="s">
        <v>172</v>
      </c>
    </row>
    <row r="17" spans="2:14" ht="15.75" customHeight="1" x14ac:dyDescent="0.2">
      <c r="B17" s="65"/>
      <c r="C17" s="283" t="s">
        <v>456</v>
      </c>
      <c r="D17" s="283"/>
      <c r="E17" s="21"/>
      <c r="F17" s="21"/>
      <c r="G17" s="620" t="s">
        <v>90</v>
      </c>
      <c r="H17" s="620"/>
      <c r="I17" s="630">
        <f>IF(I15=0,0, IF(I13="N/A",(AVERAGE(I6:I13)),AVERAGE(I6:I10,I13)))</f>
        <v>0</v>
      </c>
      <c r="J17" s="631"/>
      <c r="K17" s="27" t="s">
        <v>181</v>
      </c>
      <c r="L17" s="27" t="s">
        <v>209</v>
      </c>
      <c r="N17" s="27" t="s">
        <v>175</v>
      </c>
    </row>
    <row r="18" spans="2:14" ht="168.75" customHeight="1" thickBot="1" x14ac:dyDescent="0.25">
      <c r="B18" s="360" t="s">
        <v>434</v>
      </c>
      <c r="C18" s="361"/>
      <c r="D18" s="361"/>
      <c r="E18" s="361"/>
      <c r="F18" s="361"/>
      <c r="G18" s="361"/>
      <c r="H18" s="361"/>
      <c r="I18" s="361"/>
      <c r="J18" s="267"/>
      <c r="K18" s="52" t="s">
        <v>180</v>
      </c>
      <c r="L18" s="27" t="s">
        <v>204</v>
      </c>
      <c r="N18" s="27" t="s">
        <v>177</v>
      </c>
    </row>
    <row r="19" spans="2:14" ht="15.75" thickBot="1" x14ac:dyDescent="0.25">
      <c r="K19" s="27" t="s">
        <v>183</v>
      </c>
      <c r="L19" s="27" t="s">
        <v>189</v>
      </c>
      <c r="N19" s="27" t="s">
        <v>179</v>
      </c>
    </row>
    <row r="20" spans="2:14" ht="26.25" customHeight="1" x14ac:dyDescent="0.2">
      <c r="B20" s="526" t="s">
        <v>121</v>
      </c>
      <c r="C20" s="527"/>
      <c r="D20" s="528"/>
      <c r="E20" s="529"/>
      <c r="F20" s="216"/>
      <c r="K20" s="27" t="s">
        <v>182</v>
      </c>
      <c r="L20" s="27" t="s">
        <v>191</v>
      </c>
      <c r="N20" s="27" t="s">
        <v>181</v>
      </c>
    </row>
    <row r="21" spans="2:14" s="52" customFormat="1" x14ac:dyDescent="0.2">
      <c r="B21" s="29" t="s">
        <v>122</v>
      </c>
      <c r="C21" s="604" t="s">
        <v>144</v>
      </c>
      <c r="D21" s="605"/>
      <c r="E21" s="51" t="s">
        <v>145</v>
      </c>
      <c r="F21" s="247"/>
      <c r="K21" s="27" t="s">
        <v>185</v>
      </c>
      <c r="L21" s="52" t="s">
        <v>194</v>
      </c>
      <c r="N21" s="27" t="s">
        <v>183</v>
      </c>
    </row>
    <row r="22" spans="2:14" ht="15.75" customHeight="1" x14ac:dyDescent="0.2">
      <c r="B22" s="41" t="s">
        <v>406</v>
      </c>
      <c r="C22" s="606" t="s">
        <v>244</v>
      </c>
      <c r="D22" s="607"/>
      <c r="E22" s="66" t="s">
        <v>261</v>
      </c>
      <c r="F22" s="183"/>
      <c r="K22" s="27" t="s">
        <v>184</v>
      </c>
      <c r="L22" s="27" t="s">
        <v>196</v>
      </c>
      <c r="N22" s="27" t="s">
        <v>185</v>
      </c>
    </row>
    <row r="23" spans="2:14" x14ac:dyDescent="0.2">
      <c r="B23" s="67" t="s">
        <v>407</v>
      </c>
      <c r="C23" s="606" t="s">
        <v>244</v>
      </c>
      <c r="D23" s="607"/>
      <c r="E23" s="66" t="s">
        <v>261</v>
      </c>
      <c r="F23" s="183"/>
      <c r="K23" s="27" t="s">
        <v>187</v>
      </c>
      <c r="L23" s="27" t="s">
        <v>198</v>
      </c>
      <c r="N23" s="27" t="s">
        <v>213</v>
      </c>
    </row>
    <row r="24" spans="2:14" x14ac:dyDescent="0.2">
      <c r="B24" s="67" t="s">
        <v>139</v>
      </c>
      <c r="C24" s="606" t="s">
        <v>244</v>
      </c>
      <c r="D24" s="607"/>
      <c r="E24" s="68" t="s">
        <v>262</v>
      </c>
      <c r="F24" s="183"/>
      <c r="K24" s="27" t="s">
        <v>186</v>
      </c>
      <c r="L24" s="27" t="s">
        <v>192</v>
      </c>
    </row>
    <row r="25" spans="2:14" ht="15" customHeight="1" thickBot="1" x14ac:dyDescent="0.25">
      <c r="B25" s="69" t="s">
        <v>274</v>
      </c>
      <c r="C25" s="608" t="s">
        <v>275</v>
      </c>
      <c r="D25" s="609"/>
      <c r="E25" s="37" t="s">
        <v>276</v>
      </c>
      <c r="F25" s="183"/>
      <c r="K25" s="27" t="s">
        <v>212</v>
      </c>
      <c r="L25" s="27" t="s">
        <v>201</v>
      </c>
    </row>
    <row r="26" spans="2:14" x14ac:dyDescent="0.2">
      <c r="K26" s="27" t="s">
        <v>189</v>
      </c>
      <c r="L26" s="27" t="s">
        <v>203</v>
      </c>
    </row>
    <row r="27" spans="2:14" x14ac:dyDescent="0.2">
      <c r="K27" s="27" t="s">
        <v>188</v>
      </c>
      <c r="L27" s="27" t="s">
        <v>205</v>
      </c>
    </row>
    <row r="28" spans="2:14" x14ac:dyDescent="0.2">
      <c r="K28" s="27" t="s">
        <v>191</v>
      </c>
      <c r="L28" s="27" t="s">
        <v>208</v>
      </c>
    </row>
    <row r="29" spans="2:14" x14ac:dyDescent="0.2">
      <c r="K29" s="27" t="s">
        <v>190</v>
      </c>
      <c r="L29" s="27" t="s">
        <v>210</v>
      </c>
    </row>
    <row r="30" spans="2:14" x14ac:dyDescent="0.2">
      <c r="K30" s="27" t="s">
        <v>194</v>
      </c>
      <c r="L30" s="27" t="s">
        <v>211</v>
      </c>
    </row>
    <row r="31" spans="2:14" x14ac:dyDescent="0.2">
      <c r="K31" s="27" t="s">
        <v>193</v>
      </c>
      <c r="L31" s="27" t="s">
        <v>214</v>
      </c>
    </row>
    <row r="32" spans="2:14" x14ac:dyDescent="0.2">
      <c r="K32" s="27" t="s">
        <v>214</v>
      </c>
      <c r="L32" s="27" t="s">
        <v>215</v>
      </c>
    </row>
    <row r="33" spans="11:11" x14ac:dyDescent="0.2">
      <c r="K33" s="27" t="s">
        <v>196</v>
      </c>
    </row>
    <row r="34" spans="11:11" x14ac:dyDescent="0.2">
      <c r="K34" s="27" t="s">
        <v>195</v>
      </c>
    </row>
    <row r="35" spans="11:11" x14ac:dyDescent="0.2">
      <c r="K35" s="27" t="s">
        <v>198</v>
      </c>
    </row>
    <row r="36" spans="11:11" x14ac:dyDescent="0.2">
      <c r="K36" s="27" t="s">
        <v>197</v>
      </c>
    </row>
    <row r="37" spans="11:11" x14ac:dyDescent="0.2">
      <c r="K37" s="27" t="s">
        <v>192</v>
      </c>
    </row>
    <row r="38" spans="11:11" x14ac:dyDescent="0.2">
      <c r="K38" s="27" t="s">
        <v>199</v>
      </c>
    </row>
    <row r="39" spans="11:11" x14ac:dyDescent="0.2">
      <c r="K39" s="27" t="s">
        <v>201</v>
      </c>
    </row>
    <row r="40" spans="11:11" x14ac:dyDescent="0.2">
      <c r="K40" s="27" t="s">
        <v>200</v>
      </c>
    </row>
    <row r="41" spans="11:11" x14ac:dyDescent="0.2">
      <c r="K41" s="27" t="s">
        <v>203</v>
      </c>
    </row>
    <row r="42" spans="11:11" x14ac:dyDescent="0.2">
      <c r="K42" s="27" t="s">
        <v>202</v>
      </c>
    </row>
    <row r="43" spans="11:11" x14ac:dyDescent="0.2">
      <c r="K43" s="27" t="s">
        <v>205</v>
      </c>
    </row>
    <row r="44" spans="11:11" x14ac:dyDescent="0.2">
      <c r="K44" s="27" t="s">
        <v>206</v>
      </c>
    </row>
    <row r="45" spans="11:11" x14ac:dyDescent="0.2">
      <c r="K45" s="27" t="s">
        <v>215</v>
      </c>
    </row>
    <row r="46" spans="11:11" x14ac:dyDescent="0.2">
      <c r="K46" s="27" t="s">
        <v>208</v>
      </c>
    </row>
    <row r="47" spans="11:11" x14ac:dyDescent="0.2">
      <c r="K47" s="27" t="s">
        <v>207</v>
      </c>
    </row>
    <row r="48" spans="11:11" x14ac:dyDescent="0.2">
      <c r="K48" s="27" t="s">
        <v>210</v>
      </c>
    </row>
    <row r="49" spans="11:11" x14ac:dyDescent="0.2">
      <c r="K49" s="27" t="s">
        <v>209</v>
      </c>
    </row>
    <row r="50" spans="11:11" x14ac:dyDescent="0.2">
      <c r="K50" s="27" t="s">
        <v>204</v>
      </c>
    </row>
    <row r="51" spans="11:11" x14ac:dyDescent="0.2">
      <c r="K51" s="27" t="s">
        <v>211</v>
      </c>
    </row>
  </sheetData>
  <sheetProtection sheet="1" objects="1" scenarios="1" formatCells="0" formatColumns="0" formatRows="0"/>
  <customSheetViews>
    <customSheetView guid="{A679FB87-A1CB-40DE-BE63-577A323259F2}">
      <pageMargins left="0.7" right="0.7" top="0.75" bottom="0.75" header="0.3" footer="0.3"/>
      <pageSetup scale="77" orientation="landscape" r:id="rId1"/>
    </customSheetView>
  </customSheetViews>
  <mergeCells count="19">
    <mergeCell ref="B1:J1"/>
    <mergeCell ref="B2:J2"/>
    <mergeCell ref="C4:G4"/>
    <mergeCell ref="B20:E20"/>
    <mergeCell ref="B18:I18"/>
    <mergeCell ref="B4:B5"/>
    <mergeCell ref="C5:D5"/>
    <mergeCell ref="G5:H5"/>
    <mergeCell ref="G15:H15"/>
    <mergeCell ref="G17:H17"/>
    <mergeCell ref="I4:J5"/>
    <mergeCell ref="B14:J14"/>
    <mergeCell ref="I15:J15"/>
    <mergeCell ref="I17:J17"/>
    <mergeCell ref="C21:D21"/>
    <mergeCell ref="C22:D22"/>
    <mergeCell ref="C23:D23"/>
    <mergeCell ref="C24:D24"/>
    <mergeCell ref="C25:D25"/>
  </mergeCells>
  <conditionalFormatting sqref="C6:D6">
    <cfRule type="expression" dxfId="41" priority="41">
      <formula>IF($I$6=1,TRUE,FALSE)</formula>
    </cfRule>
  </conditionalFormatting>
  <conditionalFormatting sqref="E6:F6">
    <cfRule type="expression" dxfId="40" priority="40">
      <formula>IF($I$6=2,TRUE,FALSE)</formula>
    </cfRule>
  </conditionalFormatting>
  <conditionalFormatting sqref="G6:H6">
    <cfRule type="expression" dxfId="39" priority="39">
      <formula>IF($I$6=3,TRUE,FALSE)</formula>
    </cfRule>
  </conditionalFormatting>
  <conditionalFormatting sqref="C7:D7">
    <cfRule type="expression" dxfId="38" priority="38">
      <formula>IF($I$7=1,TRUE,FALSE)</formula>
    </cfRule>
  </conditionalFormatting>
  <conditionalFormatting sqref="C9:D9">
    <cfRule type="expression" dxfId="37" priority="37">
      <formula>IF($I$9=1,TRUE,FALSE)</formula>
    </cfRule>
  </conditionalFormatting>
  <conditionalFormatting sqref="C10:D10">
    <cfRule type="expression" dxfId="36" priority="36">
      <formula>IF($I$10=1,TRUE,FALSE)</formula>
    </cfRule>
  </conditionalFormatting>
  <conditionalFormatting sqref="C11:D11">
    <cfRule type="expression" dxfId="35" priority="35">
      <formula>IF($I$11=1,TRUE,FALSE)</formula>
    </cfRule>
  </conditionalFormatting>
  <conditionalFormatting sqref="C12:D12">
    <cfRule type="expression" dxfId="34" priority="34">
      <formula>IF($I$12=1,TRUE,FALSE)</formula>
    </cfRule>
  </conditionalFormatting>
  <conditionalFormatting sqref="E7:F7">
    <cfRule type="expression" dxfId="33" priority="33">
      <formula>IF($I$7=2,TRUE,FALSE)</formula>
    </cfRule>
  </conditionalFormatting>
  <conditionalFormatting sqref="E9:F9">
    <cfRule type="expression" dxfId="32" priority="32">
      <formula>IF($I$9=2,TRUE,FALSE)</formula>
    </cfRule>
  </conditionalFormatting>
  <conditionalFormatting sqref="E10:F10">
    <cfRule type="expression" dxfId="31" priority="31">
      <formula>IF($I$10=2,TRUE,FALSE)</formula>
    </cfRule>
  </conditionalFormatting>
  <conditionalFormatting sqref="E11:F11">
    <cfRule type="expression" dxfId="30" priority="30">
      <formula>IF($I$11=2,TRUE,FALSE)</formula>
    </cfRule>
  </conditionalFormatting>
  <conditionalFormatting sqref="E12:F12">
    <cfRule type="expression" dxfId="29" priority="29">
      <formula>IF($I$12=2,TRUE,FALSE)</formula>
    </cfRule>
  </conditionalFormatting>
  <conditionalFormatting sqref="G7:H7">
    <cfRule type="expression" dxfId="28" priority="28">
      <formula>IF($I$7=3,TRUE,FALSE)</formula>
    </cfRule>
  </conditionalFormatting>
  <conditionalFormatting sqref="G9:H9">
    <cfRule type="expression" dxfId="27" priority="27">
      <formula>IF($I$9=3,TRUE,FALSE)</formula>
    </cfRule>
  </conditionalFormatting>
  <conditionalFormatting sqref="G10:H10">
    <cfRule type="expression" dxfId="26" priority="26">
      <formula>IF($I$10=3,TRUE,FALSE)</formula>
    </cfRule>
  </conditionalFormatting>
  <conditionalFormatting sqref="G11:H11">
    <cfRule type="expression" dxfId="25" priority="25">
      <formula>IF($I$11=3,TRUE,FALSE)</formula>
    </cfRule>
  </conditionalFormatting>
  <conditionalFormatting sqref="G12:H12">
    <cfRule type="expression" dxfId="24" priority="24">
      <formula>IF($I$12=3,TRUE,FALSE)</formula>
    </cfRule>
  </conditionalFormatting>
  <conditionalFormatting sqref="C8:D8">
    <cfRule type="expression" dxfId="23" priority="23">
      <formula>IF($I$8=1, TRUE, FALSE)</formula>
    </cfRule>
  </conditionalFormatting>
  <conditionalFormatting sqref="G8:H8">
    <cfRule type="expression" dxfId="22" priority="22">
      <formula>IF($I$8=3, TRUE, FALSE)</formula>
    </cfRule>
  </conditionalFormatting>
  <conditionalFormatting sqref="E8:F8">
    <cfRule type="expression" dxfId="21" priority="21">
      <formula>IF($I$8=2, TRUE, FALSE)</formula>
    </cfRule>
  </conditionalFormatting>
  <conditionalFormatting sqref="I6:I13">
    <cfRule type="cellIs" dxfId="20" priority="9" operator="between">
      <formula>0</formula>
      <formula>4</formula>
    </cfRule>
  </conditionalFormatting>
  <conditionalFormatting sqref="J6">
    <cfRule type="expression" dxfId="19" priority="8">
      <formula>AND($I$6&gt;=0,$I$6&lt;=4)</formula>
    </cfRule>
  </conditionalFormatting>
  <conditionalFormatting sqref="J7">
    <cfRule type="expression" dxfId="18" priority="7">
      <formula>AND($I$7&gt;=0,$I$7&lt;=4)</formula>
    </cfRule>
  </conditionalFormatting>
  <conditionalFormatting sqref="J8">
    <cfRule type="expression" dxfId="17" priority="6">
      <formula>AND($I$8&gt;=0,$I$8&lt;=4)</formula>
    </cfRule>
  </conditionalFormatting>
  <conditionalFormatting sqref="J9">
    <cfRule type="expression" dxfId="16" priority="5">
      <formula>AND($I$9&gt;=0,$I$9&lt;=4)</formula>
    </cfRule>
  </conditionalFormatting>
  <conditionalFormatting sqref="J10">
    <cfRule type="expression" dxfId="15" priority="4">
      <formula>AND($I$10&gt;=0,$I$10&lt;=4)</formula>
    </cfRule>
  </conditionalFormatting>
  <conditionalFormatting sqref="J11">
    <cfRule type="expression" dxfId="14" priority="3">
      <formula>AND($I$11&gt;=0,$I$11&lt;=4)</formula>
    </cfRule>
  </conditionalFormatting>
  <conditionalFormatting sqref="J12">
    <cfRule type="expression" dxfId="13" priority="2">
      <formula>AND($I$12&gt;=0,$I$12&lt;=4)</formula>
    </cfRule>
  </conditionalFormatting>
  <conditionalFormatting sqref="J13">
    <cfRule type="expression" dxfId="12" priority="1">
      <formula>AND($I$13&gt;=0,$I$13&lt;=4)</formula>
    </cfRule>
  </conditionalFormatting>
  <pageMargins left="0.7" right="0.7" top="0.75" bottom="0.75" header="0.3" footer="0.3"/>
  <pageSetup scale="64" fitToHeight="0"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I23"/>
  <sheetViews>
    <sheetView showGridLines="0" zoomScaleNormal="100" zoomScaleSheetLayoutView="100" workbookViewId="0">
      <selection activeCell="K1" sqref="K1"/>
    </sheetView>
  </sheetViews>
  <sheetFormatPr defaultColWidth="9.140625" defaultRowHeight="15" x14ac:dyDescent="0.25"/>
  <cols>
    <col min="1" max="1" width="3.7109375" style="7" customWidth="1"/>
    <col min="2" max="2" width="3.5703125" style="7" customWidth="1"/>
    <col min="3" max="3" width="42.85546875" style="7" customWidth="1"/>
    <col min="4" max="4" width="25.7109375" style="74" customWidth="1"/>
    <col min="5" max="5" width="2.5703125" style="74" customWidth="1"/>
    <col min="6" max="6" width="25.7109375" style="74" customWidth="1"/>
    <col min="7" max="7" width="2" style="74" customWidth="1"/>
    <col min="8" max="8" width="25.7109375" style="74" customWidth="1"/>
    <col min="9" max="9" width="2.140625" style="7" customWidth="1"/>
    <col min="10" max="16384" width="9.140625" style="7"/>
  </cols>
  <sheetData>
    <row r="1" spans="1:9" ht="33.75" customHeight="1" x14ac:dyDescent="0.25">
      <c r="B1" s="657" t="s">
        <v>221</v>
      </c>
      <c r="C1" s="658"/>
      <c r="D1" s="658"/>
      <c r="E1" s="658"/>
      <c r="F1" s="658"/>
      <c r="G1" s="658"/>
      <c r="H1" s="658"/>
      <c r="I1" s="659"/>
    </row>
    <row r="2" spans="1:9" ht="144.75" customHeight="1" thickBot="1" x14ac:dyDescent="0.3">
      <c r="B2" s="660" t="s">
        <v>461</v>
      </c>
      <c r="C2" s="661"/>
      <c r="D2" s="661"/>
      <c r="E2" s="661"/>
      <c r="F2" s="661"/>
      <c r="G2" s="661"/>
      <c r="H2" s="661"/>
      <c r="I2" s="662"/>
    </row>
    <row r="3" spans="1:9" ht="15.75" thickBot="1" x14ac:dyDescent="0.25">
      <c r="A3" s="70"/>
      <c r="B3" s="564"/>
      <c r="C3" s="564"/>
      <c r="D3" s="564"/>
      <c r="E3" s="564"/>
      <c r="F3" s="564"/>
      <c r="G3" s="564"/>
      <c r="H3" s="564"/>
      <c r="I3" s="21"/>
    </row>
    <row r="4" spans="1:9" ht="26.25" customHeight="1" x14ac:dyDescent="0.25">
      <c r="B4" s="663" t="s">
        <v>365</v>
      </c>
      <c r="C4" s="664"/>
      <c r="D4" s="664"/>
      <c r="E4" s="664"/>
      <c r="F4" s="664"/>
      <c r="G4" s="664"/>
      <c r="H4" s="664"/>
      <c r="I4" s="665"/>
    </row>
    <row r="5" spans="1:9" x14ac:dyDescent="0.25">
      <c r="B5" s="652" t="s">
        <v>439</v>
      </c>
      <c r="C5" s="653"/>
      <c r="D5" s="653"/>
      <c r="E5" s="653"/>
      <c r="F5" s="653"/>
      <c r="G5" s="653"/>
      <c r="H5" s="653"/>
      <c r="I5" s="654"/>
    </row>
    <row r="6" spans="1:9" x14ac:dyDescent="0.2">
      <c r="B6" s="655" t="s">
        <v>391</v>
      </c>
      <c r="C6" s="656"/>
      <c r="D6" s="656"/>
      <c r="E6" s="243"/>
      <c r="F6" s="71">
        <f>'3. MPS'!J9</f>
        <v>0</v>
      </c>
      <c r="G6" s="71"/>
      <c r="H6" s="653" t="s">
        <v>439</v>
      </c>
      <c r="I6" s="654"/>
    </row>
    <row r="7" spans="1:9" x14ac:dyDescent="0.2">
      <c r="B7" s="655" t="s">
        <v>392</v>
      </c>
      <c r="C7" s="656"/>
      <c r="D7" s="656"/>
      <c r="E7" s="243"/>
      <c r="F7" s="72">
        <f>'5. Secondary Test Score'!I17</f>
        <v>0</v>
      </c>
      <c r="G7" s="72"/>
      <c r="H7" s="653" t="s">
        <v>439</v>
      </c>
      <c r="I7" s="654"/>
    </row>
    <row r="8" spans="1:9" x14ac:dyDescent="0.25">
      <c r="B8" s="652" t="s">
        <v>439</v>
      </c>
      <c r="C8" s="653"/>
      <c r="D8" s="653"/>
      <c r="E8" s="653"/>
      <c r="F8" s="653"/>
      <c r="G8" s="653"/>
      <c r="H8" s="653"/>
      <c r="I8" s="654"/>
    </row>
    <row r="9" spans="1:9" ht="33.75" customHeight="1" x14ac:dyDescent="0.25">
      <c r="B9" s="636" t="s">
        <v>393</v>
      </c>
      <c r="C9" s="637"/>
      <c r="D9" s="606" t="s">
        <v>40</v>
      </c>
      <c r="E9" s="649"/>
      <c r="F9" s="649"/>
      <c r="G9" s="649"/>
      <c r="H9" s="649"/>
      <c r="I9" s="650"/>
    </row>
    <row r="10" spans="1:9" ht="33.75" customHeight="1" x14ac:dyDescent="0.25">
      <c r="B10" s="636"/>
      <c r="C10" s="637"/>
      <c r="D10" s="618" t="s">
        <v>94</v>
      </c>
      <c r="E10" s="651"/>
      <c r="F10" s="618" t="s">
        <v>95</v>
      </c>
      <c r="G10" s="651"/>
      <c r="H10" s="606" t="s">
        <v>99</v>
      </c>
      <c r="I10" s="650"/>
    </row>
    <row r="11" spans="1:9" ht="22.5" customHeight="1" x14ac:dyDescent="0.25">
      <c r="B11" s="643" t="s">
        <v>91</v>
      </c>
      <c r="C11" s="644"/>
      <c r="D11" s="252" t="s">
        <v>96</v>
      </c>
      <c r="E11" s="261" t="s">
        <v>446</v>
      </c>
      <c r="F11" s="252" t="s">
        <v>98</v>
      </c>
      <c r="G11" s="261" t="s">
        <v>446</v>
      </c>
      <c r="H11" s="252" t="s">
        <v>98</v>
      </c>
      <c r="I11" s="281" t="s">
        <v>446</v>
      </c>
    </row>
    <row r="12" spans="1:9" ht="22.5" customHeight="1" x14ac:dyDescent="0.25">
      <c r="B12" s="643" t="s">
        <v>92</v>
      </c>
      <c r="C12" s="644"/>
      <c r="D12" s="279" t="s">
        <v>97</v>
      </c>
      <c r="E12" s="261" t="s">
        <v>446</v>
      </c>
      <c r="F12" s="252" t="s">
        <v>96</v>
      </c>
      <c r="G12" s="261" t="s">
        <v>446</v>
      </c>
      <c r="H12" s="252" t="s">
        <v>98</v>
      </c>
      <c r="I12" s="281" t="s">
        <v>446</v>
      </c>
    </row>
    <row r="13" spans="1:9" ht="22.5" customHeight="1" thickBot="1" x14ac:dyDescent="0.3">
      <c r="B13" s="645" t="s">
        <v>93</v>
      </c>
      <c r="C13" s="646"/>
      <c r="D13" s="277" t="s">
        <v>97</v>
      </c>
      <c r="E13" s="280" t="s">
        <v>446</v>
      </c>
      <c r="F13" s="277" t="s">
        <v>97</v>
      </c>
      <c r="G13" s="280" t="s">
        <v>446</v>
      </c>
      <c r="H13" s="246" t="s">
        <v>96</v>
      </c>
      <c r="I13" s="282" t="s">
        <v>446</v>
      </c>
    </row>
    <row r="14" spans="1:9" ht="15.75" thickBot="1" x14ac:dyDescent="0.3">
      <c r="B14" s="416"/>
      <c r="C14" s="416"/>
      <c r="D14" s="416"/>
      <c r="E14" s="416"/>
      <c r="F14" s="416"/>
      <c r="G14" s="416"/>
      <c r="H14" s="416"/>
    </row>
    <row r="15" spans="1:9" ht="15.75" x14ac:dyDescent="0.25">
      <c r="B15" s="647" t="s">
        <v>100</v>
      </c>
      <c r="C15" s="648"/>
      <c r="D15" s="75"/>
      <c r="E15" s="75"/>
      <c r="F15" s="75"/>
      <c r="G15" s="75"/>
      <c r="H15" s="75"/>
      <c r="I15" s="21"/>
    </row>
    <row r="16" spans="1:9" x14ac:dyDescent="0.25">
      <c r="B16" s="163" t="s">
        <v>97</v>
      </c>
      <c r="C16" s="73" t="s">
        <v>351</v>
      </c>
      <c r="D16" s="76"/>
      <c r="E16" s="76"/>
      <c r="F16" s="76"/>
      <c r="G16" s="76"/>
      <c r="H16" s="76"/>
      <c r="I16" s="21"/>
    </row>
    <row r="17" spans="2:9" x14ac:dyDescent="0.25">
      <c r="B17" s="128" t="s">
        <v>98</v>
      </c>
      <c r="C17" s="73" t="s">
        <v>159</v>
      </c>
      <c r="D17" s="76"/>
      <c r="E17" s="76"/>
      <c r="F17" s="76"/>
      <c r="G17" s="76"/>
      <c r="H17" s="76"/>
      <c r="I17" s="21"/>
    </row>
    <row r="18" spans="2:9" ht="15.75" thickBot="1" x14ac:dyDescent="0.3">
      <c r="B18" s="77" t="s">
        <v>96</v>
      </c>
      <c r="C18" s="78" t="s">
        <v>160</v>
      </c>
      <c r="D18" s="76"/>
      <c r="E18" s="76"/>
      <c r="F18" s="76"/>
      <c r="G18" s="76"/>
      <c r="H18" s="76"/>
      <c r="I18" s="21"/>
    </row>
    <row r="19" spans="2:9" ht="15.75" thickBot="1" x14ac:dyDescent="0.3">
      <c r="B19" s="21"/>
    </row>
    <row r="20" spans="2:9" s="27" customFormat="1" ht="26.25" customHeight="1" x14ac:dyDescent="0.2">
      <c r="B20" s="638" t="s">
        <v>121</v>
      </c>
      <c r="C20" s="639"/>
      <c r="D20" s="639"/>
      <c r="E20" s="639"/>
      <c r="F20" s="640"/>
      <c r="G20" s="216"/>
    </row>
    <row r="21" spans="2:9" s="52" customFormat="1" ht="15" customHeight="1" x14ac:dyDescent="0.2">
      <c r="B21" s="641" t="s">
        <v>122</v>
      </c>
      <c r="C21" s="642"/>
      <c r="D21" s="273" t="s">
        <v>144</v>
      </c>
      <c r="E21" s="294"/>
      <c r="F21" s="51" t="s">
        <v>145</v>
      </c>
      <c r="G21" s="247"/>
    </row>
    <row r="22" spans="2:9" s="27" customFormat="1" ht="15" customHeight="1" x14ac:dyDescent="0.2">
      <c r="B22" s="632" t="s">
        <v>140</v>
      </c>
      <c r="C22" s="633"/>
      <c r="D22" s="270" t="s">
        <v>275</v>
      </c>
      <c r="E22" s="295"/>
      <c r="F22" s="79" t="s">
        <v>276</v>
      </c>
      <c r="G22" s="278"/>
    </row>
    <row r="23" spans="2:9" s="27" customFormat="1" ht="15.75" thickBot="1" x14ac:dyDescent="0.25">
      <c r="B23" s="634" t="s">
        <v>274</v>
      </c>
      <c r="C23" s="635"/>
      <c r="D23" s="253" t="s">
        <v>275</v>
      </c>
      <c r="E23" s="296"/>
      <c r="F23" s="37" t="s">
        <v>276</v>
      </c>
      <c r="G23" s="183"/>
    </row>
  </sheetData>
  <sheetProtection sheet="1" objects="1" scenarios="1" formatCells="0" formatColumns="0" formatRows="0"/>
  <customSheetViews>
    <customSheetView guid="{A679FB87-A1CB-40DE-BE63-577A323259F2}">
      <pageMargins left="0.7" right="0.7" top="0.75" bottom="0.75" header="0.3" footer="0.3"/>
      <pageSetup orientation="landscape" r:id="rId1"/>
    </customSheetView>
  </customSheetViews>
  <mergeCells count="24">
    <mergeCell ref="B8:I8"/>
    <mergeCell ref="B3:H3"/>
    <mergeCell ref="B6:D6"/>
    <mergeCell ref="B7:D7"/>
    <mergeCell ref="B1:I1"/>
    <mergeCell ref="B2:I2"/>
    <mergeCell ref="B4:I4"/>
    <mergeCell ref="B5:I5"/>
    <mergeCell ref="H6:I6"/>
    <mergeCell ref="H7:I7"/>
    <mergeCell ref="B22:C22"/>
    <mergeCell ref="B23:C23"/>
    <mergeCell ref="B9:C10"/>
    <mergeCell ref="B20:F20"/>
    <mergeCell ref="B21:C21"/>
    <mergeCell ref="B11:C11"/>
    <mergeCell ref="B12:C12"/>
    <mergeCell ref="B13:C13"/>
    <mergeCell ref="B15:C15"/>
    <mergeCell ref="B14:H14"/>
    <mergeCell ref="D9:I9"/>
    <mergeCell ref="H10:I10"/>
    <mergeCell ref="F10:G10"/>
    <mergeCell ref="D10:E10"/>
  </mergeCells>
  <conditionalFormatting sqref="D11:E11">
    <cfRule type="expression" dxfId="11" priority="14">
      <formula>AND($F$6&lt;0.01,$F$7&lt;1.5)</formula>
    </cfRule>
  </conditionalFormatting>
  <conditionalFormatting sqref="F11:G11">
    <cfRule type="expression" dxfId="10" priority="12">
      <formula>AND($F$6&gt;=0.01,$F$6&lt;=0.02,$F$7&lt;1.5)</formula>
    </cfRule>
  </conditionalFormatting>
  <conditionalFormatting sqref="H11:I11">
    <cfRule type="expression" dxfId="9" priority="11">
      <formula>AND($F$6&gt;0.02,$F$7&lt;1.5)</formula>
    </cfRule>
  </conditionalFormatting>
  <conditionalFormatting sqref="D12:E12">
    <cfRule type="expression" dxfId="8" priority="10">
      <formula>AND($F$6&lt;0.01,$F$7&gt;=1.5,$F$7&lt;=2.5)</formula>
    </cfRule>
  </conditionalFormatting>
  <conditionalFormatting sqref="F12:G12">
    <cfRule type="expression" dxfId="7" priority="9">
      <formula>AND($F$6&gt;=0.01,$F$6&lt;=0.02,$F$7&gt;=1.5,$F$7&lt;=2.5)</formula>
    </cfRule>
  </conditionalFormatting>
  <conditionalFormatting sqref="H12:I12">
    <cfRule type="expression" dxfId="6" priority="8">
      <formula>AND($F$6&gt;0.02,$F$7&gt;=1.5,$F$7&lt;=2.5)</formula>
    </cfRule>
  </conditionalFormatting>
  <conditionalFormatting sqref="D13:E13">
    <cfRule type="expression" dxfId="5" priority="7">
      <formula>AND($F$6&lt;0.01,$F$7&gt;2.5)</formula>
    </cfRule>
  </conditionalFormatting>
  <conditionalFormatting sqref="F13:G13">
    <cfRule type="expression" dxfId="4" priority="6">
      <formula>AND($F$6&gt;=0.01,$F$6&lt;=0.02,$F$7&gt;2.5)</formula>
    </cfRule>
  </conditionalFormatting>
  <conditionalFormatting sqref="H13:I13">
    <cfRule type="expression" dxfId="3" priority="5">
      <formula>AND($F$6&gt;0.02,$F$7&gt;2.5)</formula>
    </cfRule>
  </conditionalFormatting>
  <conditionalFormatting sqref="B16">
    <cfRule type="expression" dxfId="2" priority="3">
      <formula>OR(AND($F$6&lt;0.01,$F$7&gt;=1.5),AND($F$6&gt;0.01,$F$6&lt;0.02,$F$7&gt;2.5))</formula>
    </cfRule>
  </conditionalFormatting>
  <conditionalFormatting sqref="B17">
    <cfRule type="expression" dxfId="1" priority="2">
      <formula>OR(AND($F$6&gt;0.02,$F$7&lt;=2.5),AND($F$6&gt;=0.01,$F$6&lt;=0.02,$F$7&lt;1.5))</formula>
    </cfRule>
  </conditionalFormatting>
  <conditionalFormatting sqref="B18">
    <cfRule type="expression" dxfId="0" priority="1">
      <formula>OR(AND($F$6&lt;0.01,$F$7&lt;1.5),AND($F$6&gt;0.01,$F$6&lt;0.02,$F$7&lt;=2.5,$F$7&gt;=1.5),AND($F$6&gt;0.02,$F$7&gt;2.5))</formula>
    </cfRule>
  </conditionalFormatting>
  <pageMargins left="0.7" right="0.7" top="0.75" bottom="0.75" header="0.3" footer="0.3"/>
  <pageSetup scale="69" fitToHeight="0" orientation="portrait"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theme="4" tint="0.59999389629810485"/>
    <pageSetUpPr fitToPage="1"/>
  </sheetPr>
  <dimension ref="A1:E15"/>
  <sheetViews>
    <sheetView showGridLines="0" zoomScaleNormal="100" zoomScaleSheetLayoutView="100" workbookViewId="0">
      <selection activeCell="B1" sqref="B1:E1"/>
    </sheetView>
  </sheetViews>
  <sheetFormatPr defaultColWidth="9.140625" defaultRowHeight="15" x14ac:dyDescent="0.2"/>
  <cols>
    <col min="1" max="1" width="3.85546875" style="27" customWidth="1"/>
    <col min="2" max="2" width="50" style="27" customWidth="1"/>
    <col min="3" max="4" width="32.140625" style="27" customWidth="1"/>
    <col min="5" max="5" width="2.140625" style="27" customWidth="1"/>
    <col min="6" max="16384" width="9.140625" style="27"/>
  </cols>
  <sheetData>
    <row r="1" spans="1:5" ht="45" customHeight="1" x14ac:dyDescent="0.2">
      <c r="A1" s="7"/>
      <c r="B1" s="674" t="s">
        <v>366</v>
      </c>
      <c r="C1" s="675"/>
      <c r="D1" s="675"/>
      <c r="E1" s="676"/>
    </row>
    <row r="2" spans="1:5" ht="160.5" customHeight="1" thickBot="1" x14ac:dyDescent="0.25">
      <c r="A2" s="7"/>
      <c r="B2" s="677" t="s">
        <v>451</v>
      </c>
      <c r="C2" s="678"/>
      <c r="D2" s="678"/>
      <c r="E2" s="679"/>
    </row>
    <row r="3" spans="1:5" ht="15.75" thickBot="1" x14ac:dyDescent="0.25">
      <c r="A3" s="21"/>
      <c r="B3" s="564"/>
      <c r="C3" s="564"/>
      <c r="D3" s="564"/>
      <c r="E3" s="42"/>
    </row>
    <row r="4" spans="1:5" ht="90" customHeight="1" x14ac:dyDescent="0.2">
      <c r="B4" s="175" t="s">
        <v>111</v>
      </c>
      <c r="C4" s="680"/>
      <c r="D4" s="681"/>
      <c r="E4" s="204" t="s">
        <v>446</v>
      </c>
    </row>
    <row r="5" spans="1:5" ht="90" customHeight="1" x14ac:dyDescent="0.2">
      <c r="B5" s="239" t="s">
        <v>112</v>
      </c>
      <c r="C5" s="682"/>
      <c r="D5" s="683"/>
      <c r="E5" s="199" t="s">
        <v>446</v>
      </c>
    </row>
    <row r="6" spans="1:5" ht="90" customHeight="1" x14ac:dyDescent="0.2">
      <c r="B6" s="239" t="s">
        <v>113</v>
      </c>
      <c r="C6" s="684"/>
      <c r="D6" s="685"/>
      <c r="E6" s="208" t="s">
        <v>446</v>
      </c>
    </row>
    <row r="7" spans="1:5" ht="90" customHeight="1" x14ac:dyDescent="0.2">
      <c r="B7" s="239" t="s">
        <v>114</v>
      </c>
      <c r="C7" s="686"/>
      <c r="D7" s="687"/>
      <c r="E7" s="191" t="s">
        <v>446</v>
      </c>
    </row>
    <row r="8" spans="1:5" ht="90" customHeight="1" x14ac:dyDescent="0.2">
      <c r="B8" s="239" t="s">
        <v>115</v>
      </c>
      <c r="C8" s="682"/>
      <c r="D8" s="683"/>
      <c r="E8" s="199" t="s">
        <v>446</v>
      </c>
    </row>
    <row r="9" spans="1:5" ht="90" customHeight="1" thickBot="1" x14ac:dyDescent="0.25">
      <c r="B9" s="59" t="s">
        <v>116</v>
      </c>
      <c r="C9" s="672"/>
      <c r="D9" s="673"/>
      <c r="E9" s="194" t="s">
        <v>446</v>
      </c>
    </row>
    <row r="10" spans="1:5" ht="15.75" thickBot="1" x14ac:dyDescent="0.25"/>
    <row r="11" spans="1:5" ht="26.25" customHeight="1" x14ac:dyDescent="0.2">
      <c r="B11" s="526" t="s">
        <v>121</v>
      </c>
      <c r="C11" s="527"/>
      <c r="D11" s="527"/>
      <c r="E11" s="529"/>
    </row>
    <row r="12" spans="1:5" s="52" customFormat="1" x14ac:dyDescent="0.2">
      <c r="B12" s="142" t="s">
        <v>122</v>
      </c>
      <c r="C12" s="143" t="s">
        <v>144</v>
      </c>
      <c r="D12" s="666" t="s">
        <v>145</v>
      </c>
      <c r="E12" s="667"/>
    </row>
    <row r="13" spans="1:5" x14ac:dyDescent="0.2">
      <c r="B13" s="145" t="s">
        <v>264</v>
      </c>
      <c r="C13" s="146">
        <v>5.3</v>
      </c>
      <c r="D13" s="668" t="s">
        <v>265</v>
      </c>
      <c r="E13" s="669"/>
    </row>
    <row r="14" spans="1:5" x14ac:dyDescent="0.2">
      <c r="B14" s="145" t="s">
        <v>141</v>
      </c>
      <c r="C14" s="146" t="s">
        <v>266</v>
      </c>
      <c r="D14" s="668" t="s">
        <v>265</v>
      </c>
      <c r="E14" s="669"/>
    </row>
    <row r="15" spans="1:5" ht="16.5" customHeight="1" thickBot="1" x14ac:dyDescent="0.25">
      <c r="B15" s="121" t="s">
        <v>263</v>
      </c>
      <c r="C15" s="36" t="s">
        <v>267</v>
      </c>
      <c r="D15" s="670" t="s">
        <v>265</v>
      </c>
      <c r="E15" s="671"/>
    </row>
  </sheetData>
  <sheetProtection sheet="1" objects="1" scenarios="1" formatCells="0" formatColumns="0" formatRows="0"/>
  <protectedRanges>
    <protectedRange sqref="C4:D9" name="Range1"/>
  </protectedRanges>
  <customSheetViews>
    <customSheetView guid="{A679FB87-A1CB-40DE-BE63-577A323259F2}">
      <pageMargins left="0.7" right="0.7" top="0.75" bottom="0.75" header="0.3" footer="0.3"/>
      <pageSetup scale="91" orientation="portrait" r:id="rId1"/>
    </customSheetView>
  </customSheetViews>
  <mergeCells count="14">
    <mergeCell ref="C9:D9"/>
    <mergeCell ref="B3:D3"/>
    <mergeCell ref="B1:E1"/>
    <mergeCell ref="B2:E2"/>
    <mergeCell ref="C4:D4"/>
    <mergeCell ref="C5:D5"/>
    <mergeCell ref="C6:D6"/>
    <mergeCell ref="C7:D7"/>
    <mergeCell ref="C8:D8"/>
    <mergeCell ref="D12:E12"/>
    <mergeCell ref="D13:E13"/>
    <mergeCell ref="D14:E14"/>
    <mergeCell ref="D15:E15"/>
    <mergeCell ref="B11:E11"/>
  </mergeCells>
  <pageMargins left="0.7" right="0.7" top="0.75" bottom="0.75" header="0.3" footer="0.3"/>
  <pageSetup scale="77" fitToHeight="0" orientation="portrait"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
  <dimension ref="A1:H38"/>
  <sheetViews>
    <sheetView showGridLines="0" zoomScaleNormal="100" zoomScaleSheetLayoutView="100" workbookViewId="0">
      <selection activeCell="H1" sqref="H1"/>
    </sheetView>
  </sheetViews>
  <sheetFormatPr defaultColWidth="9.140625" defaultRowHeight="15" x14ac:dyDescent="0.25"/>
  <cols>
    <col min="1" max="1" width="4.28515625" style="3" customWidth="1"/>
    <col min="2" max="2" width="59.42578125" style="3" customWidth="1"/>
    <col min="3" max="4" width="22.85546875" style="3" customWidth="1"/>
    <col min="5" max="5" width="9" style="50" customWidth="1"/>
    <col min="6" max="6" width="9.140625" style="3"/>
    <col min="7" max="7" width="9.7109375" style="3" bestFit="1" customWidth="1"/>
    <col min="8" max="8" width="9.5703125" style="3" bestFit="1" customWidth="1"/>
    <col min="9" max="16384" width="9.140625" style="3"/>
  </cols>
  <sheetData>
    <row r="1" spans="1:8" ht="33.75" customHeight="1" x14ac:dyDescent="0.25">
      <c r="B1" s="702" t="s">
        <v>367</v>
      </c>
      <c r="C1" s="703"/>
      <c r="D1" s="703"/>
      <c r="E1" s="704"/>
    </row>
    <row r="2" spans="1:8" ht="39" customHeight="1" x14ac:dyDescent="0.25">
      <c r="B2" s="705" t="s">
        <v>419</v>
      </c>
      <c r="C2" s="706"/>
      <c r="D2" s="706"/>
      <c r="E2" s="707"/>
    </row>
    <row r="3" spans="1:8" ht="15.75" thickBot="1" x14ac:dyDescent="0.3">
      <c r="A3" s="26"/>
      <c r="B3" s="80"/>
      <c r="C3" s="80"/>
      <c r="D3" s="80"/>
      <c r="E3" s="80"/>
      <c r="F3" s="26"/>
    </row>
    <row r="4" spans="1:8" ht="27.95" customHeight="1" x14ac:dyDescent="0.25">
      <c r="B4" s="688" t="s">
        <v>14</v>
      </c>
      <c r="C4" s="689"/>
      <c r="D4" s="689"/>
      <c r="E4" s="690"/>
    </row>
    <row r="5" spans="1:8" ht="27.95" customHeight="1" x14ac:dyDescent="0.25">
      <c r="B5" s="81" t="s">
        <v>15</v>
      </c>
      <c r="C5" s="696">
        <f>'2. MPS Inputs'!F5</f>
        <v>0</v>
      </c>
      <c r="D5" s="696"/>
      <c r="E5" s="82"/>
    </row>
    <row r="6" spans="1:8" ht="27.95" customHeight="1" x14ac:dyDescent="0.25">
      <c r="B6" s="692" t="s">
        <v>395</v>
      </c>
      <c r="C6" s="693"/>
      <c r="D6" s="694"/>
      <c r="E6" s="82"/>
    </row>
    <row r="7" spans="1:8" ht="27.95" customHeight="1" x14ac:dyDescent="0.25">
      <c r="B7" s="83" t="str">
        <f>IF('2. MPS Inputs'!B8="","",'2. MPS Inputs'!B8)</f>
        <v/>
      </c>
      <c r="C7" s="714">
        <f>'2. MPS Inputs'!F8</f>
        <v>0</v>
      </c>
      <c r="D7" s="714"/>
      <c r="E7" s="82"/>
    </row>
    <row r="8" spans="1:8" ht="27.95" customHeight="1" x14ac:dyDescent="0.25">
      <c r="B8" s="83" t="str">
        <f>IF('2. MPS Inputs'!B9="","",'2. MPS Inputs'!B9)</f>
        <v/>
      </c>
      <c r="C8" s="714">
        <f>'2. MPS Inputs'!F9</f>
        <v>0</v>
      </c>
      <c r="D8" s="714"/>
      <c r="E8" s="82"/>
    </row>
    <row r="9" spans="1:8" ht="27.95" customHeight="1" x14ac:dyDescent="0.25">
      <c r="B9" s="83" t="str">
        <f>IF('2. MPS Inputs'!B10="","",'2. MPS Inputs'!B10)</f>
        <v/>
      </c>
      <c r="C9" s="714">
        <f>'2. MPS Inputs'!F10</f>
        <v>0</v>
      </c>
      <c r="D9" s="714"/>
      <c r="E9" s="82"/>
    </row>
    <row r="10" spans="1:8" ht="27.95" customHeight="1" x14ac:dyDescent="0.25">
      <c r="B10" s="84" t="s">
        <v>281</v>
      </c>
      <c r="C10" s="695">
        <f>SUM(C5,C7:C9)</f>
        <v>0</v>
      </c>
      <c r="D10" s="695"/>
      <c r="E10" s="85" t="s">
        <v>6</v>
      </c>
      <c r="H10" s="86"/>
    </row>
    <row r="11" spans="1:8" ht="27.95" customHeight="1" x14ac:dyDescent="0.25">
      <c r="B11" s="87" t="s">
        <v>16</v>
      </c>
      <c r="C11" s="696">
        <f>'2. MPS Inputs'!F12</f>
        <v>0</v>
      </c>
      <c r="D11" s="696"/>
      <c r="E11" s="85" t="s">
        <v>7</v>
      </c>
    </row>
    <row r="12" spans="1:8" ht="27.95" customHeight="1" x14ac:dyDescent="0.25">
      <c r="A12" s="3" t="s">
        <v>17</v>
      </c>
      <c r="B12" s="87" t="s">
        <v>148</v>
      </c>
      <c r="C12" s="695">
        <f>C10-C11</f>
        <v>0</v>
      </c>
      <c r="D12" s="695"/>
      <c r="E12" s="85" t="s">
        <v>8</v>
      </c>
    </row>
    <row r="13" spans="1:8" ht="33.75" customHeight="1" x14ac:dyDescent="0.25">
      <c r="B13" s="87" t="s">
        <v>18</v>
      </c>
      <c r="C13" s="697" t="str">
        <f>IF('2. MPS Inputs'!F13="","",'2. MPS Inputs'!F13)</f>
        <v/>
      </c>
      <c r="D13" s="697"/>
      <c r="E13" s="85"/>
    </row>
    <row r="14" spans="1:8" ht="27.95" customHeight="1" x14ac:dyDescent="0.25">
      <c r="B14" s="87" t="s">
        <v>19</v>
      </c>
      <c r="C14" s="698">
        <f>'2. MPS Inputs'!F14</f>
        <v>0</v>
      </c>
      <c r="D14" s="698"/>
      <c r="E14" s="85" t="s">
        <v>12</v>
      </c>
    </row>
    <row r="15" spans="1:8" ht="27.95" customHeight="1" x14ac:dyDescent="0.25">
      <c r="B15" s="87" t="s">
        <v>20</v>
      </c>
      <c r="C15" s="715">
        <f>'2. MPS Inputs'!F15</f>
        <v>0</v>
      </c>
      <c r="D15" s="715"/>
      <c r="E15" s="85" t="s">
        <v>13</v>
      </c>
    </row>
    <row r="16" spans="1:8" ht="27.95" customHeight="1" x14ac:dyDescent="0.25">
      <c r="B16" s="88" t="s">
        <v>282</v>
      </c>
      <c r="C16" s="716">
        <f>IF(C15=0,1,IF(C14=0,1/C15,C14/((1+C14)^C15-1)+C14))</f>
        <v>1</v>
      </c>
      <c r="D16" s="716"/>
      <c r="E16" s="85" t="s">
        <v>9</v>
      </c>
    </row>
    <row r="17" spans="2:7" ht="27.95" customHeight="1" thickBot="1" x14ac:dyDescent="0.3">
      <c r="B17" s="89" t="s">
        <v>368</v>
      </c>
      <c r="C17" s="691">
        <f>C12*C16</f>
        <v>0</v>
      </c>
      <c r="D17" s="691"/>
      <c r="E17" s="90" t="s">
        <v>10</v>
      </c>
      <c r="G17" s="86"/>
    </row>
    <row r="18" spans="2:7" ht="15.75" thickBot="1" x14ac:dyDescent="0.3">
      <c r="B18" s="91"/>
      <c r="C18" s="46"/>
      <c r="D18" s="46"/>
      <c r="E18" s="47"/>
    </row>
    <row r="19" spans="2:7" ht="30" customHeight="1" x14ac:dyDescent="0.25">
      <c r="B19" s="688" t="s">
        <v>21</v>
      </c>
      <c r="C19" s="689"/>
      <c r="D19" s="689"/>
      <c r="E19" s="690"/>
    </row>
    <row r="20" spans="2:7" ht="48.75" customHeight="1" x14ac:dyDescent="0.25">
      <c r="B20" s="708" t="s">
        <v>394</v>
      </c>
      <c r="C20" s="709"/>
      <c r="D20" s="709"/>
      <c r="E20" s="710"/>
    </row>
    <row r="21" spans="2:7" ht="27.95" customHeight="1" x14ac:dyDescent="0.25">
      <c r="B21" s="92" t="str">
        <f>IF('2. MPS Inputs'!B19="","",'2. MPS Inputs'!B19)</f>
        <v/>
      </c>
      <c r="C21" s="713">
        <f>'2. MPS Inputs'!F19</f>
        <v>0</v>
      </c>
      <c r="D21" s="713"/>
      <c r="E21" s="82"/>
    </row>
    <row r="22" spans="2:7" ht="27.95" customHeight="1" x14ac:dyDescent="0.25">
      <c r="B22" s="92" t="str">
        <f>IF('2. MPS Inputs'!B20="","",'2. MPS Inputs'!B20)</f>
        <v/>
      </c>
      <c r="C22" s="713">
        <f>'2. MPS Inputs'!F20</f>
        <v>0</v>
      </c>
      <c r="D22" s="713"/>
      <c r="E22" s="82"/>
    </row>
    <row r="23" spans="2:7" ht="27.95" customHeight="1" x14ac:dyDescent="0.25">
      <c r="B23" s="92" t="str">
        <f>IF('2. MPS Inputs'!B21="","",'2. MPS Inputs'!B21)</f>
        <v/>
      </c>
      <c r="C23" s="713">
        <f>'2. MPS Inputs'!F21</f>
        <v>0</v>
      </c>
      <c r="D23" s="713"/>
      <c r="E23" s="82"/>
    </row>
    <row r="24" spans="2:7" ht="27.95" customHeight="1" x14ac:dyDescent="0.25">
      <c r="B24" s="92" t="str">
        <f>IF('2. MPS Inputs'!B22="","",'2. MPS Inputs'!B22)</f>
        <v/>
      </c>
      <c r="C24" s="713">
        <f>'2. MPS Inputs'!F22</f>
        <v>0</v>
      </c>
      <c r="D24" s="713"/>
      <c r="E24" s="82"/>
    </row>
    <row r="25" spans="2:7" ht="27.95" customHeight="1" x14ac:dyDescent="0.25">
      <c r="B25" s="92" t="str">
        <f>IF('2. MPS Inputs'!B23="","",'2. MPS Inputs'!B23)</f>
        <v/>
      </c>
      <c r="C25" s="713">
        <f>'2. MPS Inputs'!F23</f>
        <v>0</v>
      </c>
      <c r="D25" s="713"/>
      <c r="E25" s="82"/>
    </row>
    <row r="26" spans="2:7" ht="27.95" customHeight="1" thickBot="1" x14ac:dyDescent="0.3">
      <c r="B26" s="89" t="s">
        <v>154</v>
      </c>
      <c r="C26" s="691">
        <f>SUM(C21:C25)</f>
        <v>0</v>
      </c>
      <c r="D26" s="691"/>
      <c r="E26" s="90" t="s">
        <v>11</v>
      </c>
    </row>
    <row r="27" spans="2:7" ht="15.75" thickBot="1" x14ac:dyDescent="0.3">
      <c r="B27" s="516"/>
      <c r="C27" s="516"/>
      <c r="D27" s="516"/>
      <c r="E27" s="516"/>
    </row>
    <row r="28" spans="2:7" ht="30" customHeight="1" thickBot="1" x14ac:dyDescent="0.3">
      <c r="B28" s="699" t="s">
        <v>223</v>
      </c>
      <c r="C28" s="700"/>
      <c r="D28" s="700"/>
      <c r="E28" s="701"/>
    </row>
    <row r="29" spans="2:7" ht="36" customHeight="1" thickTop="1" thickBot="1" x14ac:dyDescent="0.3">
      <c r="B29" s="93" t="s">
        <v>22</v>
      </c>
      <c r="C29" s="711">
        <f>C17+C26</f>
        <v>0</v>
      </c>
      <c r="D29" s="712"/>
      <c r="E29" s="94" t="s">
        <v>23</v>
      </c>
    </row>
    <row r="30" spans="2:7" ht="15.75" thickBot="1" x14ac:dyDescent="0.3"/>
    <row r="31" spans="2:7" s="27" customFormat="1" ht="26.25" customHeight="1" x14ac:dyDescent="0.2">
      <c r="B31" s="526" t="s">
        <v>121</v>
      </c>
      <c r="C31" s="527"/>
      <c r="D31" s="529"/>
    </row>
    <row r="32" spans="2:7" s="52" customFormat="1" x14ac:dyDescent="0.2">
      <c r="B32" s="29" t="s">
        <v>122</v>
      </c>
      <c r="C32" s="30" t="s">
        <v>144</v>
      </c>
      <c r="D32" s="51" t="s">
        <v>145</v>
      </c>
    </row>
    <row r="33" spans="2:4" s="27" customFormat="1" x14ac:dyDescent="0.2">
      <c r="B33" s="32" t="s">
        <v>123</v>
      </c>
      <c r="C33" s="33" t="s">
        <v>235</v>
      </c>
      <c r="D33" s="34" t="s">
        <v>236</v>
      </c>
    </row>
    <row r="34" spans="2:4" s="27" customFormat="1" x14ac:dyDescent="0.2">
      <c r="B34" s="95" t="s">
        <v>237</v>
      </c>
      <c r="C34" s="64" t="s">
        <v>238</v>
      </c>
      <c r="D34" s="96" t="s">
        <v>239</v>
      </c>
    </row>
    <row r="35" spans="2:4" s="27" customFormat="1" x14ac:dyDescent="0.2">
      <c r="B35" s="32" t="s">
        <v>124</v>
      </c>
      <c r="C35" s="33" t="s">
        <v>238</v>
      </c>
      <c r="D35" s="34" t="s">
        <v>239</v>
      </c>
    </row>
    <row r="36" spans="2:4" s="27" customFormat="1" x14ac:dyDescent="0.2">
      <c r="B36" s="32" t="s">
        <v>19</v>
      </c>
      <c r="C36" s="33" t="s">
        <v>238</v>
      </c>
      <c r="D36" s="34" t="s">
        <v>239</v>
      </c>
    </row>
    <row r="37" spans="2:4" s="27" customFormat="1" ht="15.75" thickBot="1" x14ac:dyDescent="0.25">
      <c r="B37" s="35" t="s">
        <v>127</v>
      </c>
      <c r="C37" s="36" t="s">
        <v>238</v>
      </c>
      <c r="D37" s="37" t="s">
        <v>239</v>
      </c>
    </row>
    <row r="38" spans="2:4" s="27" customFormat="1" x14ac:dyDescent="0.2">
      <c r="B38" s="39"/>
      <c r="C38" s="39"/>
      <c r="D38" s="39"/>
    </row>
  </sheetData>
  <sheetProtection sheet="1" objects="1" scenarios="1" formatCells="0" formatColumns="0" formatRows="0"/>
  <customSheetViews>
    <customSheetView guid="{A679FB87-A1CB-40DE-BE63-577A323259F2}">
      <rowBreaks count="1" manualBreakCount="1">
        <brk id="17" min="1" max="4" man="1"/>
      </rowBreaks>
      <pageMargins left="0.7" right="0.7" top="0.75" bottom="0.75" header="0.3" footer="0.3"/>
      <pageSetup scale="96" orientation="portrait" r:id="rId1"/>
    </customSheetView>
  </customSheetViews>
  <mergeCells count="28">
    <mergeCell ref="B1:E1"/>
    <mergeCell ref="B2:E2"/>
    <mergeCell ref="B20:E20"/>
    <mergeCell ref="C29:D29"/>
    <mergeCell ref="C21:D21"/>
    <mergeCell ref="C22:D22"/>
    <mergeCell ref="C23:D23"/>
    <mergeCell ref="C24:D24"/>
    <mergeCell ref="C25:D25"/>
    <mergeCell ref="C26:D26"/>
    <mergeCell ref="C5:D5"/>
    <mergeCell ref="C7:D7"/>
    <mergeCell ref="C8:D8"/>
    <mergeCell ref="C9:D9"/>
    <mergeCell ref="C15:D15"/>
    <mergeCell ref="C16:D16"/>
    <mergeCell ref="B4:E4"/>
    <mergeCell ref="C17:D17"/>
    <mergeCell ref="B6:D6"/>
    <mergeCell ref="B31:D31"/>
    <mergeCell ref="C10:D10"/>
    <mergeCell ref="C11:D11"/>
    <mergeCell ref="C12:D12"/>
    <mergeCell ref="C13:D13"/>
    <mergeCell ref="C14:D14"/>
    <mergeCell ref="B27:E27"/>
    <mergeCell ref="B28:E28"/>
    <mergeCell ref="B19:E19"/>
  </mergeCells>
  <pageMargins left="0.7" right="0.7" top="0.75" bottom="0.75" header="0.3" footer="0.3"/>
  <pageSetup scale="72" orientation="portrait" r:id="rId2"/>
  <colBreaks count="1" manualBreakCount="1">
    <brk id="5"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G67"/>
  <sheetViews>
    <sheetView showGridLines="0" zoomScaleNormal="100" zoomScaleSheetLayoutView="100" workbookViewId="0">
      <selection activeCell="H1" sqref="H1"/>
    </sheetView>
  </sheetViews>
  <sheetFormatPr defaultColWidth="9.140625" defaultRowHeight="15" x14ac:dyDescent="0.2"/>
  <cols>
    <col min="1" max="1" width="4" style="3" customWidth="1"/>
    <col min="2" max="2" width="5.7109375" style="3" customWidth="1"/>
    <col min="3" max="3" width="55.7109375" style="3" customWidth="1"/>
    <col min="4" max="5" width="21.28515625" style="3" customWidth="1"/>
    <col min="6" max="6" width="10" style="50" customWidth="1"/>
    <col min="7" max="16384" width="9.140625" style="27"/>
  </cols>
  <sheetData>
    <row r="1" spans="1:7" ht="33.75" customHeight="1" x14ac:dyDescent="0.2">
      <c r="B1" s="739" t="s">
        <v>240</v>
      </c>
      <c r="C1" s="740"/>
      <c r="D1" s="740"/>
      <c r="E1" s="740"/>
      <c r="F1" s="741"/>
    </row>
    <row r="2" spans="1:7" ht="112.5" customHeight="1" thickBot="1" x14ac:dyDescent="0.25">
      <c r="B2" s="742" t="s">
        <v>420</v>
      </c>
      <c r="C2" s="743"/>
      <c r="D2" s="743"/>
      <c r="E2" s="743"/>
      <c r="F2" s="744"/>
    </row>
    <row r="3" spans="1:7" ht="15.75" thickBot="1" x14ac:dyDescent="0.25">
      <c r="A3" s="26"/>
      <c r="B3" s="415"/>
      <c r="C3" s="415"/>
      <c r="D3" s="415"/>
      <c r="E3" s="415"/>
      <c r="F3" s="415"/>
      <c r="G3" s="42"/>
    </row>
    <row r="4" spans="1:7" ht="33" customHeight="1" x14ac:dyDescent="0.2">
      <c r="B4" s="699" t="s">
        <v>34</v>
      </c>
      <c r="C4" s="745"/>
      <c r="D4" s="745"/>
      <c r="E4" s="745"/>
      <c r="F4" s="746"/>
    </row>
    <row r="5" spans="1:7" ht="33" customHeight="1" x14ac:dyDescent="0.2">
      <c r="B5" s="729" t="s">
        <v>24</v>
      </c>
      <c r="C5" s="730"/>
      <c r="D5" s="747">
        <f>'2. MPS Inputs'!F25</f>
        <v>0</v>
      </c>
      <c r="E5" s="748"/>
      <c r="F5" s="97" t="s">
        <v>6</v>
      </c>
    </row>
    <row r="6" spans="1:7" ht="33" customHeight="1" x14ac:dyDescent="0.2">
      <c r="B6" s="729" t="s">
        <v>25</v>
      </c>
      <c r="C6" s="730"/>
      <c r="D6" s="747">
        <f>'2. MPS Inputs'!F26</f>
        <v>0</v>
      </c>
      <c r="E6" s="748"/>
      <c r="F6" s="97" t="s">
        <v>7</v>
      </c>
    </row>
    <row r="7" spans="1:7" ht="33" customHeight="1" x14ac:dyDescent="0.2">
      <c r="B7" s="729" t="s">
        <v>26</v>
      </c>
      <c r="C7" s="730"/>
      <c r="D7" s="733">
        <f>IF(D5=0,0,D6/D5)</f>
        <v>0</v>
      </c>
      <c r="E7" s="734"/>
      <c r="F7" s="97" t="s">
        <v>8</v>
      </c>
    </row>
    <row r="8" spans="1:7" ht="33" customHeight="1" x14ac:dyDescent="0.2">
      <c r="B8" s="729" t="s">
        <v>33</v>
      </c>
      <c r="C8" s="730"/>
      <c r="D8" s="735">
        <f>'2. MPS Inputs'!F27</f>
        <v>0</v>
      </c>
      <c r="E8" s="736"/>
      <c r="F8" s="97" t="s">
        <v>9</v>
      </c>
    </row>
    <row r="9" spans="1:7" ht="33" customHeight="1" x14ac:dyDescent="0.2">
      <c r="B9" s="729" t="s">
        <v>149</v>
      </c>
      <c r="C9" s="730"/>
      <c r="D9" s="737">
        <f>IF(D8=0,0,D6/D8)</f>
        <v>0</v>
      </c>
      <c r="E9" s="738"/>
      <c r="F9" s="97" t="s">
        <v>10</v>
      </c>
    </row>
    <row r="10" spans="1:7" ht="33" customHeight="1" thickBot="1" x14ac:dyDescent="0.25">
      <c r="B10" s="753" t="s">
        <v>27</v>
      </c>
      <c r="C10" s="754"/>
      <c r="D10" s="754"/>
      <c r="E10" s="754"/>
      <c r="F10" s="755"/>
    </row>
    <row r="11" spans="1:7" ht="15.75" thickBot="1" x14ac:dyDescent="0.25">
      <c r="C11" s="98"/>
      <c r="D11" s="99"/>
      <c r="E11" s="99"/>
      <c r="F11" s="47"/>
    </row>
    <row r="12" spans="1:7" ht="33" customHeight="1" x14ac:dyDescent="0.2">
      <c r="B12" s="772" t="s">
        <v>28</v>
      </c>
      <c r="C12" s="773"/>
      <c r="D12" s="773"/>
      <c r="E12" s="773"/>
      <c r="F12" s="774"/>
    </row>
    <row r="13" spans="1:7" ht="33" customHeight="1" x14ac:dyDescent="0.2">
      <c r="B13" s="775" t="s">
        <v>431</v>
      </c>
      <c r="C13" s="776"/>
      <c r="D13" s="776"/>
      <c r="E13" s="776"/>
      <c r="F13" s="777"/>
    </row>
    <row r="14" spans="1:7" ht="33" customHeight="1" x14ac:dyDescent="0.2">
      <c r="B14" s="100" t="str">
        <f>IF('2. MPS Inputs'!I30=TRUE,"X","")</f>
        <v>X</v>
      </c>
      <c r="C14" s="101" t="s">
        <v>105</v>
      </c>
      <c r="D14" s="793">
        <f>D7</f>
        <v>0</v>
      </c>
      <c r="E14" s="794"/>
      <c r="F14" s="97" t="s">
        <v>106</v>
      </c>
    </row>
    <row r="15" spans="1:7" ht="33" customHeight="1" x14ac:dyDescent="0.2">
      <c r="B15" s="100" t="str">
        <f>IF('2. MPS Inputs'!I31=TRUE,"X","")</f>
        <v/>
      </c>
      <c r="C15" s="102" t="s">
        <v>422</v>
      </c>
      <c r="D15" s="793">
        <f>'2. MPS Inputs'!F31</f>
        <v>0</v>
      </c>
      <c r="E15" s="794"/>
      <c r="F15" s="103" t="s">
        <v>107</v>
      </c>
    </row>
    <row r="16" spans="1:7" ht="33" customHeight="1" x14ac:dyDescent="0.2">
      <c r="B16" s="100" t="str">
        <f>IF('2. MPS Inputs'!I32=TRUE,"X","")</f>
        <v/>
      </c>
      <c r="C16" s="795" t="s">
        <v>421</v>
      </c>
      <c r="D16" s="796"/>
      <c r="E16" s="796"/>
      <c r="F16" s="797"/>
    </row>
    <row r="17" spans="1:6" ht="33" customHeight="1" x14ac:dyDescent="0.2">
      <c r="B17" s="749" t="s">
        <v>285</v>
      </c>
      <c r="C17" s="750"/>
      <c r="D17" s="787">
        <f>'Annualized Project Costs'!C29</f>
        <v>0</v>
      </c>
      <c r="E17" s="788"/>
      <c r="F17" s="104" t="s">
        <v>23</v>
      </c>
    </row>
    <row r="18" spans="1:6" ht="33" customHeight="1" x14ac:dyDescent="0.2">
      <c r="B18" s="749" t="s">
        <v>423</v>
      </c>
      <c r="C18" s="750"/>
      <c r="D18" s="789">
        <f>IF('2. MPS Inputs'!I31=TRUE,D15,D14)</f>
        <v>0</v>
      </c>
      <c r="E18" s="790"/>
      <c r="F18" s="97" t="s">
        <v>29</v>
      </c>
    </row>
    <row r="19" spans="1:6" ht="33" customHeight="1" x14ac:dyDescent="0.2">
      <c r="B19" s="749" t="s">
        <v>283</v>
      </c>
      <c r="C19" s="750"/>
      <c r="D19" s="787">
        <f>D17*D18</f>
        <v>0</v>
      </c>
      <c r="E19" s="788"/>
      <c r="F19" s="97" t="s">
        <v>30</v>
      </c>
    </row>
    <row r="20" spans="1:6" ht="33" customHeight="1" thickBot="1" x14ac:dyDescent="0.25">
      <c r="B20" s="798" t="s">
        <v>150</v>
      </c>
      <c r="C20" s="799"/>
      <c r="D20" s="791">
        <f>IF(D8=0,0,D19/D8)</f>
        <v>0</v>
      </c>
      <c r="E20" s="792"/>
      <c r="F20" s="105" t="s">
        <v>31</v>
      </c>
    </row>
    <row r="21" spans="1:6" ht="15.75" thickBot="1" x14ac:dyDescent="0.25">
      <c r="C21" s="91"/>
      <c r="D21" s="106"/>
      <c r="E21" s="106"/>
      <c r="F21" s="47"/>
    </row>
    <row r="22" spans="1:6" ht="33" customHeight="1" thickBot="1" x14ac:dyDescent="0.25">
      <c r="B22" s="800" t="s">
        <v>222</v>
      </c>
      <c r="C22" s="801"/>
      <c r="D22" s="801"/>
      <c r="E22" s="801"/>
      <c r="F22" s="802"/>
    </row>
    <row r="23" spans="1:6" ht="33" customHeight="1" thickTop="1" thickBot="1" x14ac:dyDescent="0.25">
      <c r="B23" s="751" t="s">
        <v>32</v>
      </c>
      <c r="C23" s="752"/>
      <c r="D23" s="785">
        <f>D9+D20</f>
        <v>0</v>
      </c>
      <c r="E23" s="786"/>
      <c r="F23" s="94" t="s">
        <v>66</v>
      </c>
    </row>
    <row r="24" spans="1:6" ht="33" customHeight="1" thickBot="1" x14ac:dyDescent="0.25"/>
    <row r="25" spans="1:6" ht="41.25" customHeight="1" x14ac:dyDescent="0.2">
      <c r="A25" s="27"/>
      <c r="B25" s="739" t="s">
        <v>331</v>
      </c>
      <c r="C25" s="740"/>
      <c r="D25" s="740"/>
      <c r="E25" s="740"/>
      <c r="F25" s="741"/>
    </row>
    <row r="26" spans="1:6" ht="32.25" customHeight="1" x14ac:dyDescent="0.2">
      <c r="A26" s="27"/>
      <c r="B26" s="767" t="s">
        <v>35</v>
      </c>
      <c r="C26" s="768"/>
      <c r="D26" s="768"/>
      <c r="E26" s="768"/>
      <c r="F26" s="769"/>
    </row>
    <row r="27" spans="1:6" ht="32.25" customHeight="1" x14ac:dyDescent="0.2">
      <c r="A27" s="27"/>
      <c r="B27" s="729" t="s">
        <v>424</v>
      </c>
      <c r="C27" s="730"/>
      <c r="D27" s="759">
        <f>'2. MPS Inputs'!F32</f>
        <v>0</v>
      </c>
      <c r="E27" s="760"/>
      <c r="F27" s="43" t="s">
        <v>6</v>
      </c>
    </row>
    <row r="28" spans="1:6" ht="32.25" customHeight="1" x14ac:dyDescent="0.2">
      <c r="A28" s="27"/>
      <c r="B28" s="729" t="s">
        <v>36</v>
      </c>
      <c r="C28" s="730"/>
      <c r="D28" s="759">
        <f>'2. MPS Inputs'!F33</f>
        <v>0</v>
      </c>
      <c r="E28" s="760"/>
      <c r="F28" s="43" t="s">
        <v>7</v>
      </c>
    </row>
    <row r="29" spans="1:6" ht="32.25" customHeight="1" x14ac:dyDescent="0.2">
      <c r="A29" s="27"/>
      <c r="B29" s="729" t="s">
        <v>151</v>
      </c>
      <c r="C29" s="730"/>
      <c r="D29" s="761">
        <f>IF(D27=0,0,D28/D27)</f>
        <v>0</v>
      </c>
      <c r="E29" s="762"/>
      <c r="F29" s="43" t="s">
        <v>8</v>
      </c>
    </row>
    <row r="30" spans="1:6" ht="32.25" customHeight="1" x14ac:dyDescent="0.2">
      <c r="A30" s="27"/>
      <c r="B30" s="729" t="s">
        <v>37</v>
      </c>
      <c r="C30" s="730"/>
      <c r="D30" s="763">
        <f>'Annualized Project Costs'!C29</f>
        <v>0</v>
      </c>
      <c r="E30" s="764"/>
      <c r="F30" s="43" t="s">
        <v>9</v>
      </c>
    </row>
    <row r="31" spans="1:6" ht="32.25" customHeight="1" x14ac:dyDescent="0.2">
      <c r="B31" s="729" t="s">
        <v>38</v>
      </c>
      <c r="C31" s="730"/>
      <c r="D31" s="765">
        <f>'2. MPS Inputs'!F34</f>
        <v>0</v>
      </c>
      <c r="E31" s="766"/>
      <c r="F31" s="43" t="s">
        <v>10</v>
      </c>
    </row>
    <row r="32" spans="1:6" ht="32.25" customHeight="1" x14ac:dyDescent="0.2">
      <c r="B32" s="729" t="s">
        <v>152</v>
      </c>
      <c r="C32" s="730"/>
      <c r="D32" s="778">
        <f>D30-D31</f>
        <v>0</v>
      </c>
      <c r="E32" s="779"/>
      <c r="F32" s="43" t="s">
        <v>11</v>
      </c>
    </row>
    <row r="33" spans="2:6" ht="32.25" customHeight="1" x14ac:dyDescent="0.2">
      <c r="B33" s="729" t="s">
        <v>284</v>
      </c>
      <c r="C33" s="730"/>
      <c r="D33" s="783">
        <f>D29*D32</f>
        <v>0</v>
      </c>
      <c r="E33" s="784"/>
      <c r="F33" s="43" t="s">
        <v>23</v>
      </c>
    </row>
    <row r="34" spans="2:6" ht="32.25" customHeight="1" thickBot="1" x14ac:dyDescent="0.25">
      <c r="B34" s="731" t="s">
        <v>286</v>
      </c>
      <c r="C34" s="732"/>
      <c r="D34" s="770">
        <f>IF('Per-Household Costs'!D8=0,0,D33/'Per-Household Costs'!D8)</f>
        <v>0</v>
      </c>
      <c r="E34" s="771"/>
      <c r="F34" s="44" t="s">
        <v>29</v>
      </c>
    </row>
    <row r="35" spans="2:6" ht="15.75" thickBot="1" x14ac:dyDescent="0.25">
      <c r="C35" s="780"/>
      <c r="D35" s="781"/>
      <c r="E35" s="781"/>
      <c r="F35" s="782"/>
    </row>
    <row r="36" spans="2:6" ht="32.25" customHeight="1" x14ac:dyDescent="0.2">
      <c r="B36" s="720" t="s">
        <v>222</v>
      </c>
      <c r="C36" s="721"/>
      <c r="D36" s="721"/>
      <c r="E36" s="721"/>
      <c r="F36" s="722"/>
    </row>
    <row r="37" spans="2:6" ht="32.25" customHeight="1" thickBot="1" x14ac:dyDescent="0.25">
      <c r="B37" s="723" t="s">
        <v>287</v>
      </c>
      <c r="C37" s="724"/>
      <c r="D37" s="756">
        <f>'Per-Household Costs'!D9</f>
        <v>0</v>
      </c>
      <c r="E37" s="756"/>
      <c r="F37" s="43" t="s">
        <v>30</v>
      </c>
    </row>
    <row r="38" spans="2:6" ht="32.25" customHeight="1" thickTop="1" thickBot="1" x14ac:dyDescent="0.25">
      <c r="B38" s="725" t="s">
        <v>39</v>
      </c>
      <c r="C38" s="726"/>
      <c r="D38" s="757">
        <f>D34+D37</f>
        <v>0</v>
      </c>
      <c r="E38" s="758"/>
      <c r="F38" s="44" t="s">
        <v>31</v>
      </c>
    </row>
    <row r="39" spans="2:6" ht="16.5" thickTop="1" thickBot="1" x14ac:dyDescent="0.25">
      <c r="D39" s="107"/>
      <c r="E39" s="107"/>
    </row>
    <row r="40" spans="2:6" ht="15.75" x14ac:dyDescent="0.2">
      <c r="B40" s="638" t="s">
        <v>121</v>
      </c>
      <c r="C40" s="639"/>
      <c r="D40" s="639"/>
      <c r="E40" s="640"/>
    </row>
    <row r="41" spans="2:6" ht="15" customHeight="1" x14ac:dyDescent="0.2">
      <c r="B41" s="727" t="s">
        <v>122</v>
      </c>
      <c r="C41" s="728"/>
      <c r="D41" s="58" t="s">
        <v>144</v>
      </c>
      <c r="E41" s="108" t="s">
        <v>145</v>
      </c>
    </row>
    <row r="42" spans="2:6" ht="15" customHeight="1" x14ac:dyDescent="0.2">
      <c r="B42" s="717" t="s">
        <v>131</v>
      </c>
      <c r="C42" s="718"/>
      <c r="D42" s="33" t="s">
        <v>238</v>
      </c>
      <c r="E42" s="34" t="s">
        <v>239</v>
      </c>
    </row>
    <row r="43" spans="2:6" ht="15" customHeight="1" x14ac:dyDescent="0.2">
      <c r="B43" s="717" t="s">
        <v>246</v>
      </c>
      <c r="C43" s="718"/>
      <c r="D43" s="33" t="s">
        <v>241</v>
      </c>
      <c r="E43" s="34" t="s">
        <v>239</v>
      </c>
    </row>
    <row r="44" spans="2:6" ht="15" customHeight="1" x14ac:dyDescent="0.2">
      <c r="B44" s="717" t="s">
        <v>132</v>
      </c>
      <c r="C44" s="718"/>
      <c r="D44" s="33" t="s">
        <v>241</v>
      </c>
      <c r="E44" s="34" t="s">
        <v>239</v>
      </c>
    </row>
    <row r="45" spans="2:6" ht="15" customHeight="1" x14ac:dyDescent="0.2">
      <c r="B45" s="717" t="s">
        <v>247</v>
      </c>
      <c r="C45" s="718"/>
      <c r="D45" s="33" t="s">
        <v>241</v>
      </c>
      <c r="E45" s="34" t="s">
        <v>239</v>
      </c>
    </row>
    <row r="46" spans="2:6" ht="15" customHeight="1" thickBot="1" x14ac:dyDescent="0.25">
      <c r="B46" s="719" t="s">
        <v>133</v>
      </c>
      <c r="C46" s="510"/>
      <c r="D46" s="36" t="s">
        <v>241</v>
      </c>
      <c r="E46" s="37" t="s">
        <v>248</v>
      </c>
    </row>
    <row r="67" spans="3:5" x14ac:dyDescent="0.2">
      <c r="C67" s="27"/>
      <c r="D67" s="27"/>
      <c r="E67" s="27"/>
    </row>
  </sheetData>
  <sheetProtection sheet="1" objects="1" scenarios="1" formatCells="0" formatColumns="0" formatRows="0"/>
  <customSheetViews>
    <customSheetView guid="{A679FB87-A1CB-40DE-BE63-577A323259F2}">
      <rowBreaks count="1" manualBreakCount="1">
        <brk id="22" min="1" max="4" man="1"/>
      </rowBreaks>
      <pageMargins left="0.7" right="0.7" top="0.75" bottom="0.75" header="0.3" footer="0.3"/>
      <pageSetup scale="95" orientation="portrait" r:id="rId1"/>
    </customSheetView>
  </customSheetViews>
  <mergeCells count="62">
    <mergeCell ref="B29:C29"/>
    <mergeCell ref="D6:E6"/>
    <mergeCell ref="D32:E32"/>
    <mergeCell ref="C35:F35"/>
    <mergeCell ref="D33:E33"/>
    <mergeCell ref="D23:E23"/>
    <mergeCell ref="D17:E17"/>
    <mergeCell ref="D18:E18"/>
    <mergeCell ref="D19:E19"/>
    <mergeCell ref="D20:E20"/>
    <mergeCell ref="D15:E15"/>
    <mergeCell ref="D14:E14"/>
    <mergeCell ref="C16:F16"/>
    <mergeCell ref="B19:C19"/>
    <mergeCell ref="B20:C20"/>
    <mergeCell ref="B22:F22"/>
    <mergeCell ref="B23:C23"/>
    <mergeCell ref="B25:F25"/>
    <mergeCell ref="B10:F10"/>
    <mergeCell ref="D37:E37"/>
    <mergeCell ref="D38:E38"/>
    <mergeCell ref="D27:E27"/>
    <mergeCell ref="D28:E28"/>
    <mergeCell ref="D29:E29"/>
    <mergeCell ref="D30:E30"/>
    <mergeCell ref="D31:E31"/>
    <mergeCell ref="B26:F26"/>
    <mergeCell ref="B27:C27"/>
    <mergeCell ref="B28:C28"/>
    <mergeCell ref="D34:E34"/>
    <mergeCell ref="B12:F12"/>
    <mergeCell ref="B13:F13"/>
    <mergeCell ref="B17:C17"/>
    <mergeCell ref="B18:C18"/>
    <mergeCell ref="B6:C6"/>
    <mergeCell ref="B7:C7"/>
    <mergeCell ref="B8:C8"/>
    <mergeCell ref="B9:C9"/>
    <mergeCell ref="D7:E7"/>
    <mergeCell ref="D8:E8"/>
    <mergeCell ref="D9:E9"/>
    <mergeCell ref="B1:F1"/>
    <mergeCell ref="B2:F2"/>
    <mergeCell ref="B3:F3"/>
    <mergeCell ref="B4:F4"/>
    <mergeCell ref="B5:C5"/>
    <mergeCell ref="D5:E5"/>
    <mergeCell ref="B30:C30"/>
    <mergeCell ref="B31:C31"/>
    <mergeCell ref="B32:C32"/>
    <mergeCell ref="B33:C33"/>
    <mergeCell ref="B34:C34"/>
    <mergeCell ref="B36:F36"/>
    <mergeCell ref="B37:C37"/>
    <mergeCell ref="B38:C38"/>
    <mergeCell ref="B40:E40"/>
    <mergeCell ref="B41:C41"/>
    <mergeCell ref="B42:C42"/>
    <mergeCell ref="B43:C43"/>
    <mergeCell ref="B44:C44"/>
    <mergeCell ref="B45:C45"/>
    <mergeCell ref="B46:C46"/>
  </mergeCells>
  <pageMargins left="0.7" right="0.7" top="0.75" bottom="0.75" header="0.3" footer="0.3"/>
  <pageSetup scale="79" orientation="portrait" r:id="rId2"/>
  <rowBreaks count="1" manualBreakCount="1">
    <brk id="24" min="1" max="5"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1:C24"/>
  <sheetViews>
    <sheetView showGridLines="0" zoomScaleNormal="100" zoomScaleSheetLayoutView="100" workbookViewId="0">
      <selection activeCell="E1" sqref="E1"/>
    </sheetView>
  </sheetViews>
  <sheetFormatPr defaultColWidth="9.140625" defaultRowHeight="15" x14ac:dyDescent="0.2"/>
  <cols>
    <col min="1" max="1" width="11.140625" style="129" customWidth="1"/>
    <col min="2" max="2" width="50.85546875" style="129" customWidth="1"/>
    <col min="3" max="3" width="103.42578125" style="129" customWidth="1"/>
    <col min="4" max="16384" width="9.140625" style="129"/>
  </cols>
  <sheetData>
    <row r="1" spans="2:3" ht="33.75" customHeight="1" x14ac:dyDescent="0.2">
      <c r="B1" s="807" t="s">
        <v>288</v>
      </c>
      <c r="C1" s="808"/>
    </row>
    <row r="2" spans="2:3" ht="39.75" customHeight="1" thickBot="1" x14ac:dyDescent="0.25">
      <c r="B2" s="809" t="s">
        <v>425</v>
      </c>
      <c r="C2" s="810"/>
    </row>
    <row r="3" spans="2:3" ht="16.5" thickBot="1" x14ac:dyDescent="0.3">
      <c r="B3" s="400"/>
      <c r="C3" s="400"/>
    </row>
    <row r="4" spans="2:3" ht="33.75" customHeight="1" x14ac:dyDescent="0.2">
      <c r="B4" s="171" t="s">
        <v>69</v>
      </c>
      <c r="C4" s="173" t="s">
        <v>142</v>
      </c>
    </row>
    <row r="5" spans="2:3" s="130" customFormat="1" ht="24" customHeight="1" x14ac:dyDescent="0.2">
      <c r="B5" s="152" t="s">
        <v>52</v>
      </c>
      <c r="C5" s="153" t="s">
        <v>118</v>
      </c>
    </row>
    <row r="6" spans="2:3" s="130" customFormat="1" ht="24" customHeight="1" x14ac:dyDescent="0.2">
      <c r="B6" s="154" t="s">
        <v>53</v>
      </c>
      <c r="C6" s="153" t="s">
        <v>118</v>
      </c>
    </row>
    <row r="7" spans="2:3" s="130" customFormat="1" ht="33" customHeight="1" x14ac:dyDescent="0.2">
      <c r="B7" s="803" t="s">
        <v>54</v>
      </c>
      <c r="C7" s="155" t="s">
        <v>289</v>
      </c>
    </row>
    <row r="8" spans="2:3" s="130" customFormat="1" ht="18.75" customHeight="1" x14ac:dyDescent="0.2">
      <c r="B8" s="805"/>
      <c r="C8" s="109" t="s">
        <v>290</v>
      </c>
    </row>
    <row r="9" spans="2:3" s="130" customFormat="1" ht="18" customHeight="1" x14ac:dyDescent="0.2">
      <c r="B9" s="804"/>
      <c r="C9" s="132" t="s">
        <v>291</v>
      </c>
    </row>
    <row r="10" spans="2:3" s="130" customFormat="1" ht="24" customHeight="1" x14ac:dyDescent="0.2">
      <c r="B10" s="154" t="s">
        <v>55</v>
      </c>
      <c r="C10" s="153" t="s">
        <v>429</v>
      </c>
    </row>
    <row r="11" spans="2:3" s="130" customFormat="1" ht="22.5" customHeight="1" x14ac:dyDescent="0.2">
      <c r="B11" s="803" t="s">
        <v>56</v>
      </c>
      <c r="C11" s="155" t="s">
        <v>292</v>
      </c>
    </row>
    <row r="12" spans="2:3" s="130" customFormat="1" ht="20.25" customHeight="1" x14ac:dyDescent="0.2">
      <c r="B12" s="804"/>
      <c r="C12" s="110" t="s">
        <v>293</v>
      </c>
    </row>
    <row r="13" spans="2:3" s="130" customFormat="1" ht="33" customHeight="1" x14ac:dyDescent="0.2">
      <c r="B13" s="803" t="s">
        <v>58</v>
      </c>
      <c r="C13" s="155" t="s">
        <v>294</v>
      </c>
    </row>
    <row r="14" spans="2:3" s="130" customFormat="1" ht="19.5" customHeight="1" x14ac:dyDescent="0.2">
      <c r="B14" s="804"/>
      <c r="C14" s="110" t="s">
        <v>295</v>
      </c>
    </row>
    <row r="15" spans="2:3" s="130" customFormat="1" ht="22.5" customHeight="1" x14ac:dyDescent="0.2">
      <c r="B15" s="803" t="s">
        <v>60</v>
      </c>
      <c r="C15" s="155" t="s">
        <v>296</v>
      </c>
    </row>
    <row r="16" spans="2:3" s="130" customFormat="1" ht="19.5" customHeight="1" x14ac:dyDescent="0.2">
      <c r="B16" s="804"/>
      <c r="C16" s="110" t="s">
        <v>297</v>
      </c>
    </row>
    <row r="17" spans="2:3" s="130" customFormat="1" ht="22.5" customHeight="1" x14ac:dyDescent="0.2">
      <c r="B17" s="803" t="s">
        <v>61</v>
      </c>
      <c r="C17" s="155" t="s">
        <v>298</v>
      </c>
    </row>
    <row r="18" spans="2:3" s="130" customFormat="1" ht="19.5" customHeight="1" x14ac:dyDescent="0.2">
      <c r="B18" s="804"/>
      <c r="C18" s="110" t="s">
        <v>299</v>
      </c>
    </row>
    <row r="19" spans="2:3" s="130" customFormat="1" ht="35.25" customHeight="1" x14ac:dyDescent="0.2">
      <c r="B19" s="803" t="s">
        <v>62</v>
      </c>
      <c r="C19" s="155" t="s">
        <v>300</v>
      </c>
    </row>
    <row r="20" spans="2:3" s="130" customFormat="1" ht="20.25" customHeight="1" x14ac:dyDescent="0.2">
      <c r="B20" s="804"/>
      <c r="C20" s="111" t="s">
        <v>301</v>
      </c>
    </row>
    <row r="21" spans="2:3" s="130" customFormat="1" ht="30.75" customHeight="1" x14ac:dyDescent="0.2">
      <c r="B21" s="803" t="s">
        <v>63</v>
      </c>
      <c r="C21" s="156" t="s">
        <v>302</v>
      </c>
    </row>
    <row r="22" spans="2:3" s="130" customFormat="1" ht="20.25" customHeight="1" x14ac:dyDescent="0.2">
      <c r="B22" s="805"/>
      <c r="C22" s="109" t="s">
        <v>301</v>
      </c>
    </row>
    <row r="23" spans="2:3" s="130" customFormat="1" ht="20.25" customHeight="1" thickBot="1" x14ac:dyDescent="0.25">
      <c r="B23" s="806"/>
      <c r="C23" s="138" t="s">
        <v>303</v>
      </c>
    </row>
    <row r="24" spans="2:3" x14ac:dyDescent="0.2">
      <c r="B24" s="137"/>
      <c r="C24" s="137"/>
    </row>
  </sheetData>
  <sheetProtection sheet="1" objects="1" scenarios="1" formatCells="0" formatColumns="0" formatRows="0"/>
  <mergeCells count="10">
    <mergeCell ref="B17:B18"/>
    <mergeCell ref="B19:B20"/>
    <mergeCell ref="B21:B23"/>
    <mergeCell ref="B1:C1"/>
    <mergeCell ref="B2:C2"/>
    <mergeCell ref="B7:B9"/>
    <mergeCell ref="B11:B12"/>
    <mergeCell ref="B13:B14"/>
    <mergeCell ref="B15:B16"/>
    <mergeCell ref="B3:C3"/>
  </mergeCells>
  <hyperlinks>
    <hyperlink ref="C8" display="http://www.census.gov/prod/2009pubs/acsbr08-6.pdf"/>
    <hyperlink ref="C12" display="http://www.bls.gov/lau/#tables"/>
    <hyperlink ref="C14" display="http://data.bls.gov/timeseries/LNS14000000"/>
    <hyperlink ref="C16" display="http://quickfacts.census.gov/qfd/index.html"/>
    <hyperlink ref="C18" display="http://www.census.gov/hhes/www/income/data/statemedian/"/>
    <hyperlink ref="C20" display="http://www.census.gov/govs/qtax/"/>
    <hyperlink ref="C22" display="http://www.census.gov/govs/qtax/"/>
  </hyperlinks>
  <pageMargins left="0.7" right="0.7" top="0.75" bottom="0.75" header="0.3" footer="0.3"/>
  <pageSetup scale="58" orientation="portrait" r:id="rId1"/>
  <rowBreaks count="1" manualBreakCount="1">
    <brk id="23" min="1" max="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autoPageBreaks="0"/>
  </sheetPr>
  <dimension ref="B1:D36"/>
  <sheetViews>
    <sheetView showGridLines="0" zoomScaleNormal="100" zoomScaleSheetLayoutView="100" workbookViewId="0">
      <selection activeCell="F1" sqref="F1"/>
    </sheetView>
  </sheetViews>
  <sheetFormatPr defaultColWidth="9.140625" defaultRowHeight="15" x14ac:dyDescent="0.2"/>
  <cols>
    <col min="1" max="1" width="5.28515625" style="129" customWidth="1"/>
    <col min="2" max="2" width="31.42578125" style="129" customWidth="1"/>
    <col min="3" max="4" width="67.140625" style="129" customWidth="1"/>
    <col min="5" max="16384" width="9.140625" style="129"/>
  </cols>
  <sheetData>
    <row r="1" spans="2:4" ht="33.75" customHeight="1" x14ac:dyDescent="0.2">
      <c r="B1" s="814" t="s">
        <v>304</v>
      </c>
      <c r="C1" s="815"/>
      <c r="D1" s="816"/>
    </row>
    <row r="2" spans="2:4" ht="42.75" customHeight="1" thickBot="1" x14ac:dyDescent="0.25">
      <c r="B2" s="817" t="s">
        <v>426</v>
      </c>
      <c r="C2" s="818"/>
      <c r="D2" s="819"/>
    </row>
    <row r="3" spans="2:4" ht="16.5" thickBot="1" x14ac:dyDescent="0.3">
      <c r="B3" s="400"/>
      <c r="C3" s="400"/>
      <c r="D3" s="400"/>
    </row>
    <row r="4" spans="2:4" ht="33.75" customHeight="1" x14ac:dyDescent="0.2">
      <c r="B4" s="171" t="s">
        <v>69</v>
      </c>
      <c r="C4" s="172" t="s">
        <v>157</v>
      </c>
      <c r="D4" s="173" t="s">
        <v>158</v>
      </c>
    </row>
    <row r="5" spans="2:4" s="130" customFormat="1" ht="54.75" customHeight="1" x14ac:dyDescent="0.2">
      <c r="B5" s="820" t="s">
        <v>52</v>
      </c>
      <c r="C5" s="157" t="s">
        <v>305</v>
      </c>
      <c r="D5" s="155" t="s">
        <v>306</v>
      </c>
    </row>
    <row r="6" spans="2:4" s="130" customFormat="1" ht="30" x14ac:dyDescent="0.2">
      <c r="B6" s="821"/>
      <c r="C6" s="112" t="s">
        <v>307</v>
      </c>
      <c r="D6" s="109" t="s">
        <v>308</v>
      </c>
    </row>
    <row r="7" spans="2:4" s="130" customFormat="1" ht="41.25" customHeight="1" x14ac:dyDescent="0.2">
      <c r="B7" s="822"/>
      <c r="C7" s="131" t="s">
        <v>309</v>
      </c>
      <c r="D7" s="132" t="s">
        <v>310</v>
      </c>
    </row>
    <row r="8" spans="2:4" s="130" customFormat="1" ht="57.75" customHeight="1" x14ac:dyDescent="0.2">
      <c r="B8" s="811" t="s">
        <v>53</v>
      </c>
      <c r="C8" s="157" t="s">
        <v>305</v>
      </c>
      <c r="D8" s="155" t="s">
        <v>311</v>
      </c>
    </row>
    <row r="9" spans="2:4" s="130" customFormat="1" ht="33" customHeight="1" x14ac:dyDescent="0.2">
      <c r="B9" s="812"/>
      <c r="C9" s="112" t="s">
        <v>307</v>
      </c>
      <c r="D9" s="109" t="s">
        <v>308</v>
      </c>
    </row>
    <row r="10" spans="2:4" s="130" customFormat="1" ht="51.75" customHeight="1" x14ac:dyDescent="0.2">
      <c r="B10" s="823"/>
      <c r="C10" s="131" t="s">
        <v>312</v>
      </c>
      <c r="D10" s="132" t="s">
        <v>313</v>
      </c>
    </row>
    <row r="11" spans="2:4" s="130" customFormat="1" ht="75" customHeight="1" x14ac:dyDescent="0.2">
      <c r="B11" s="811" t="s">
        <v>54</v>
      </c>
      <c r="C11" s="158" t="s">
        <v>314</v>
      </c>
      <c r="D11" s="159" t="s">
        <v>315</v>
      </c>
    </row>
    <row r="12" spans="2:4" s="130" customFormat="1" ht="26.25" customHeight="1" x14ac:dyDescent="0.2">
      <c r="B12" s="812"/>
      <c r="C12" s="112" t="s">
        <v>307</v>
      </c>
      <c r="D12" s="111" t="s">
        <v>316</v>
      </c>
    </row>
    <row r="13" spans="2:4" s="130" customFormat="1" ht="51.75" customHeight="1" x14ac:dyDescent="0.2">
      <c r="B13" s="823"/>
      <c r="C13" s="113" t="s">
        <v>317</v>
      </c>
      <c r="D13" s="114" t="s">
        <v>318</v>
      </c>
    </row>
    <row r="14" spans="2:4" s="130" customFormat="1" ht="39" customHeight="1" x14ac:dyDescent="0.2">
      <c r="B14" s="811" t="s">
        <v>55</v>
      </c>
      <c r="C14" s="160" t="s">
        <v>319</v>
      </c>
      <c r="D14" s="155" t="s">
        <v>320</v>
      </c>
    </row>
    <row r="15" spans="2:4" s="130" customFormat="1" ht="28.5" customHeight="1" x14ac:dyDescent="0.2">
      <c r="B15" s="812"/>
      <c r="C15" s="115" t="s">
        <v>307</v>
      </c>
      <c r="D15" s="111" t="s">
        <v>321</v>
      </c>
    </row>
    <row r="16" spans="2:4" s="130" customFormat="1" ht="51" customHeight="1" x14ac:dyDescent="0.2">
      <c r="B16" s="823"/>
      <c r="C16" s="133" t="s">
        <v>408</v>
      </c>
      <c r="D16" s="134" t="s">
        <v>400</v>
      </c>
    </row>
    <row r="17" spans="2:4" s="130" customFormat="1" ht="22.5" customHeight="1" x14ac:dyDescent="0.2">
      <c r="B17" s="811" t="s">
        <v>56</v>
      </c>
      <c r="C17" s="158" t="s">
        <v>322</v>
      </c>
      <c r="D17" s="161" t="s">
        <v>322</v>
      </c>
    </row>
    <row r="18" spans="2:4" s="130" customFormat="1" ht="28.5" customHeight="1" x14ac:dyDescent="0.2">
      <c r="B18" s="812"/>
      <c r="C18" s="115" t="s">
        <v>323</v>
      </c>
      <c r="D18" s="109" t="s">
        <v>323</v>
      </c>
    </row>
    <row r="19" spans="2:4" s="130" customFormat="1" ht="95.25" customHeight="1" x14ac:dyDescent="0.2">
      <c r="B19" s="823"/>
      <c r="C19" s="113" t="s">
        <v>404</v>
      </c>
      <c r="D19" s="114" t="s">
        <v>401</v>
      </c>
    </row>
    <row r="20" spans="2:4" s="130" customFormat="1" ht="35.25" customHeight="1" x14ac:dyDescent="0.2">
      <c r="B20" s="811" t="s">
        <v>58</v>
      </c>
      <c r="C20" s="162" t="s">
        <v>324</v>
      </c>
      <c r="D20" s="159" t="s">
        <v>324</v>
      </c>
    </row>
    <row r="21" spans="2:4" s="130" customFormat="1" ht="22.5" customHeight="1" x14ac:dyDescent="0.2">
      <c r="B21" s="823"/>
      <c r="C21" s="116" t="s">
        <v>295</v>
      </c>
      <c r="D21" s="111" t="s">
        <v>295</v>
      </c>
    </row>
    <row r="22" spans="2:4" s="130" customFormat="1" ht="21.75" customHeight="1" x14ac:dyDescent="0.2">
      <c r="B22" s="811" t="s">
        <v>60</v>
      </c>
      <c r="C22" s="158" t="s">
        <v>325</v>
      </c>
      <c r="D22" s="161" t="s">
        <v>325</v>
      </c>
    </row>
    <row r="23" spans="2:4" s="130" customFormat="1" ht="28.5" customHeight="1" x14ac:dyDescent="0.2">
      <c r="B23" s="812"/>
      <c r="C23" s="115" t="s">
        <v>323</v>
      </c>
      <c r="D23" s="109" t="s">
        <v>323</v>
      </c>
    </row>
    <row r="24" spans="2:4" s="130" customFormat="1" ht="98.25" customHeight="1" x14ac:dyDescent="0.2">
      <c r="B24" s="823"/>
      <c r="C24" s="113" t="s">
        <v>432</v>
      </c>
      <c r="D24" s="114" t="s">
        <v>402</v>
      </c>
    </row>
    <row r="25" spans="2:4" s="130" customFormat="1" ht="20.25" customHeight="1" x14ac:dyDescent="0.2">
      <c r="B25" s="811" t="s">
        <v>61</v>
      </c>
      <c r="C25" s="158" t="s">
        <v>322</v>
      </c>
      <c r="D25" s="161" t="s">
        <v>322</v>
      </c>
    </row>
    <row r="26" spans="2:4" s="130" customFormat="1" ht="26.25" customHeight="1" x14ac:dyDescent="0.2">
      <c r="B26" s="812"/>
      <c r="C26" s="115" t="s">
        <v>323</v>
      </c>
      <c r="D26" s="109" t="s">
        <v>323</v>
      </c>
    </row>
    <row r="27" spans="2:4" s="130" customFormat="1" ht="84" customHeight="1" x14ac:dyDescent="0.2">
      <c r="B27" s="823"/>
      <c r="C27" s="113" t="s">
        <v>405</v>
      </c>
      <c r="D27" s="114" t="s">
        <v>403</v>
      </c>
    </row>
    <row r="28" spans="2:4" s="130" customFormat="1" ht="63.75" customHeight="1" x14ac:dyDescent="0.2">
      <c r="B28" s="811" t="s">
        <v>62</v>
      </c>
      <c r="C28" s="158" t="s">
        <v>319</v>
      </c>
      <c r="D28" s="161" t="s">
        <v>326</v>
      </c>
    </row>
    <row r="29" spans="2:4" s="130" customFormat="1" ht="36" customHeight="1" x14ac:dyDescent="0.2">
      <c r="B29" s="812"/>
      <c r="C29" s="115" t="s">
        <v>307</v>
      </c>
      <c r="D29" s="109" t="s">
        <v>316</v>
      </c>
    </row>
    <row r="30" spans="2:4" s="130" customFormat="1" ht="35.25" customHeight="1" x14ac:dyDescent="0.2">
      <c r="B30" s="823"/>
      <c r="C30" s="117" t="s">
        <v>327</v>
      </c>
      <c r="D30" s="118" t="s">
        <v>328</v>
      </c>
    </row>
    <row r="31" spans="2:4" s="130" customFormat="1" ht="66.75" customHeight="1" x14ac:dyDescent="0.2">
      <c r="B31" s="811" t="s">
        <v>63</v>
      </c>
      <c r="C31" s="158" t="s">
        <v>329</v>
      </c>
      <c r="D31" s="161" t="s">
        <v>326</v>
      </c>
    </row>
    <row r="32" spans="2:4" s="130" customFormat="1" ht="35.25" customHeight="1" x14ac:dyDescent="0.2">
      <c r="B32" s="812"/>
      <c r="C32" s="112" t="s">
        <v>307</v>
      </c>
      <c r="D32" s="109" t="s">
        <v>316</v>
      </c>
    </row>
    <row r="33" spans="2:4" s="130" customFormat="1" ht="36" customHeight="1" thickBot="1" x14ac:dyDescent="0.25">
      <c r="B33" s="813"/>
      <c r="C33" s="119" t="s">
        <v>330</v>
      </c>
      <c r="D33" s="135" t="s">
        <v>328</v>
      </c>
    </row>
    <row r="34" spans="2:4" s="130" customFormat="1" ht="15.75" x14ac:dyDescent="0.2">
      <c r="B34" s="136"/>
      <c r="C34" s="120"/>
      <c r="D34" s="120"/>
    </row>
    <row r="35" spans="2:4" s="130" customFormat="1" ht="15.75" x14ac:dyDescent="0.2">
      <c r="B35" s="136"/>
      <c r="C35" s="120"/>
      <c r="D35" s="120"/>
    </row>
    <row r="36" spans="2:4" x14ac:dyDescent="0.2">
      <c r="B36" s="137"/>
    </row>
  </sheetData>
  <sheetProtection sheet="1" objects="1" scenarios="1" formatCells="0" formatColumns="0" formatRows="0"/>
  <mergeCells count="13">
    <mergeCell ref="B31:B33"/>
    <mergeCell ref="B1:D1"/>
    <mergeCell ref="B2:D2"/>
    <mergeCell ref="B5:B7"/>
    <mergeCell ref="B8:B10"/>
    <mergeCell ref="B11:B13"/>
    <mergeCell ref="B14:B16"/>
    <mergeCell ref="B17:B19"/>
    <mergeCell ref="B20:B21"/>
    <mergeCell ref="B22:B24"/>
    <mergeCell ref="B25:B27"/>
    <mergeCell ref="B28:B30"/>
    <mergeCell ref="B3:D3"/>
  </mergeCells>
  <hyperlinks>
    <hyperlink ref="C6" display="http://www.fairfaxcounty.gov/finance/cafr.htm"/>
    <hyperlink ref="D6" display="http://legislativeaudit.sd.gov/Reports/County/Brookings%20County%202009.pdf"/>
    <hyperlink ref="C9" display="http://www.fairfaxcounty.gov/finance/cafr.htm"/>
    <hyperlink ref="D9" display="http://legislativeaudit.sd.gov/Reports/County/Brookings%20County%202009.pdf"/>
    <hyperlink ref="C12" display="http://www.fairfaxcounty.gov/finance/cafr.htm"/>
    <hyperlink ref="D12" display="http://www.state.sd.us/drr2/propspectax/property/publications.htm"/>
    <hyperlink ref="C15" display="http://www.fairfaxcounty.gov/finance/cafr.htm"/>
    <hyperlink ref="D15" display="http://www.standardandpoors.com/ratings/en/us/"/>
    <hyperlink ref="D18" display="http://factfinder2.census.gov/faces/nav/jsf/pages/index.xhtml"/>
    <hyperlink ref="C18" display="http://factfinder2.census.gov/faces/nav/jsf/pages/index.xhtml"/>
    <hyperlink ref="C21" display="http://data.bls.gov/timeseries/LNS14000000"/>
    <hyperlink ref="D21" display="http://data.bls.gov/timeseries/LNS14000000"/>
    <hyperlink ref="C23" display="http://factfinder2.census.gov/faces/nav/jsf/pages/index.xhtml"/>
    <hyperlink ref="D23" display="http://factfinder2.census.gov/faces/nav/jsf/pages/index.xhtml"/>
    <hyperlink ref="C26" display="http://factfinder2.census.gov/faces/nav/jsf/pages/index.xhtml"/>
    <hyperlink ref="D26" display="http://factfinder2.census.gov/faces/nav/jsf/pages/index.xhtml"/>
    <hyperlink ref="C29" display="http://www.fairfaxcounty.gov/finance/cafr.htm"/>
    <hyperlink ref="D29" display="http://www.state.sd.us/drr2/propspectax/property/publications.htm"/>
    <hyperlink ref="C32" display="http://www.fairfaxcounty.gov/finance/cafr.htm"/>
    <hyperlink ref="D32" display="http://www.state.sd.us/drr2/propspectax/property/publications.htm"/>
  </hyperlinks>
  <pageMargins left="0.7" right="0.7" top="0.75" bottom="0.75" header="0.3" footer="0.3"/>
  <pageSetup scale="68" fitToHeight="2" orientation="landscape" r:id="rId1"/>
  <rowBreaks count="1" manualBreakCount="1">
    <brk id="16" min="1" max="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howOutlineSymbols="0"/>
  </sheetPr>
  <dimension ref="B1:B6"/>
  <sheetViews>
    <sheetView showGridLines="0" showRowColHeaders="0" showOutlineSymbols="0" workbookViewId="0">
      <selection activeCell="H6" sqref="H6"/>
    </sheetView>
  </sheetViews>
  <sheetFormatPr defaultRowHeight="15" x14ac:dyDescent="0.25"/>
  <cols>
    <col min="2" max="2" width="119" customWidth="1"/>
  </cols>
  <sheetData>
    <row r="1" spans="2:2" ht="15.75" x14ac:dyDescent="0.25">
      <c r="B1" s="332" t="s">
        <v>463</v>
      </c>
    </row>
    <row r="2" spans="2:2" ht="31.5" thickBot="1" x14ac:dyDescent="0.3">
      <c r="B2" s="333" t="s">
        <v>465</v>
      </c>
    </row>
    <row r="3" spans="2:2" ht="15.75" thickBot="1" x14ac:dyDescent="0.3">
      <c r="B3" s="334"/>
    </row>
    <row r="4" spans="2:2" ht="15.75" x14ac:dyDescent="0.25">
      <c r="B4" s="824"/>
    </row>
    <row r="5" spans="2:2" ht="213" x14ac:dyDescent="0.25">
      <c r="B5" s="825" t="s">
        <v>466</v>
      </c>
    </row>
    <row r="6" spans="2:2" ht="123.75" thickBot="1" x14ac:dyDescent="0.3">
      <c r="B6" s="826" t="s">
        <v>467</v>
      </c>
    </row>
  </sheetData>
  <sheetProtection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13</vt:i4>
      </vt:variant>
    </vt:vector>
  </HeadingPairs>
  <TitlesOfParts>
    <vt:vector size="27" baseType="lpstr">
      <vt:lpstr>Purpose and Instructions</vt:lpstr>
      <vt:lpstr>Overview</vt:lpstr>
      <vt:lpstr>1. Project Description</vt:lpstr>
      <vt:lpstr>2. MPS Inputs</vt:lpstr>
      <vt:lpstr>3. MPS</vt:lpstr>
      <vt:lpstr>4. Secondary Test Inputs</vt:lpstr>
      <vt:lpstr>5. Secondary Test Score</vt:lpstr>
      <vt:lpstr>6. Substantial Impacts Matrix</vt:lpstr>
      <vt:lpstr>7. Determine Whether Important</vt:lpstr>
      <vt:lpstr>Annualized Project Costs</vt:lpstr>
      <vt:lpstr>Per-Household Costs</vt:lpstr>
      <vt:lpstr>Potential Data Sources</vt:lpstr>
      <vt:lpstr>Example Data Sources</vt:lpstr>
      <vt:lpstr>Changelog</vt:lpstr>
      <vt:lpstr>'1. Project Description'!Print_Area</vt:lpstr>
      <vt:lpstr>'2. MPS Inputs'!Print_Area</vt:lpstr>
      <vt:lpstr>'3. MPS'!Print_Area</vt:lpstr>
      <vt:lpstr>'4. Secondary Test Inputs'!Print_Area</vt:lpstr>
      <vt:lpstr>'5. Secondary Test Score'!Print_Area</vt:lpstr>
      <vt:lpstr>'6. Substantial Impacts Matrix'!Print_Area</vt:lpstr>
      <vt:lpstr>'7. Determine Whether Important'!Print_Area</vt:lpstr>
      <vt:lpstr>'Annualized Project Costs'!Print_Area</vt:lpstr>
      <vt:lpstr>'Example Data Sources'!Print_Area</vt:lpstr>
      <vt:lpstr>Overview!Print_Area</vt:lpstr>
      <vt:lpstr>'Per-Household Costs'!Print_Area</vt:lpstr>
      <vt:lpstr>'Potential Data Sources'!Print_Area</vt:lpstr>
      <vt:lpstr>'Purpose and Instructions'!Print_Area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Antidegradation - Evaluating Important Economic Or Social Development: Public Sector</dc:title>
  <dc:subject>Spreadsheet for Antidegradation - Evaluating Important Economic Or Social Development: Public Sector</dc:subject>
  <dc:creator>U.S. EPA</dc:creator>
  <cp:lastModifiedBy>Emily Giovanni</cp:lastModifiedBy>
  <cp:lastPrinted>2013-07-01T13:54:10Z</cp:lastPrinted>
  <dcterms:created xsi:type="dcterms:W3CDTF">2006-09-16T00:00:00Z</dcterms:created>
  <dcterms:modified xsi:type="dcterms:W3CDTF">2015-07-06T21:24:16Z</dcterms:modified>
</cp:coreProperties>
</file>