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omments2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omments3.xml" ContentType="application/vnd.openxmlformats-officedocument.spreadsheetml.comments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Lguenzel\OneDrive - Environmental Protection Agency (EPA)\Shared with EPA Employees Only\GKM\Data files for final report\"/>
    </mc:Choice>
  </mc:AlternateContent>
  <xr:revisionPtr revIDLastSave="15" documentId="8_{0D0CF76B-A4F2-433A-BCBC-D6F09A899C93}" xr6:coauthVersionLast="41" xr6:coauthVersionMax="41" xr10:uidLastSave="{202D5017-98D0-40DF-A981-17725949E671}"/>
  <bookViews>
    <workbookView xWindow="-120" yWindow="-120" windowWidth="19440" windowHeight="15000" tabRatio="890" activeTab="6" xr2:uid="{00000000-000D-0000-FFFF-FFFF00000000}"/>
  </bookViews>
  <sheets>
    <sheet name="Read Me" sheetId="23" r:id="rId1"/>
    <sheet name="Figure 6.2" sheetId="21" r:id="rId2"/>
    <sheet name="Figure 6.3 a,b" sheetId="12" r:id="rId3"/>
    <sheet name="Figure 6.3 c,d" sheetId="6" r:id="rId4"/>
    <sheet name="Figure 6.3 e" sheetId="22" r:id="rId5"/>
    <sheet name="Figure 6.4" sheetId="19" r:id="rId6"/>
    <sheet name="Figure 6.5" sheetId="10" r:id="rId7"/>
  </sheets>
  <definedNames>
    <definedName name="_xlnm._FilterDatabase" localSheetId="5" hidden="1">'Figure 6.4'!#REF!</definedName>
  </definedNames>
  <calcPr calcId="191029"/>
  <pivotCaches>
    <pivotCache cacheId="0" r:id="rId8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22" l="1"/>
  <c r="F10" i="22"/>
  <c r="F9" i="22"/>
  <c r="F8" i="22"/>
  <c r="F7" i="22"/>
  <c r="F6" i="22"/>
  <c r="F5" i="22"/>
  <c r="F4" i="22"/>
  <c r="D7" i="19"/>
  <c r="D8" i="19"/>
  <c r="E7" i="19"/>
  <c r="E8" i="19"/>
  <c r="C7" i="19"/>
  <c r="C8" i="19"/>
  <c r="C6" i="19"/>
  <c r="E6" i="19"/>
  <c r="D6" i="19"/>
  <c r="H13" i="19"/>
  <c r="H14" i="19"/>
  <c r="H12" i="19"/>
  <c r="J13" i="19"/>
  <c r="J14" i="19"/>
  <c r="K13" i="19"/>
  <c r="K14" i="19"/>
  <c r="I13" i="19"/>
  <c r="I14" i="19"/>
  <c r="J12" i="19"/>
  <c r="K12" i="19"/>
  <c r="I12" i="19"/>
  <c r="B7" i="19"/>
  <c r="B8" i="19"/>
  <c r="B6" i="19"/>
  <c r="N63" i="6"/>
  <c r="O63" i="6"/>
  <c r="P63" i="6"/>
  <c r="Q63" i="6"/>
  <c r="R63" i="6"/>
  <c r="S63" i="6"/>
  <c r="T63" i="6"/>
  <c r="U63" i="6"/>
  <c r="M10" i="10"/>
  <c r="G15" i="12"/>
  <c r="D15" i="12"/>
  <c r="G14" i="12"/>
  <c r="D14" i="12"/>
  <c r="D3" i="12"/>
  <c r="G3" i="12"/>
  <c r="G4" i="12"/>
  <c r="G5" i="12"/>
  <c r="G6" i="12"/>
  <c r="G7" i="12"/>
  <c r="G8" i="12"/>
  <c r="G9" i="12"/>
  <c r="G10" i="12"/>
  <c r="G11" i="12"/>
  <c r="G12" i="12"/>
  <c r="G13" i="12"/>
  <c r="G2" i="12"/>
  <c r="D4" i="12"/>
  <c r="D5" i="12"/>
  <c r="D6" i="12"/>
  <c r="D7" i="12"/>
  <c r="D8" i="12"/>
  <c r="D9" i="12"/>
  <c r="D10" i="12"/>
  <c r="D11" i="12"/>
  <c r="D12" i="12"/>
  <c r="D13" i="12"/>
  <c r="D2" i="12"/>
  <c r="M63" i="6"/>
  <c r="M29" i="10"/>
  <c r="M59" i="10"/>
  <c r="M27" i="10"/>
  <c r="M28" i="10"/>
  <c r="M58" i="10"/>
  <c r="M26" i="10"/>
  <c r="M2" i="10"/>
  <c r="M57" i="10"/>
  <c r="M25" i="10"/>
  <c r="M32" i="10"/>
  <c r="M61" i="10"/>
  <c r="M22" i="10"/>
  <c r="M21" i="10"/>
  <c r="M51" i="10"/>
  <c r="M48" i="10"/>
  <c r="M52" i="10"/>
  <c r="M47" i="10"/>
  <c r="M46" i="10"/>
  <c r="M16" i="10"/>
  <c r="M14" i="10"/>
  <c r="M49" i="10"/>
  <c r="M7" i="10"/>
  <c r="M53" i="10"/>
  <c r="M50" i="10"/>
  <c r="M9" i="10"/>
  <c r="M8" i="10"/>
  <c r="M6" i="10"/>
  <c r="M54" i="10"/>
  <c r="M55" i="10"/>
  <c r="M60" i="10"/>
  <c r="L40" i="10"/>
  <c r="M5" i="10"/>
  <c r="M4" i="10"/>
  <c r="M3" i="10"/>
  <c r="K20" i="10"/>
  <c r="M45" i="10"/>
  <c r="M44" i="10"/>
  <c r="M43" i="10"/>
  <c r="M42" i="10"/>
  <c r="M41" i="10"/>
  <c r="M40" i="10"/>
  <c r="M39" i="10"/>
  <c r="M38" i="10"/>
  <c r="M37" i="10"/>
  <c r="M36" i="10"/>
  <c r="M35" i="10"/>
  <c r="M18" i="10"/>
  <c r="M34" i="10"/>
  <c r="M33" i="10"/>
  <c r="M30" i="10"/>
  <c r="M20" i="10"/>
  <c r="M19" i="10"/>
  <c r="M17" i="10"/>
  <c r="M15" i="10"/>
  <c r="M31" i="10"/>
  <c r="M23" i="10"/>
  <c r="M13" i="10"/>
  <c r="M12" i="10"/>
  <c r="M24" i="10"/>
  <c r="M11" i="10"/>
  <c r="M56" i="10"/>
  <c r="L50" i="10"/>
  <c r="K41" i="10"/>
  <c r="K24" i="10"/>
  <c r="K23" i="10"/>
  <c r="L3" i="10"/>
  <c r="K46" i="10"/>
  <c r="K15" i="10"/>
  <c r="L37" i="10"/>
  <c r="L53" i="10"/>
  <c r="L22" i="10"/>
  <c r="L20" i="10"/>
  <c r="K40" i="10"/>
  <c r="K56" i="10"/>
  <c r="K54" i="10"/>
  <c r="L19" i="10"/>
  <c r="K5" i="10"/>
  <c r="K48" i="10"/>
  <c r="K21" i="10"/>
  <c r="L54" i="10"/>
  <c r="K38" i="10"/>
  <c r="L51" i="10"/>
  <c r="L52" i="10"/>
  <c r="L21" i="10"/>
  <c r="K13" i="10"/>
  <c r="K35" i="10"/>
  <c r="L33" i="10"/>
  <c r="L34" i="10"/>
  <c r="L5" i="10"/>
  <c r="K26" i="10"/>
  <c r="L6" i="10"/>
  <c r="L38" i="10"/>
  <c r="K52" i="10"/>
  <c r="L28" i="10"/>
  <c r="K28" i="10"/>
  <c r="K45" i="10"/>
  <c r="K60" i="10"/>
  <c r="K37" i="10"/>
  <c r="L18" i="10"/>
  <c r="K47" i="10"/>
  <c r="L7" i="10"/>
  <c r="L39" i="10"/>
  <c r="K50" i="10"/>
  <c r="K18" i="10"/>
  <c r="K3" i="10"/>
  <c r="K58" i="10"/>
  <c r="L31" i="10"/>
  <c r="K11" i="10"/>
  <c r="K53" i="10"/>
  <c r="K34" i="10"/>
  <c r="K57" i="10"/>
  <c r="K32" i="10"/>
  <c r="L8" i="10"/>
  <c r="L32" i="10"/>
  <c r="K10" i="10"/>
  <c r="K7" i="10"/>
  <c r="K8" i="10"/>
  <c r="K16" i="10"/>
  <c r="K44" i="10"/>
  <c r="K19" i="10"/>
  <c r="L57" i="10"/>
  <c r="L24" i="10"/>
  <c r="L25" i="10"/>
  <c r="L56" i="10"/>
  <c r="L9" i="10"/>
  <c r="L41" i="10"/>
  <c r="L10" i="10"/>
  <c r="L42" i="10"/>
  <c r="L12" i="10"/>
  <c r="L44" i="10"/>
  <c r="L13" i="10"/>
  <c r="L45" i="10"/>
  <c r="L14" i="10"/>
  <c r="L46" i="10"/>
  <c r="L15" i="10"/>
  <c r="L47" i="10"/>
  <c r="L16" i="10"/>
  <c r="L48" i="10"/>
  <c r="L17" i="10"/>
  <c r="L49" i="10"/>
  <c r="L4" i="10"/>
  <c r="K6" i="10"/>
  <c r="L26" i="10"/>
  <c r="L35" i="10"/>
  <c r="L11" i="10"/>
  <c r="K22" i="10"/>
  <c r="K30" i="10"/>
  <c r="K4" i="10"/>
  <c r="L58" i="10"/>
  <c r="K42" i="10"/>
  <c r="K31" i="10"/>
  <c r="L55" i="10"/>
  <c r="K17" i="10"/>
  <c r="K2" i="10"/>
  <c r="L61" i="10"/>
  <c r="K27" i="10"/>
  <c r="K25" i="10"/>
  <c r="K12" i="10"/>
  <c r="L27" i="10"/>
  <c r="K33" i="10"/>
  <c r="L23" i="10"/>
  <c r="K51" i="10"/>
  <c r="K14" i="10"/>
  <c r="L29" i="10"/>
  <c r="L60" i="10"/>
  <c r="L36" i="10"/>
  <c r="L30" i="10"/>
  <c r="K49" i="10"/>
  <c r="L59" i="10"/>
  <c r="K29" i="10"/>
  <c r="K61" i="10"/>
  <c r="L43" i="10"/>
  <c r="K39" i="10"/>
  <c r="K59" i="10"/>
  <c r="K9" i="10"/>
  <c r="L2" i="10"/>
  <c r="K43" i="10"/>
  <c r="K36" i="10"/>
  <c r="K55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whitej1</author>
  </authors>
  <commentList>
    <comment ref="B1" authorId="0" shapeId="0" xr:uid="{00000000-0006-0000-0200-000001000000}">
      <text>
        <r>
          <rPr>
            <sz val="9"/>
            <color indexed="81"/>
            <rFont val="Tahoma"/>
            <family val="2"/>
          </rPr>
          <t>(1) are total number of fish in Animas #1 and (2)=Animas #2</t>
        </r>
      </text>
    </comment>
    <comment ref="A6" authorId="0" shapeId="0" xr:uid="{00000000-0006-0000-0200-000002000000}">
      <text>
        <r>
          <rPr>
            <sz val="9"/>
            <color indexed="81"/>
            <rFont val="Tahoma"/>
            <family val="2"/>
          </rPr>
          <t>Animas #2 went from 32nd street bridge to from behind Durango HS in 2000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whitej1</author>
  </authors>
  <commentList>
    <comment ref="B5" authorId="0" shapeId="0" xr:uid="{00000000-0006-0000-0500-000001000000}">
      <text>
        <r>
          <rPr>
            <sz val="9"/>
            <color indexed="81"/>
            <rFont val="Tahoma"/>
            <family val="2"/>
          </rPr>
          <t>average #mts/km from 1996-1999</t>
        </r>
      </text>
    </comment>
    <comment ref="C5" authorId="0" shapeId="0" xr:uid="{00000000-0006-0000-0500-000002000000}">
      <text>
        <r>
          <rPr>
            <sz val="9"/>
            <color indexed="81"/>
            <rFont val="Tahoma"/>
            <family val="2"/>
          </rPr>
          <t>average # mts/km over the 7 sites in July 15</t>
        </r>
      </text>
    </comment>
    <comment ref="B11" authorId="0" shapeId="0" xr:uid="{00000000-0006-0000-0500-000003000000}">
      <text>
        <r>
          <rPr>
            <sz val="9"/>
            <color indexed="81"/>
            <rFont val="Tahoma"/>
            <family val="2"/>
          </rPr>
          <t>July 2015 mts/km</t>
        </r>
      </text>
    </comment>
    <comment ref="C11" authorId="0" shapeId="0" xr:uid="{00000000-0006-0000-0500-000004000000}">
      <text>
        <r>
          <rPr>
            <sz val="9"/>
            <color indexed="81"/>
            <rFont val="Tahoma"/>
            <family val="2"/>
          </rPr>
          <t xml:space="preserve">Sept 2015 mts/km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whitej1</author>
  </authors>
  <commentList>
    <comment ref="B1" authorId="0" shapeId="0" xr:uid="{00000000-0006-0000-0600-000001000000}">
      <text>
        <r>
          <rPr>
            <sz val="9"/>
            <color indexed="81"/>
            <rFont val="Tahoma"/>
            <family val="2"/>
          </rPr>
          <t>These are total number of fish from Animas #1 and Animas #2</t>
        </r>
      </text>
    </comment>
  </commentList>
</comments>
</file>

<file path=xl/sharedStrings.xml><?xml version="1.0" encoding="utf-8"?>
<sst xmlns="http://schemas.openxmlformats.org/spreadsheetml/2006/main" count="129" uniqueCount="59">
  <si>
    <t>Year</t>
  </si>
  <si>
    <t>Average</t>
  </si>
  <si>
    <t>Total</t>
  </si>
  <si>
    <t>Date</t>
  </si>
  <si>
    <t>Length</t>
  </si>
  <si>
    <t>Length (mm)</t>
  </si>
  <si>
    <t>Grand Total</t>
  </si>
  <si>
    <t>Station</t>
  </si>
  <si>
    <t>1F</t>
  </si>
  <si>
    <t>Location</t>
  </si>
  <si>
    <t>2F</t>
  </si>
  <si>
    <t>3F</t>
  </si>
  <si>
    <t>4F</t>
  </si>
  <si>
    <t>5F</t>
  </si>
  <si>
    <t>6F</t>
  </si>
  <si>
    <t>7F</t>
  </si>
  <si>
    <t>TOTAL#</t>
  </si>
  <si>
    <t>Total BHS</t>
  </si>
  <si>
    <t>Total FMS</t>
  </si>
  <si>
    <t>BHS(2)</t>
  </si>
  <si>
    <t>FMS(1)</t>
  </si>
  <si>
    <t>FMS(2)</t>
  </si>
  <si>
    <t>BHS(1)</t>
  </si>
  <si>
    <t>Count</t>
  </si>
  <si>
    <t>Stdev</t>
  </si>
  <si>
    <t>St error</t>
  </si>
  <si>
    <t>Post-GKM Sept 2015</t>
  </si>
  <si>
    <t>Pre-GKM July 2015</t>
  </si>
  <si>
    <t>Post-GKM July 2016</t>
  </si>
  <si>
    <t>Number Caught</t>
  </si>
  <si>
    <t>Rainbow Trout</t>
  </si>
  <si>
    <t>Brown Trout</t>
  </si>
  <si>
    <t>Teft Spur</t>
  </si>
  <si>
    <t>Elk Park</t>
  </si>
  <si>
    <t>A72</t>
  </si>
  <si>
    <t>Howardsville</t>
  </si>
  <si>
    <t>Brook (fish/mile)</t>
  </si>
  <si>
    <t>Howardsville Total</t>
  </si>
  <si>
    <t>Teft Spur Total</t>
  </si>
  <si>
    <t>Sum of Brook (fish/mile)2</t>
  </si>
  <si>
    <t>2002-2014</t>
  </si>
  <si>
    <t>2015 Post-GKM</t>
  </si>
  <si>
    <t>July 2015</t>
  </si>
  <si>
    <t>Sept 2015</t>
  </si>
  <si>
    <t>Sept 2016</t>
  </si>
  <si>
    <t>1996-1999 July</t>
  </si>
  <si>
    <t>The original data was provided to EPA ORD by the Colorado Division of Parks and Wildlife</t>
  </si>
  <si>
    <t>(Single Site Surveys)</t>
  </si>
  <si>
    <t># Brown Trout Fry</t>
  </si>
  <si>
    <t>SampleDate</t>
  </si>
  <si>
    <t>32nd St. Bridge</t>
  </si>
  <si>
    <t>AR19-3 (GKM01)</t>
  </si>
  <si>
    <t>Rotary Park</t>
  </si>
  <si>
    <t>Mottled Sculpin Total # Caught</t>
  </si>
  <si>
    <t>The data in this file supported the generation of Figures 6.2, 6.3, 6.4 and 6.5</t>
  </si>
  <si>
    <t>Data analyses and figure creation were done by researchers in USEPA's Office of Research and Development in 2017/2018</t>
  </si>
  <si>
    <t>AVG # MTS/km (7 sites)</t>
  </si>
  <si>
    <t>Data in this file support analyses and figures presented in Chapter 6 of EPA Report 830/R-18/003</t>
  </si>
  <si>
    <t>July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</si>
</sst>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indexed="9"/>
      </top>
      <bottom/>
      <diagonal/>
    </border>
    <border>
      <left style="thin">
        <color indexed="9"/>
      </left>
      <right/>
      <top style="thin">
        <color rgb="FF999999"/>
      </top>
      <bottom style="thin">
        <color rgb="FF999999"/>
      </bottom>
      <diagonal/>
    </border>
  </borders>
  <cellStyleXfs count="5">
    <xf numFmtId="0" fontId="0" fillId="0" borderId="0"/>
    <xf numFmtId="0" fontId="5" fillId="0" borderId="0"/>
    <xf numFmtId="0" fontId="3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2" xfId="0" pivotButton="1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0" fillId="0" borderId="4" xfId="0" applyNumberFormat="1" applyBorder="1"/>
    <xf numFmtId="0" fontId="0" fillId="0" borderId="5" xfId="0" applyBorder="1"/>
    <xf numFmtId="0" fontId="0" fillId="0" borderId="6" xfId="0" applyNumberFormat="1" applyBorder="1"/>
    <xf numFmtId="0" fontId="0" fillId="0" borderId="7" xfId="0" applyBorder="1"/>
    <xf numFmtId="0" fontId="0" fillId="0" borderId="8" xfId="0" applyNumberFormat="1" applyBorder="1"/>
    <xf numFmtId="49" fontId="0" fillId="0" borderId="0" xfId="0" applyNumberForma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5" fillId="0" borderId="0" xfId="1" applyAlignment="1">
      <alignment horizontal="center" vertical="center"/>
    </xf>
    <xf numFmtId="0" fontId="3" fillId="0" borderId="0" xfId="2" applyAlignment="1">
      <alignment horizontal="center" vertical="center"/>
    </xf>
    <xf numFmtId="9" fontId="2" fillId="0" borderId="0" xfId="3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9" fontId="0" fillId="0" borderId="0" xfId="3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5" fillId="0" borderId="0" xfId="1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9" fontId="0" fillId="0" borderId="0" xfId="3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4" fontId="6" fillId="2" borderId="0" xfId="0" applyNumberFormat="1" applyFont="1" applyFill="1" applyAlignment="1">
      <alignment horizontal="center" vertical="center"/>
    </xf>
    <xf numFmtId="1" fontId="6" fillId="2" borderId="0" xfId="0" applyNumberFormat="1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0" fillId="0" borderId="9" xfId="0" applyBorder="1"/>
    <xf numFmtId="0" fontId="0" fillId="0" borderId="10" xfId="0" applyBorder="1"/>
    <xf numFmtId="17" fontId="3" fillId="0" borderId="1" xfId="0" quotePrefix="1" applyNumberFormat="1" applyFont="1" applyBorder="1" applyAlignment="1">
      <alignment horizontal="center" vertical="center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Percent" xfId="3" builtinId="5"/>
    <cellStyle name="Percent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[Chapter6_Animas_Fish_Figures.xlsx]Figure 6.2!PivotTable1</c:name>
    <c:fmtId val="0"/>
  </c:pivotSource>
  <c:chart>
    <c:autoTitleDeleted val="1"/>
    <c:pivotFmts>
      <c:pivotFmt>
        <c:idx val="0"/>
        <c:spPr>
          <a:solidFill>
            <a:srgbClr val="4F81BD"/>
          </a:solidFill>
          <a:ln w="25400">
            <a:noFill/>
          </a:ln>
        </c:spPr>
        <c:marker>
          <c:symbol val="none"/>
        </c:marker>
      </c:pivotFmt>
      <c:pivotFmt>
        <c:idx val="1"/>
        <c:spPr>
          <a:solidFill>
            <a:schemeClr val="accent3">
              <a:lumMod val="75000"/>
            </a:schemeClr>
          </a:solidFill>
          <a:ln>
            <a:noFill/>
          </a:ln>
          <a:effectLst/>
        </c:spPr>
      </c:pivotFmt>
      <c:pivotFmt>
        <c:idx val="2"/>
        <c:spPr>
          <a:solidFill>
            <a:schemeClr val="accent3">
              <a:lumMod val="75000"/>
            </a:schemeClr>
          </a:solidFill>
          <a:ln>
            <a:noFill/>
          </a:ln>
          <a:effectLst/>
        </c:spPr>
      </c:pivotFmt>
      <c:pivotFmt>
        <c:idx val="3"/>
        <c:spPr>
          <a:solidFill>
            <a:schemeClr val="accent3">
              <a:lumMod val="75000"/>
            </a:schemeClr>
          </a:solidFill>
          <a:ln>
            <a:noFill/>
          </a:ln>
          <a:effectLst/>
        </c:spPr>
      </c:pivotFmt>
      <c:pivotFmt>
        <c:idx val="4"/>
        <c:spPr>
          <a:solidFill>
            <a:schemeClr val="accent3">
              <a:lumMod val="75000"/>
            </a:schemeClr>
          </a:solidFill>
          <a:ln>
            <a:noFill/>
          </a:ln>
          <a:effectLst/>
        </c:spPr>
      </c:pivotFmt>
      <c:pivotFmt>
        <c:idx val="5"/>
        <c:spPr>
          <a:solidFill>
            <a:schemeClr val="accent3">
              <a:lumMod val="75000"/>
            </a:schemeClr>
          </a:solidFill>
          <a:ln>
            <a:noFill/>
          </a:ln>
          <a:effectLst/>
        </c:spPr>
      </c:pivotFmt>
      <c:pivotFmt>
        <c:idx val="6"/>
        <c:spPr>
          <a:solidFill>
            <a:schemeClr val="accent3">
              <a:lumMod val="75000"/>
            </a:schemeClr>
          </a:solidFill>
          <a:ln>
            <a:noFill/>
          </a:ln>
          <a:effectLst/>
        </c:spP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6.2'!$G$4:$G$5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ECD1-4460-8EE4-6C8311F3C9B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D1-4460-8EE4-6C8311F3C9B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ECD1-4460-8EE4-6C8311F3C9B8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D1-4460-8EE4-6C8311F3C9B8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ECD1-4460-8EE4-6C8311F3C9B8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D1-4460-8EE4-6C8311F3C9B8}"/>
              </c:ext>
            </c:extLst>
          </c:dPt>
          <c:cat>
            <c:multiLvlStrRef>
              <c:f>'Figure 6.2'!$E$6:$F$20</c:f>
              <c:multiLvlStrCache>
                <c:ptCount val="12"/>
                <c:lvl>
                  <c:pt idx="0">
                    <c:v>1992</c:v>
                  </c:pt>
                  <c:pt idx="1">
                    <c:v>1998</c:v>
                  </c:pt>
                  <c:pt idx="2">
                    <c:v>2005</c:v>
                  </c:pt>
                  <c:pt idx="3">
                    <c:v>2010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1992</c:v>
                  </c:pt>
                  <c:pt idx="7">
                    <c:v>1998</c:v>
                  </c:pt>
                  <c:pt idx="8">
                    <c:v>2005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Howardsville</c:v>
                  </c:pt>
                  <c:pt idx="6">
                    <c:v>Teft Spur</c:v>
                  </c:pt>
                </c:lvl>
              </c:multiLvlStrCache>
            </c:multiLvlStrRef>
          </c:cat>
          <c:val>
            <c:numRef>
              <c:f>'Figure 6.2'!$G$6:$G$20</c:f>
              <c:numCache>
                <c:formatCode>General</c:formatCode>
                <c:ptCount val="12"/>
                <c:pt idx="0">
                  <c:v>78</c:v>
                </c:pt>
                <c:pt idx="1">
                  <c:v>559</c:v>
                </c:pt>
                <c:pt idx="2">
                  <c:v>1024</c:v>
                </c:pt>
                <c:pt idx="3">
                  <c:v>1082</c:v>
                </c:pt>
                <c:pt idx="4">
                  <c:v>510</c:v>
                </c:pt>
                <c:pt idx="5">
                  <c:v>532</c:v>
                </c:pt>
                <c:pt idx="6">
                  <c:v>349</c:v>
                </c:pt>
                <c:pt idx="7">
                  <c:v>349</c:v>
                </c:pt>
                <c:pt idx="8">
                  <c:v>338</c:v>
                </c:pt>
                <c:pt idx="9">
                  <c:v>98</c:v>
                </c:pt>
                <c:pt idx="10">
                  <c:v>70</c:v>
                </c:pt>
                <c:pt idx="11">
                  <c:v>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CD1-4460-8EE4-6C8311F3C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6"/>
        <c:axId val="413468472"/>
        <c:axId val="1"/>
      </c:barChart>
      <c:catAx>
        <c:axId val="413468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6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Brook Trout Density (Fish/Mile)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13468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Bluehead Sucker</a:t>
            </a:r>
          </a:p>
        </c:rich>
      </c:tx>
      <c:layout>
        <c:manualLayout>
          <c:xMode val="edge"/>
          <c:yMode val="edge"/>
          <c:x val="0.359751502836339"/>
          <c:y val="2.02786803548290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81058345967625"/>
          <c:y val="0.1253569752925594"/>
          <c:w val="0.78254892051537039"/>
          <c:h val="0.7185018787192827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00B0F0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7"/>
            <c:marker>
              <c:symbol val="triangle"/>
              <c:size val="10"/>
              <c:spPr>
                <a:solidFill>
                  <a:srgbClr val="FF0000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525F-46C9-A14A-6F8D9B739728}"/>
              </c:ext>
            </c:extLst>
          </c:dPt>
          <c:dPt>
            <c:idx val="8"/>
            <c:marker>
              <c:symbol val="triangle"/>
              <c:size val="10"/>
              <c:spPr>
                <a:solidFill>
                  <a:srgbClr val="FF0000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525F-46C9-A14A-6F8D9B739728}"/>
              </c:ext>
            </c:extLst>
          </c:dPt>
          <c:xVal>
            <c:numRef>
              <c:f>'Figure 6.3 a,b'!$A$7:$A$15</c:f>
              <c:numCache>
                <c:formatCode>General</c:formatCode>
                <c:ptCount val="9"/>
                <c:pt idx="0">
                  <c:v>2002</c:v>
                </c:pt>
                <c:pt idx="1">
                  <c:v>2004</c:v>
                </c:pt>
                <c:pt idx="2">
                  <c:v>2006</c:v>
                </c:pt>
                <c:pt idx="3">
                  <c:v>2008</c:v>
                </c:pt>
                <c:pt idx="4">
                  <c:v>2010</c:v>
                </c:pt>
                <c:pt idx="5">
                  <c:v>2012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xVal>
          <c:yVal>
            <c:numRef>
              <c:f>'Figure 6.3 a,b'!$D$7:$D$15</c:f>
              <c:numCache>
                <c:formatCode>General</c:formatCode>
                <c:ptCount val="9"/>
                <c:pt idx="0">
                  <c:v>136</c:v>
                </c:pt>
                <c:pt idx="1">
                  <c:v>91</c:v>
                </c:pt>
                <c:pt idx="2">
                  <c:v>148</c:v>
                </c:pt>
                <c:pt idx="3">
                  <c:v>61</c:v>
                </c:pt>
                <c:pt idx="4">
                  <c:v>111</c:v>
                </c:pt>
                <c:pt idx="5">
                  <c:v>237</c:v>
                </c:pt>
                <c:pt idx="6">
                  <c:v>131</c:v>
                </c:pt>
                <c:pt idx="7">
                  <c:v>146</c:v>
                </c:pt>
                <c:pt idx="8">
                  <c:v>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25F-46C9-A14A-6F8D9B7397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470440"/>
        <c:axId val="1"/>
      </c:scatterChart>
      <c:valAx>
        <c:axId val="413470440"/>
        <c:scaling>
          <c:orientation val="minMax"/>
          <c:max val="2016"/>
          <c:min val="2002"/>
        </c:scaling>
        <c:delete val="0"/>
        <c:axPos val="b"/>
        <c:numFmt formatCode="@" sourceLinked="0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Number Caught</a:t>
                </a:r>
              </a:p>
            </c:rich>
          </c:tx>
          <c:layout>
            <c:manualLayout>
              <c:xMode val="edge"/>
              <c:yMode val="edge"/>
              <c:x val="7.715477097620862E-3"/>
              <c:y val="0.316699425230074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1347044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Flannelmouth Sucker</a:t>
            </a:r>
          </a:p>
        </c:rich>
      </c:tx>
      <c:layout>
        <c:manualLayout>
          <c:xMode val="edge"/>
          <c:yMode val="edge"/>
          <c:x val="0.35975163710596786"/>
          <c:y val="2.02786803548290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81058345967625"/>
          <c:y val="0.1253569752925594"/>
          <c:w val="0.78254892051537039"/>
          <c:h val="0.7185018787192827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00B0F0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7"/>
            <c:marker>
              <c:symbol val="triangle"/>
              <c:size val="10"/>
              <c:spPr>
                <a:solidFill>
                  <a:srgbClr val="FF0000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3A66-41B8-9689-CC8AA10A8EEA}"/>
              </c:ext>
            </c:extLst>
          </c:dPt>
          <c:dPt>
            <c:idx val="8"/>
            <c:marker>
              <c:symbol val="triangle"/>
              <c:size val="10"/>
              <c:spPr>
                <a:solidFill>
                  <a:srgbClr val="FF0000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3A66-41B8-9689-CC8AA10A8EEA}"/>
              </c:ext>
            </c:extLst>
          </c:dPt>
          <c:xVal>
            <c:numRef>
              <c:f>'Figure 6.3 a,b'!$A$7:$A$15</c:f>
              <c:numCache>
                <c:formatCode>General</c:formatCode>
                <c:ptCount val="9"/>
                <c:pt idx="0">
                  <c:v>2002</c:v>
                </c:pt>
                <c:pt idx="1">
                  <c:v>2004</c:v>
                </c:pt>
                <c:pt idx="2">
                  <c:v>2006</c:v>
                </c:pt>
                <c:pt idx="3">
                  <c:v>2008</c:v>
                </c:pt>
                <c:pt idx="4">
                  <c:v>2010</c:v>
                </c:pt>
                <c:pt idx="5">
                  <c:v>2012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xVal>
          <c:yVal>
            <c:numRef>
              <c:f>'Figure 6.3 a,b'!$G$7:$G$15</c:f>
              <c:numCache>
                <c:formatCode>General</c:formatCode>
                <c:ptCount val="9"/>
                <c:pt idx="0">
                  <c:v>17</c:v>
                </c:pt>
                <c:pt idx="1">
                  <c:v>5</c:v>
                </c:pt>
                <c:pt idx="2">
                  <c:v>17</c:v>
                </c:pt>
                <c:pt idx="3">
                  <c:v>9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27</c:v>
                </c:pt>
                <c:pt idx="8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A66-41B8-9689-CC8AA10A8E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466176"/>
        <c:axId val="1"/>
      </c:scatterChart>
      <c:valAx>
        <c:axId val="413466176"/>
        <c:scaling>
          <c:orientation val="minMax"/>
          <c:max val="2016"/>
          <c:min val="2002"/>
        </c:scaling>
        <c:delete val="0"/>
        <c:axPos val="b"/>
        <c:numFmt formatCode="@" sourceLinked="0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Number Caught</a:t>
                </a:r>
              </a:p>
            </c:rich>
          </c:tx>
          <c:layout>
            <c:manualLayout>
              <c:xMode val="edge"/>
              <c:yMode val="edge"/>
              <c:x val="7.7153689122193064E-3"/>
              <c:y val="0.316699425230074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1346617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Rainbow Trout</a:t>
            </a:r>
          </a:p>
        </c:rich>
      </c:tx>
      <c:layout>
        <c:manualLayout>
          <c:xMode val="edge"/>
          <c:yMode val="edge"/>
          <c:x val="0.40133776882540845"/>
          <c:y val="2.1592572246298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411375318796795"/>
          <c:y val="0.14029312331592886"/>
          <c:w val="0.78364607489414639"/>
          <c:h val="0.69777932306304258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6.3 c,d'!$N$69</c:f>
              <c:strCache>
                <c:ptCount val="1"/>
                <c:pt idx="0">
                  <c:v>Number Caught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00B0F0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7"/>
            <c:marker>
              <c:symbol val="triangle"/>
              <c:size val="10"/>
              <c:spPr>
                <a:solidFill>
                  <a:srgbClr val="FF0000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ADBA-478A-ADCA-796F56A5D9A0}"/>
              </c:ext>
            </c:extLst>
          </c:dPt>
          <c:dPt>
            <c:idx val="8"/>
            <c:marker>
              <c:symbol val="triangle"/>
              <c:size val="10"/>
              <c:spPr>
                <a:solidFill>
                  <a:srgbClr val="FF0000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ADBA-478A-ADCA-796F56A5D9A0}"/>
              </c:ext>
            </c:extLst>
          </c:dPt>
          <c:xVal>
            <c:numRef>
              <c:f>'Figure 6.3 c,d'!$M$70:$M$78</c:f>
              <c:numCache>
                <c:formatCode>General</c:formatCode>
                <c:ptCount val="9"/>
                <c:pt idx="0">
                  <c:v>2002</c:v>
                </c:pt>
                <c:pt idx="1">
                  <c:v>2004</c:v>
                </c:pt>
                <c:pt idx="2">
                  <c:v>2006</c:v>
                </c:pt>
                <c:pt idx="3">
                  <c:v>2008</c:v>
                </c:pt>
                <c:pt idx="4">
                  <c:v>2010</c:v>
                </c:pt>
                <c:pt idx="5">
                  <c:v>2012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xVal>
          <c:yVal>
            <c:numRef>
              <c:f>'Figure 6.3 c,d'!$N$70:$N$78</c:f>
              <c:numCache>
                <c:formatCode>General</c:formatCode>
                <c:ptCount val="9"/>
                <c:pt idx="0">
                  <c:v>335</c:v>
                </c:pt>
                <c:pt idx="1">
                  <c:v>302</c:v>
                </c:pt>
                <c:pt idx="2">
                  <c:v>386</c:v>
                </c:pt>
                <c:pt idx="3">
                  <c:v>219</c:v>
                </c:pt>
                <c:pt idx="4">
                  <c:v>98</c:v>
                </c:pt>
                <c:pt idx="5">
                  <c:v>469</c:v>
                </c:pt>
                <c:pt idx="6">
                  <c:v>122</c:v>
                </c:pt>
                <c:pt idx="7">
                  <c:v>511</c:v>
                </c:pt>
                <c:pt idx="8">
                  <c:v>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BA-478A-ADCA-796F56A5D9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470768"/>
        <c:axId val="1"/>
      </c:scatterChart>
      <c:valAx>
        <c:axId val="413470768"/>
        <c:scaling>
          <c:orientation val="minMax"/>
          <c:max val="2016"/>
          <c:min val="2002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Number Caught</a:t>
                </a:r>
              </a:p>
            </c:rich>
          </c:tx>
          <c:layout>
            <c:manualLayout>
              <c:xMode val="edge"/>
              <c:yMode val="edge"/>
              <c:x val="1.7218865083724999E-2"/>
              <c:y val="0.309299748384165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1347076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Brown Trout</a:t>
            </a:r>
          </a:p>
        </c:rich>
      </c:tx>
      <c:layout>
        <c:manualLayout>
          <c:xMode val="edge"/>
          <c:yMode val="edge"/>
          <c:x val="0.40133777508580654"/>
          <c:y val="2.15924644933402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411375318796795"/>
          <c:y val="0.14029312331592886"/>
          <c:w val="0.78364607489414639"/>
          <c:h val="0.69777932306304258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6.3 c,d'!$O$69</c:f>
              <c:strCache>
                <c:ptCount val="1"/>
                <c:pt idx="0">
                  <c:v>Number Caught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00B0F0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7"/>
            <c:marker>
              <c:symbol val="triangle"/>
              <c:size val="10"/>
              <c:spPr>
                <a:solidFill>
                  <a:srgbClr val="FF0000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1FB9-4EC0-96D6-6C32079A64F1}"/>
              </c:ext>
            </c:extLst>
          </c:dPt>
          <c:dPt>
            <c:idx val="8"/>
            <c:marker>
              <c:symbol val="triangle"/>
              <c:size val="10"/>
              <c:spPr>
                <a:solidFill>
                  <a:srgbClr val="FF0000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1FB9-4EC0-96D6-6C32079A64F1}"/>
              </c:ext>
            </c:extLst>
          </c:dPt>
          <c:xVal>
            <c:numRef>
              <c:f>'Figure 6.3 c,d'!$M$70:$M$78</c:f>
              <c:numCache>
                <c:formatCode>General</c:formatCode>
                <c:ptCount val="9"/>
                <c:pt idx="0">
                  <c:v>2002</c:v>
                </c:pt>
                <c:pt idx="1">
                  <c:v>2004</c:v>
                </c:pt>
                <c:pt idx="2">
                  <c:v>2006</c:v>
                </c:pt>
                <c:pt idx="3">
                  <c:v>2008</c:v>
                </c:pt>
                <c:pt idx="4">
                  <c:v>2010</c:v>
                </c:pt>
                <c:pt idx="5">
                  <c:v>2012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xVal>
          <c:yVal>
            <c:numRef>
              <c:f>'Figure 6.3 c,d'!$O$70:$O$78</c:f>
              <c:numCache>
                <c:formatCode>General</c:formatCode>
                <c:ptCount val="9"/>
                <c:pt idx="0">
                  <c:v>200</c:v>
                </c:pt>
                <c:pt idx="1">
                  <c:v>176</c:v>
                </c:pt>
                <c:pt idx="2">
                  <c:v>217</c:v>
                </c:pt>
                <c:pt idx="3">
                  <c:v>162</c:v>
                </c:pt>
                <c:pt idx="4">
                  <c:v>86</c:v>
                </c:pt>
                <c:pt idx="5">
                  <c:v>178</c:v>
                </c:pt>
                <c:pt idx="6">
                  <c:v>64</c:v>
                </c:pt>
                <c:pt idx="7">
                  <c:v>181</c:v>
                </c:pt>
                <c:pt idx="8">
                  <c:v>176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FB9-4EC0-96D6-6C32079A6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157304"/>
        <c:axId val="1"/>
      </c:scatterChart>
      <c:valAx>
        <c:axId val="412157304"/>
        <c:scaling>
          <c:orientation val="minMax"/>
          <c:max val="2016"/>
          <c:min val="2002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Number Caught</a:t>
                </a:r>
              </a:p>
            </c:rich>
          </c:tx>
          <c:layout>
            <c:manualLayout>
              <c:xMode val="edge"/>
              <c:yMode val="edge"/>
              <c:x val="1.7218857258227339E-2"/>
              <c:y val="0.309299433365221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1215730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Mottled Sculpin</a:t>
            </a:r>
          </a:p>
        </c:rich>
      </c:tx>
      <c:layout>
        <c:manualLayout>
          <c:xMode val="edge"/>
          <c:yMode val="edge"/>
          <c:x val="0.39054792569533464"/>
          <c:y val="3.58648258398594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943259365306609"/>
          <c:y val="0.1128918858546937"/>
          <c:w val="0.75055762347888333"/>
          <c:h val="0.7208220249064611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00B0F0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1-0823-471A-B41E-0170A008840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3-0823-471A-B41E-0170A0088404}"/>
              </c:ext>
            </c:extLst>
          </c:dPt>
          <c:dPt>
            <c:idx val="6"/>
            <c:marker>
              <c:symbol val="triangle"/>
              <c:size val="10"/>
              <c:spPr>
                <a:solidFill>
                  <a:srgbClr val="FF0000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0823-471A-B41E-0170A0088404}"/>
              </c:ext>
            </c:extLst>
          </c:dPt>
          <c:dPt>
            <c:idx val="7"/>
            <c:marker>
              <c:symbol val="triangle"/>
              <c:size val="10"/>
              <c:spPr>
                <a:solidFill>
                  <a:srgbClr val="FF0000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0823-471A-B41E-0170A008840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0823-471A-B41E-0170A008840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B-0823-471A-B41E-0170A0088404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D-0823-471A-B41E-0170A0088404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F-0823-471A-B41E-0170A0088404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11-0823-471A-B41E-0170A0088404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13-0823-471A-B41E-0170A0088404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15-0823-471A-B41E-0170A0088404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17-0823-471A-B41E-0170A0088404}"/>
              </c:ext>
            </c:extLst>
          </c:dPt>
          <c:dPt>
            <c:idx val="18"/>
            <c:bubble3D val="0"/>
            <c:extLst>
              <c:ext xmlns:c16="http://schemas.microsoft.com/office/drawing/2014/chart" uri="{C3380CC4-5D6E-409C-BE32-E72D297353CC}">
                <c16:uniqueId val="{00000019-0823-471A-B41E-0170A0088404}"/>
              </c:ext>
            </c:extLst>
          </c:dPt>
          <c:xVal>
            <c:numRef>
              <c:f>'Figure 6.3 e'!$E$4:$E$11</c:f>
              <c:numCache>
                <c:formatCode>General</c:formatCode>
                <c:ptCount val="8"/>
                <c:pt idx="0">
                  <c:v>2002</c:v>
                </c:pt>
                <c:pt idx="1">
                  <c:v>2004</c:v>
                </c:pt>
                <c:pt idx="2">
                  <c:v>2008</c:v>
                </c:pt>
                <c:pt idx="3">
                  <c:v>2010</c:v>
                </c:pt>
                <c:pt idx="4">
                  <c:v>2012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xVal>
          <c:yVal>
            <c:numRef>
              <c:f>'Figure 6.3 e'!$F$4:$F$11</c:f>
              <c:numCache>
                <c:formatCode>0</c:formatCode>
                <c:ptCount val="8"/>
                <c:pt idx="0">
                  <c:v>68</c:v>
                </c:pt>
                <c:pt idx="1">
                  <c:v>37</c:v>
                </c:pt>
                <c:pt idx="2">
                  <c:v>47</c:v>
                </c:pt>
                <c:pt idx="3">
                  <c:v>331</c:v>
                </c:pt>
                <c:pt idx="4">
                  <c:v>358</c:v>
                </c:pt>
                <c:pt idx="5">
                  <c:v>84</c:v>
                </c:pt>
                <c:pt idx="6">
                  <c:v>173</c:v>
                </c:pt>
                <c:pt idx="7">
                  <c:v>122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0823-471A-B41E-0170A0088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159600"/>
        <c:axId val="1"/>
      </c:scatterChart>
      <c:valAx>
        <c:axId val="412159600"/>
        <c:scaling>
          <c:orientation val="minMax"/>
          <c:max val="2016"/>
          <c:min val="2002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75000"/>
                <a:lumOff val="2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2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Number Caught</a:t>
                </a:r>
              </a:p>
            </c:rich>
          </c:tx>
          <c:layout>
            <c:manualLayout>
              <c:xMode val="edge"/>
              <c:yMode val="edge"/>
              <c:x val="2.791104600297056E-3"/>
              <c:y val="0.2887944291516406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75000"/>
                <a:lumOff val="2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1215960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Average Mottled Sculpin Density</a:t>
            </a:r>
          </a:p>
        </c:rich>
      </c:tx>
      <c:layout>
        <c:manualLayout>
          <c:xMode val="edge"/>
          <c:yMode val="edge"/>
          <c:x val="0.28586884863935091"/>
          <c:y val="2.144777704313678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0"/>
              <c:layout>
                <c:manualLayout>
                  <c:x val="-2.1872265966754156E-7"/>
                  <c:y val="-4.137931034482758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N=28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85D-4C33-A125-7010F430CC8E}"/>
                </c:ext>
              </c:extLst>
            </c:dLbl>
            <c:dLbl>
              <c:idx val="1"/>
              <c:layout>
                <c:manualLayout>
                  <c:x val="0"/>
                  <c:y val="-6.8965517241379309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N=7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85D-4C33-A125-7010F430CC8E}"/>
                </c:ext>
              </c:extLst>
            </c:dLbl>
            <c:dLbl>
              <c:idx val="2"/>
              <c:layout>
                <c:manualLayout>
                  <c:x val="0"/>
                  <c:y val="-9.779442434560548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N=7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85D-4C33-A125-7010F430CC8E}"/>
                </c:ext>
              </c:extLst>
            </c:dLbl>
            <c:dLbl>
              <c:idx val="3"/>
              <c:layout>
                <c:manualLayout>
                  <c:x val="0"/>
                  <c:y val="-0.14215591969922681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N=7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85D-4C33-A125-7010F430CC8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'Figure 6.4'!$B$8:$E$8</c:f>
                <c:numCache>
                  <c:formatCode>General</c:formatCode>
                  <c:ptCount val="4"/>
                  <c:pt idx="0">
                    <c:v>207.09736563466888</c:v>
                  </c:pt>
                  <c:pt idx="1">
                    <c:v>379.79805769099227</c:v>
                  </c:pt>
                  <c:pt idx="2">
                    <c:v>564.81331573596344</c:v>
                  </c:pt>
                  <c:pt idx="3">
                    <c:v>803.84012015792666</c:v>
                  </c:pt>
                </c:numCache>
              </c:numRef>
            </c:plus>
            <c:minus>
              <c:numRef>
                <c:f>'Figure 6.4'!$B$8:$E$8</c:f>
                <c:numCache>
                  <c:formatCode>General</c:formatCode>
                  <c:ptCount val="4"/>
                  <c:pt idx="0">
                    <c:v>207.09736563466888</c:v>
                  </c:pt>
                  <c:pt idx="1">
                    <c:v>379.79805769099227</c:v>
                  </c:pt>
                  <c:pt idx="2">
                    <c:v>564.81331573596344</c:v>
                  </c:pt>
                  <c:pt idx="3">
                    <c:v>803.84012015792666</c:v>
                  </c:pt>
                </c:numCache>
              </c:numRef>
            </c:minus>
          </c:errBars>
          <c:cat>
            <c:strRef>
              <c:f>'Figure 6.4'!$B$5:$E$5</c:f>
              <c:strCache>
                <c:ptCount val="4"/>
                <c:pt idx="0">
                  <c:v>1996-1999 July</c:v>
                </c:pt>
                <c:pt idx="1">
                  <c:v>Pre-GKM July 2015</c:v>
                </c:pt>
                <c:pt idx="2">
                  <c:v>Post-GKM Sept 2015</c:v>
                </c:pt>
                <c:pt idx="3">
                  <c:v>Post-GKM July 2016</c:v>
                </c:pt>
              </c:strCache>
            </c:strRef>
          </c:cat>
          <c:val>
            <c:numRef>
              <c:f>'Figure 6.4'!$B$6:$E$6</c:f>
              <c:numCache>
                <c:formatCode>0</c:formatCode>
                <c:ptCount val="4"/>
                <c:pt idx="0">
                  <c:v>1429.5088113985751</c:v>
                </c:pt>
                <c:pt idx="1">
                  <c:v>1818.5714285714287</c:v>
                </c:pt>
                <c:pt idx="2">
                  <c:v>3215.2857142857142</c:v>
                </c:pt>
                <c:pt idx="3">
                  <c:v>2324.7142857142858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85D-4C33-A125-7010F430CC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4215752"/>
        <c:axId val="1"/>
      </c:barChart>
      <c:catAx>
        <c:axId val="574215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Average #/km</a:t>
                </a:r>
              </a:p>
            </c:rich>
          </c:tx>
          <c:layout>
            <c:manualLayout>
              <c:xMode val="edge"/>
              <c:yMode val="edge"/>
              <c:x val="1.3288652234397593E-2"/>
              <c:y val="0.33415185697207694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7421575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Average Brown Trout Fry Density</a:t>
            </a:r>
          </a:p>
        </c:rich>
      </c:tx>
      <c:layout>
        <c:manualLayout>
          <c:xMode val="edge"/>
          <c:yMode val="edge"/>
          <c:x val="0.28586889601762744"/>
          <c:y val="2.1447612446977137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0"/>
              <c:layout>
                <c:manualLayout>
                  <c:x val="-2.8374831524437823E-7"/>
                  <c:y val="-0.19633425551535791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N=7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9BD-44E2-AE22-8A410674B2E7}"/>
                </c:ext>
              </c:extLst>
            </c:dLbl>
            <c:dLbl>
              <c:idx val="1"/>
              <c:layout>
                <c:manualLayout>
                  <c:x val="0"/>
                  <c:y val="-0.17707370362488478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N=7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9BD-44E2-AE22-8A410674B2E7}"/>
                </c:ext>
              </c:extLst>
            </c:dLbl>
            <c:dLbl>
              <c:idx val="2"/>
              <c:layout>
                <c:manualLayout>
                  <c:x val="0"/>
                  <c:y val="-8.3380009931191171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N=7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BD-44E2-AE22-8A410674B2E7}"/>
                </c:ext>
              </c:extLst>
            </c:dLbl>
            <c:dLbl>
              <c:idx val="3"/>
              <c:layout>
                <c:manualLayout>
                  <c:x val="0"/>
                  <c:y val="-0.1890027665460737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US"/>
                      <a:t>N=7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BD-44E2-AE22-8A410674B2E7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'Figure 6.4'!$H$14:$K$14</c:f>
                <c:numCache>
                  <c:formatCode>General</c:formatCode>
                  <c:ptCount val="4"/>
                  <c:pt idx="0">
                    <c:v>229.29183613245007</c:v>
                  </c:pt>
                  <c:pt idx="1">
                    <c:v>196.14450455382803</c:v>
                  </c:pt>
                  <c:pt idx="2">
                    <c:v>93.69286921370589</c:v>
                  </c:pt>
                  <c:pt idx="3">
                    <c:v>217.36745902940018</c:v>
                  </c:pt>
                </c:numCache>
              </c:numRef>
            </c:plus>
            <c:minus>
              <c:numRef>
                <c:f>'Figure 6.4'!$H$14:$K$14</c:f>
                <c:numCache>
                  <c:formatCode>General</c:formatCode>
                  <c:ptCount val="4"/>
                  <c:pt idx="0">
                    <c:v>229.29183613245007</c:v>
                  </c:pt>
                  <c:pt idx="1">
                    <c:v>196.14450455382803</c:v>
                  </c:pt>
                  <c:pt idx="2">
                    <c:v>93.69286921370589</c:v>
                  </c:pt>
                  <c:pt idx="3">
                    <c:v>217.36745902940018</c:v>
                  </c:pt>
                </c:numCache>
              </c:numRef>
            </c:minus>
          </c:errBars>
          <c:cat>
            <c:strRef>
              <c:f>'Figure 6.4'!$H$11:$K$11</c:f>
              <c:strCache>
                <c:ptCount val="4"/>
                <c:pt idx="0">
                  <c:v>1996-1999 July</c:v>
                </c:pt>
                <c:pt idx="1">
                  <c:v>Pre-GKM July 2015</c:v>
                </c:pt>
                <c:pt idx="2">
                  <c:v>Sept 2015</c:v>
                </c:pt>
                <c:pt idx="3">
                  <c:v>July 2016</c:v>
                </c:pt>
              </c:strCache>
            </c:strRef>
          </c:cat>
          <c:val>
            <c:numRef>
              <c:f>'Figure 6.4'!$H$12:$K$12</c:f>
              <c:numCache>
                <c:formatCode>0</c:formatCode>
                <c:ptCount val="4"/>
                <c:pt idx="0">
                  <c:v>534.30821147356585</c:v>
                </c:pt>
                <c:pt idx="1">
                  <c:v>375</c:v>
                </c:pt>
                <c:pt idx="2">
                  <c:v>299.85714285714283</c:v>
                </c:pt>
                <c:pt idx="3">
                  <c:v>337.57142857142856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BD-44E2-AE22-8A410674B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4211488"/>
        <c:axId val="1"/>
      </c:barChart>
      <c:catAx>
        <c:axId val="574211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8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Average #/km</a:t>
                </a:r>
              </a:p>
            </c:rich>
          </c:tx>
          <c:layout>
            <c:manualLayout>
              <c:xMode val="edge"/>
              <c:yMode val="edge"/>
              <c:x val="1.3288616700690191E-2"/>
              <c:y val="0.3341519229411726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742114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Bluehead Sucker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9231496062992128E-2"/>
          <c:y val="0.1178233435106326"/>
          <c:w val="0.88141929133858254"/>
          <c:h val="0.71501466728423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6.5'!$K$1</c:f>
              <c:strCache>
                <c:ptCount val="1"/>
                <c:pt idx="0">
                  <c:v>2002-2014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25400">
              <a:noFill/>
            </a:ln>
          </c:spPr>
          <c:invertIfNegative val="0"/>
          <c:cat>
            <c:numRef>
              <c:f>'Figure 6.5'!$A$12:$A$48</c:f>
              <c:numCache>
                <c:formatCode>General</c:formatCode>
                <c:ptCount val="37"/>
                <c:pt idx="0">
                  <c:v>105</c:v>
                </c:pt>
                <c:pt idx="1">
                  <c:v>115</c:v>
                </c:pt>
                <c:pt idx="2">
                  <c:v>125</c:v>
                </c:pt>
                <c:pt idx="3">
                  <c:v>135</c:v>
                </c:pt>
                <c:pt idx="4">
                  <c:v>145</c:v>
                </c:pt>
                <c:pt idx="5">
                  <c:v>155</c:v>
                </c:pt>
                <c:pt idx="6">
                  <c:v>165</c:v>
                </c:pt>
                <c:pt idx="7">
                  <c:v>175</c:v>
                </c:pt>
                <c:pt idx="8">
                  <c:v>185</c:v>
                </c:pt>
                <c:pt idx="9">
                  <c:v>195</c:v>
                </c:pt>
                <c:pt idx="10">
                  <c:v>205</c:v>
                </c:pt>
                <c:pt idx="11">
                  <c:v>215</c:v>
                </c:pt>
                <c:pt idx="12">
                  <c:v>225</c:v>
                </c:pt>
                <c:pt idx="13">
                  <c:v>235</c:v>
                </c:pt>
                <c:pt idx="14">
                  <c:v>245</c:v>
                </c:pt>
                <c:pt idx="15">
                  <c:v>255</c:v>
                </c:pt>
                <c:pt idx="16">
                  <c:v>265</c:v>
                </c:pt>
                <c:pt idx="17">
                  <c:v>275</c:v>
                </c:pt>
                <c:pt idx="18">
                  <c:v>285</c:v>
                </c:pt>
                <c:pt idx="19">
                  <c:v>295</c:v>
                </c:pt>
                <c:pt idx="20">
                  <c:v>305</c:v>
                </c:pt>
                <c:pt idx="21">
                  <c:v>315</c:v>
                </c:pt>
                <c:pt idx="22">
                  <c:v>325</c:v>
                </c:pt>
                <c:pt idx="23">
                  <c:v>335</c:v>
                </c:pt>
                <c:pt idx="24">
                  <c:v>345</c:v>
                </c:pt>
                <c:pt idx="25">
                  <c:v>355</c:v>
                </c:pt>
                <c:pt idx="26">
                  <c:v>365</c:v>
                </c:pt>
                <c:pt idx="27">
                  <c:v>375</c:v>
                </c:pt>
                <c:pt idx="28">
                  <c:v>385</c:v>
                </c:pt>
                <c:pt idx="29">
                  <c:v>395</c:v>
                </c:pt>
                <c:pt idx="30">
                  <c:v>405</c:v>
                </c:pt>
                <c:pt idx="31">
                  <c:v>415</c:v>
                </c:pt>
                <c:pt idx="32">
                  <c:v>425</c:v>
                </c:pt>
                <c:pt idx="33">
                  <c:v>435</c:v>
                </c:pt>
                <c:pt idx="34">
                  <c:v>445</c:v>
                </c:pt>
                <c:pt idx="35">
                  <c:v>455</c:v>
                </c:pt>
                <c:pt idx="36">
                  <c:v>465</c:v>
                </c:pt>
              </c:numCache>
            </c:numRef>
          </c:cat>
          <c:val>
            <c:numRef>
              <c:f>'Figure 6.5'!$K$12:$K$48</c:f>
              <c:numCache>
                <c:formatCode>0.0</c:formatCode>
                <c:ptCount val="37"/>
                <c:pt idx="0">
                  <c:v>0</c:v>
                </c:pt>
                <c:pt idx="1">
                  <c:v>0.11074197120708748</c:v>
                </c:pt>
                <c:pt idx="2">
                  <c:v>0</c:v>
                </c:pt>
                <c:pt idx="3">
                  <c:v>0</c:v>
                </c:pt>
                <c:pt idx="4">
                  <c:v>0.22148394241417496</c:v>
                </c:pt>
                <c:pt idx="5">
                  <c:v>0.44296788482834992</c:v>
                </c:pt>
                <c:pt idx="6">
                  <c:v>0</c:v>
                </c:pt>
                <c:pt idx="7">
                  <c:v>0.22148394241417496</c:v>
                </c:pt>
                <c:pt idx="8">
                  <c:v>0.88593576965669985</c:v>
                </c:pt>
                <c:pt idx="9">
                  <c:v>0.44296788482834992</c:v>
                </c:pt>
                <c:pt idx="10">
                  <c:v>0.33222591362126247</c:v>
                </c:pt>
                <c:pt idx="11">
                  <c:v>1.2181616832779623</c:v>
                </c:pt>
                <c:pt idx="12">
                  <c:v>0.33222591362126247</c:v>
                </c:pt>
                <c:pt idx="13">
                  <c:v>0.44296788482834992</c:v>
                </c:pt>
                <c:pt idx="14">
                  <c:v>0.44296788482834992</c:v>
                </c:pt>
                <c:pt idx="15">
                  <c:v>0.66445182724252494</c:v>
                </c:pt>
                <c:pt idx="16">
                  <c:v>0.22148394241417496</c:v>
                </c:pt>
                <c:pt idx="17">
                  <c:v>1.1074197120708749</c:v>
                </c:pt>
                <c:pt idx="18">
                  <c:v>0.88593576965669985</c:v>
                </c:pt>
                <c:pt idx="19">
                  <c:v>1.2181616832779623</c:v>
                </c:pt>
                <c:pt idx="20">
                  <c:v>1.5503875968992249</c:v>
                </c:pt>
                <c:pt idx="21">
                  <c:v>1.6611295681063123</c:v>
                </c:pt>
                <c:pt idx="22">
                  <c:v>2.2148394241417497</c:v>
                </c:pt>
                <c:pt idx="23">
                  <c:v>2.4363233665559245</c:v>
                </c:pt>
                <c:pt idx="24">
                  <c:v>6.3122923588039868</c:v>
                </c:pt>
                <c:pt idx="25">
                  <c:v>6.4230343300110739</c:v>
                </c:pt>
                <c:pt idx="26">
                  <c:v>12.624584717607974</c:v>
                </c:pt>
                <c:pt idx="27">
                  <c:v>9.5238095238095237</c:v>
                </c:pt>
                <c:pt idx="28">
                  <c:v>12.846068660022148</c:v>
                </c:pt>
                <c:pt idx="29">
                  <c:v>12.624584717607974</c:v>
                </c:pt>
                <c:pt idx="30">
                  <c:v>7.4197120708748612</c:v>
                </c:pt>
                <c:pt idx="31">
                  <c:v>6.4230343300110739</c:v>
                </c:pt>
                <c:pt idx="32">
                  <c:v>3.3222591362126246</c:v>
                </c:pt>
                <c:pt idx="33">
                  <c:v>2.8792912513842746</c:v>
                </c:pt>
                <c:pt idx="34">
                  <c:v>1.3289036544850499</c:v>
                </c:pt>
                <c:pt idx="35">
                  <c:v>0.99667774086378735</c:v>
                </c:pt>
                <c:pt idx="3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CC-4363-8237-177650C7D82D}"/>
            </c:ext>
          </c:extLst>
        </c:ser>
        <c:ser>
          <c:idx val="2"/>
          <c:order val="1"/>
          <c:tx>
            <c:v>2015 Post-GKM</c:v>
          </c:tx>
          <c:spPr>
            <a:noFill/>
            <a:ln>
              <a:solidFill>
                <a:schemeClr val="tx1"/>
              </a:solidFill>
            </a:ln>
          </c:spPr>
          <c:invertIfNegative val="0"/>
          <c:val>
            <c:numRef>
              <c:f>'Figure 6.5'!$L$12:$L$48</c:f>
              <c:numCache>
                <c:formatCode>0.0</c:formatCode>
                <c:ptCount val="37"/>
                <c:pt idx="0">
                  <c:v>0</c:v>
                </c:pt>
                <c:pt idx="1">
                  <c:v>0.68493150684931503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0.68493150684931503</c:v>
                </c:pt>
                <c:pt idx="6">
                  <c:v>1.3698630136986301</c:v>
                </c:pt>
                <c:pt idx="7">
                  <c:v>0.68493150684931503</c:v>
                </c:pt>
                <c:pt idx="8">
                  <c:v>1.3698630136986301</c:v>
                </c:pt>
                <c:pt idx="9">
                  <c:v>2.0547945205479454</c:v>
                </c:pt>
                <c:pt idx="10">
                  <c:v>1.3698630136986301</c:v>
                </c:pt>
                <c:pt idx="11">
                  <c:v>1.3698630136986301</c:v>
                </c:pt>
                <c:pt idx="12">
                  <c:v>2.7397260273972601</c:v>
                </c:pt>
                <c:pt idx="13">
                  <c:v>2.0547945205479454</c:v>
                </c:pt>
                <c:pt idx="14">
                  <c:v>2.0547945205479454</c:v>
                </c:pt>
                <c:pt idx="15">
                  <c:v>0</c:v>
                </c:pt>
                <c:pt idx="16">
                  <c:v>1.3698630136986301</c:v>
                </c:pt>
                <c:pt idx="17">
                  <c:v>1.3698630136986301</c:v>
                </c:pt>
                <c:pt idx="18">
                  <c:v>1.3698630136986301</c:v>
                </c:pt>
                <c:pt idx="19">
                  <c:v>1.3698630136986301</c:v>
                </c:pt>
                <c:pt idx="20">
                  <c:v>1.3698630136986301</c:v>
                </c:pt>
                <c:pt idx="21">
                  <c:v>0.68493150684931503</c:v>
                </c:pt>
                <c:pt idx="22">
                  <c:v>2.7397260273972601</c:v>
                </c:pt>
                <c:pt idx="23">
                  <c:v>4.1095890410958908</c:v>
                </c:pt>
                <c:pt idx="24">
                  <c:v>4.1095890410958908</c:v>
                </c:pt>
                <c:pt idx="25">
                  <c:v>7.5342465753424657</c:v>
                </c:pt>
                <c:pt idx="26">
                  <c:v>10.95890410958904</c:v>
                </c:pt>
                <c:pt idx="27">
                  <c:v>6.8493150684931505</c:v>
                </c:pt>
                <c:pt idx="28">
                  <c:v>8.2191780821917817</c:v>
                </c:pt>
                <c:pt idx="29">
                  <c:v>10.273972602739725</c:v>
                </c:pt>
                <c:pt idx="30">
                  <c:v>8.9041095890410951</c:v>
                </c:pt>
                <c:pt idx="31">
                  <c:v>6.8493150684931505</c:v>
                </c:pt>
                <c:pt idx="32">
                  <c:v>4.1095890410958908</c:v>
                </c:pt>
                <c:pt idx="33">
                  <c:v>0</c:v>
                </c:pt>
                <c:pt idx="34">
                  <c:v>1.3698630136986301</c:v>
                </c:pt>
                <c:pt idx="35">
                  <c:v>0</c:v>
                </c:pt>
                <c:pt idx="3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CC-4363-8237-177650C7D82D}"/>
            </c:ext>
          </c:extLst>
        </c:ser>
        <c:ser>
          <c:idx val="1"/>
          <c:order val="2"/>
          <c:tx>
            <c:strRef>
              <c:f>'Figure 6.5'!$M$1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numRef>
              <c:f>'Figure 6.5'!$A$12:$A$48</c:f>
              <c:numCache>
                <c:formatCode>General</c:formatCode>
                <c:ptCount val="37"/>
                <c:pt idx="0">
                  <c:v>105</c:v>
                </c:pt>
                <c:pt idx="1">
                  <c:v>115</c:v>
                </c:pt>
                <c:pt idx="2">
                  <c:v>125</c:v>
                </c:pt>
                <c:pt idx="3">
                  <c:v>135</c:v>
                </c:pt>
                <c:pt idx="4">
                  <c:v>145</c:v>
                </c:pt>
                <c:pt idx="5">
                  <c:v>155</c:v>
                </c:pt>
                <c:pt idx="6">
                  <c:v>165</c:v>
                </c:pt>
                <c:pt idx="7">
                  <c:v>175</c:v>
                </c:pt>
                <c:pt idx="8">
                  <c:v>185</c:v>
                </c:pt>
                <c:pt idx="9">
                  <c:v>195</c:v>
                </c:pt>
                <c:pt idx="10">
                  <c:v>205</c:v>
                </c:pt>
                <c:pt idx="11">
                  <c:v>215</c:v>
                </c:pt>
                <c:pt idx="12">
                  <c:v>225</c:v>
                </c:pt>
                <c:pt idx="13">
                  <c:v>235</c:v>
                </c:pt>
                <c:pt idx="14">
                  <c:v>245</c:v>
                </c:pt>
                <c:pt idx="15">
                  <c:v>255</c:v>
                </c:pt>
                <c:pt idx="16">
                  <c:v>265</c:v>
                </c:pt>
                <c:pt idx="17">
                  <c:v>275</c:v>
                </c:pt>
                <c:pt idx="18">
                  <c:v>285</c:v>
                </c:pt>
                <c:pt idx="19">
                  <c:v>295</c:v>
                </c:pt>
                <c:pt idx="20">
                  <c:v>305</c:v>
                </c:pt>
                <c:pt idx="21">
                  <c:v>315</c:v>
                </c:pt>
                <c:pt idx="22">
                  <c:v>325</c:v>
                </c:pt>
                <c:pt idx="23">
                  <c:v>335</c:v>
                </c:pt>
                <c:pt idx="24">
                  <c:v>345</c:v>
                </c:pt>
                <c:pt idx="25">
                  <c:v>355</c:v>
                </c:pt>
                <c:pt idx="26">
                  <c:v>365</c:v>
                </c:pt>
                <c:pt idx="27">
                  <c:v>375</c:v>
                </c:pt>
                <c:pt idx="28">
                  <c:v>385</c:v>
                </c:pt>
                <c:pt idx="29">
                  <c:v>395</c:v>
                </c:pt>
                <c:pt idx="30">
                  <c:v>405</c:v>
                </c:pt>
                <c:pt idx="31">
                  <c:v>415</c:v>
                </c:pt>
                <c:pt idx="32">
                  <c:v>425</c:v>
                </c:pt>
                <c:pt idx="33">
                  <c:v>435</c:v>
                </c:pt>
                <c:pt idx="34">
                  <c:v>445</c:v>
                </c:pt>
                <c:pt idx="35">
                  <c:v>455</c:v>
                </c:pt>
                <c:pt idx="36">
                  <c:v>465</c:v>
                </c:pt>
              </c:numCache>
            </c:numRef>
          </c:cat>
          <c:val>
            <c:numRef>
              <c:f>'Figure 6.5'!$M$12:$M$48</c:f>
              <c:numCache>
                <c:formatCode>0.0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1.7391304347826086</c:v>
                </c:pt>
                <c:pt idx="11">
                  <c:v>0.86956521739130432</c:v>
                </c:pt>
                <c:pt idx="12">
                  <c:v>0.86956521739130432</c:v>
                </c:pt>
                <c:pt idx="13">
                  <c:v>4.3478260869565215</c:v>
                </c:pt>
                <c:pt idx="14">
                  <c:v>2.6086956521739131</c:v>
                </c:pt>
                <c:pt idx="15">
                  <c:v>0.86956521739130432</c:v>
                </c:pt>
                <c:pt idx="16">
                  <c:v>0.86956521739130432</c:v>
                </c:pt>
                <c:pt idx="17">
                  <c:v>0</c:v>
                </c:pt>
                <c:pt idx="18">
                  <c:v>1.7391304347826086</c:v>
                </c:pt>
                <c:pt idx="19">
                  <c:v>0</c:v>
                </c:pt>
                <c:pt idx="20">
                  <c:v>0</c:v>
                </c:pt>
                <c:pt idx="21">
                  <c:v>1.7391304347826086</c:v>
                </c:pt>
                <c:pt idx="22">
                  <c:v>0.86956521739130432</c:v>
                </c:pt>
                <c:pt idx="23">
                  <c:v>2.6086956521739131</c:v>
                </c:pt>
                <c:pt idx="24">
                  <c:v>2.6086956521739131</c:v>
                </c:pt>
                <c:pt idx="25">
                  <c:v>7.8260869565217392</c:v>
                </c:pt>
                <c:pt idx="26">
                  <c:v>6.9565217391304346</c:v>
                </c:pt>
                <c:pt idx="27">
                  <c:v>5.2173913043478262</c:v>
                </c:pt>
                <c:pt idx="28">
                  <c:v>7.8260869565217392</c:v>
                </c:pt>
                <c:pt idx="29">
                  <c:v>10.434782608695652</c:v>
                </c:pt>
                <c:pt idx="30">
                  <c:v>15.652173913043478</c:v>
                </c:pt>
                <c:pt idx="31">
                  <c:v>9.5652173913043477</c:v>
                </c:pt>
                <c:pt idx="32">
                  <c:v>8.695652173913043</c:v>
                </c:pt>
                <c:pt idx="33">
                  <c:v>2.6086956521739131</c:v>
                </c:pt>
                <c:pt idx="34">
                  <c:v>1.7391304347826086</c:v>
                </c:pt>
                <c:pt idx="35">
                  <c:v>1.7391304347826086</c:v>
                </c:pt>
                <c:pt idx="3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CC-4363-8237-177650C7D8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4216080"/>
        <c:axId val="1"/>
      </c:barChart>
      <c:catAx>
        <c:axId val="57421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Total Length (mm)</a:t>
                </a:r>
              </a:p>
            </c:rich>
          </c:tx>
          <c:layout>
            <c:manualLayout>
              <c:xMode val="edge"/>
              <c:yMode val="edge"/>
              <c:x val="0.43323502997138619"/>
              <c:y val="0.91858158808987056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Relative Abundance</a:t>
                </a:r>
              </a:p>
            </c:rich>
          </c:tx>
          <c:layout>
            <c:manualLayout>
              <c:xMode val="edge"/>
              <c:yMode val="edge"/>
              <c:x val="1.6020663199593419E-2"/>
              <c:y val="0.3074139902636651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742160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389460932768021"/>
          <c:y val="0.18451160409928014"/>
          <c:w val="0.17874739795456601"/>
          <c:h val="0.15366724387667308"/>
        </c:manualLayout>
      </c:layout>
      <c:overlay val="0"/>
      <c:txPr>
        <a:bodyPr/>
        <a:lstStyle/>
        <a:p>
          <a:pPr>
            <a:defRPr sz="96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20</xdr:row>
      <xdr:rowOff>66675</xdr:rowOff>
    </xdr:from>
    <xdr:to>
      <xdr:col>16</xdr:col>
      <xdr:colOff>419100</xdr:colOff>
      <xdr:row>55</xdr:row>
      <xdr:rowOff>0</xdr:rowOff>
    </xdr:to>
    <xdr:graphicFrame macro="">
      <xdr:nvGraphicFramePr>
        <xdr:cNvPr id="23160891" name="Chart 1">
          <a:extLst>
            <a:ext uri="{FF2B5EF4-FFF2-40B4-BE49-F238E27FC236}">
              <a16:creationId xmlns:a16="http://schemas.microsoft.com/office/drawing/2014/main" id="{8C7FEE91-A4FE-4094-B874-34E23569BD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16329</xdr:colOff>
      <xdr:row>0</xdr:row>
      <xdr:rowOff>16328</xdr:rowOff>
    </xdr:from>
    <xdr:ext cx="7467600" cy="436786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D4DA96B-3CB9-4B82-A326-C4F9240FE45C}"/>
            </a:ext>
          </a:extLst>
        </xdr:cNvPr>
        <xdr:cNvSpPr txBox="1"/>
      </xdr:nvSpPr>
      <xdr:spPr>
        <a:xfrm>
          <a:off x="3377293" y="16328"/>
          <a:ext cx="7467600" cy="436786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Figure 6.2. Density of brook trout caught near Howardsville, CO and Teft Spur in surveys conducted by the Colorado Department of Parks and Wildlife.</a:t>
          </a:r>
          <a:endParaRPr lang="en-US" sz="1100"/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20</xdr:row>
      <xdr:rowOff>57150</xdr:rowOff>
    </xdr:from>
    <xdr:to>
      <xdr:col>4</xdr:col>
      <xdr:colOff>1485900</xdr:colOff>
      <xdr:row>43</xdr:row>
      <xdr:rowOff>76200</xdr:rowOff>
    </xdr:to>
    <xdr:graphicFrame macro="">
      <xdr:nvGraphicFramePr>
        <xdr:cNvPr id="21512648" name="Chart 5">
          <a:extLst>
            <a:ext uri="{FF2B5EF4-FFF2-40B4-BE49-F238E27FC236}">
              <a16:creationId xmlns:a16="http://schemas.microsoft.com/office/drawing/2014/main" id="{6049AB5F-FF25-4ABB-A76E-93F3C3CD4E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20</xdr:row>
      <xdr:rowOff>38100</xdr:rowOff>
    </xdr:from>
    <xdr:to>
      <xdr:col>13</xdr:col>
      <xdr:colOff>704850</xdr:colOff>
      <xdr:row>44</xdr:row>
      <xdr:rowOff>47625</xdr:rowOff>
    </xdr:to>
    <xdr:graphicFrame macro="">
      <xdr:nvGraphicFramePr>
        <xdr:cNvPr id="21512649" name="Chart 5">
          <a:extLst>
            <a:ext uri="{FF2B5EF4-FFF2-40B4-BE49-F238E27FC236}">
              <a16:creationId xmlns:a16="http://schemas.microsoft.com/office/drawing/2014/main" id="{D88883F3-30D3-4ADC-B860-D47C363F73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6</xdr:col>
      <xdr:colOff>133349</xdr:colOff>
      <xdr:row>15</xdr:row>
      <xdr:rowOff>114300</xdr:rowOff>
    </xdr:from>
    <xdr:ext cx="6215479" cy="609013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8235070-9D79-4F37-B9EB-A8DA9E2263FF}"/>
            </a:ext>
          </a:extLst>
        </xdr:cNvPr>
        <xdr:cNvSpPr txBox="1"/>
      </xdr:nvSpPr>
      <xdr:spPr>
        <a:xfrm>
          <a:off x="8572499" y="2543175"/>
          <a:ext cx="6215479" cy="609013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Figure 6.4. Top: the average density (#/km) of brown trout fry caught at seven Animas River sampling areas by CPW in the late 90’s compared to surveys in 2015 and 2016. Error bars are +/- one standard error of the mean. Bottom: the density of mottled sculpin caught in those same shoreline small fish surveys.</a:t>
          </a:r>
          <a:endParaRPr lang="en-US" sz="1100"/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133350</xdr:colOff>
      <xdr:row>2</xdr:row>
      <xdr:rowOff>95250</xdr:rowOff>
    </xdr:from>
    <xdr:to>
      <xdr:col>25</xdr:col>
      <xdr:colOff>0</xdr:colOff>
      <xdr:row>26</xdr:row>
      <xdr:rowOff>114300</xdr:rowOff>
    </xdr:to>
    <xdr:graphicFrame macro="">
      <xdr:nvGraphicFramePr>
        <xdr:cNvPr id="21789122" name="Chart 3">
          <a:extLst>
            <a:ext uri="{FF2B5EF4-FFF2-40B4-BE49-F238E27FC236}">
              <a16:creationId xmlns:a16="http://schemas.microsoft.com/office/drawing/2014/main" id="{6679DC2A-825B-402D-A9F1-E16EE3F348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13</xdr:col>
      <xdr:colOff>152400</xdr:colOff>
      <xdr:row>28</xdr:row>
      <xdr:rowOff>38099</xdr:rowOff>
    </xdr:from>
    <xdr:ext cx="7134225" cy="436786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3B6F485-19FB-45B7-9E2D-7106E0823F45}"/>
            </a:ext>
          </a:extLst>
        </xdr:cNvPr>
        <xdr:cNvSpPr txBox="1"/>
      </xdr:nvSpPr>
      <xdr:spPr>
        <a:xfrm>
          <a:off x="9153525" y="5343524"/>
          <a:ext cx="7134225" cy="436786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Figure 6.5. Relative abundance of bluehead sucker in the Animas River near Durango (Reach 1 and 2 in Figure 6.1) for pre-release (2002-2014) compared to the fall of 2015 and 2016.</a:t>
          </a:r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</xdr:colOff>
      <xdr:row>28</xdr:row>
      <xdr:rowOff>66675</xdr:rowOff>
    </xdr:from>
    <xdr:to>
      <xdr:col>15</xdr:col>
      <xdr:colOff>76200</xdr:colOff>
      <xdr:row>51</xdr:row>
      <xdr:rowOff>104775</xdr:rowOff>
    </xdr:to>
    <xdr:graphicFrame macro="">
      <xdr:nvGraphicFramePr>
        <xdr:cNvPr id="830175" name="Chart 1">
          <a:extLst>
            <a:ext uri="{FF2B5EF4-FFF2-40B4-BE49-F238E27FC236}">
              <a16:creationId xmlns:a16="http://schemas.microsoft.com/office/drawing/2014/main" id="{58945486-820B-4BAF-8764-D8B6777C96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171450</xdr:colOff>
      <xdr:row>5</xdr:row>
      <xdr:rowOff>66675</xdr:rowOff>
    </xdr:from>
    <xdr:to>
      <xdr:col>15</xdr:col>
      <xdr:colOff>9525</xdr:colOff>
      <xdr:row>28</xdr:row>
      <xdr:rowOff>104775</xdr:rowOff>
    </xdr:to>
    <xdr:graphicFrame macro="">
      <xdr:nvGraphicFramePr>
        <xdr:cNvPr id="830176" name="Chart 3">
          <a:extLst>
            <a:ext uri="{FF2B5EF4-FFF2-40B4-BE49-F238E27FC236}">
              <a16:creationId xmlns:a16="http://schemas.microsoft.com/office/drawing/2014/main" id="{B148A58B-CB38-40F0-B2AF-3B5E65A4B8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7</xdr:col>
      <xdr:colOff>352426</xdr:colOff>
      <xdr:row>0</xdr:row>
      <xdr:rowOff>161924</xdr:rowOff>
    </xdr:from>
    <xdr:ext cx="7581900" cy="78124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018EFD9-F1FD-49D8-8989-36A7BD33C374}"/>
            </a:ext>
          </a:extLst>
        </xdr:cNvPr>
        <xdr:cNvSpPr txBox="1"/>
      </xdr:nvSpPr>
      <xdr:spPr>
        <a:xfrm>
          <a:off x="4876801" y="161924"/>
          <a:ext cx="7581900" cy="781240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Figure 6.3. The number of common native fishes and important salmonids caught from the Animas River near Durango, CO (Reach 1 &amp; 2 in Figure 6.1) in surveys conducted by the Colorado Department of Parks and Wildlife.  Blue dots are pre-GKM release samples. Red triangles are post-GKM release samples. The blue dashed rectangles in each figure denotes pre-GKM release survey ranges.</a:t>
          </a:r>
          <a:endParaRPr lang="en-US" sz="1100"/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0.16011</cdr:x>
      <cdr:y>0.15843</cdr:y>
    </cdr:from>
    <cdr:to>
      <cdr:x>0.96273</cdr:x>
      <cdr:y>0.67047</cdr:y>
    </cdr:to>
    <cdr:sp macro="" textlink="">
      <cdr:nvSpPr>
        <cdr:cNvPr id="3" name="Rectangle: Rounded Corners 2">
          <a:extLst xmlns:a="http://schemas.openxmlformats.org/drawingml/2006/main">
            <a:ext uri="{FF2B5EF4-FFF2-40B4-BE49-F238E27FC236}">
              <a16:creationId xmlns:a16="http://schemas.microsoft.com/office/drawing/2014/main" id="{1AA165E5-4C1E-470A-B15A-0A7752B9BB58}"/>
            </a:ext>
          </a:extLst>
        </cdr:cNvPr>
        <cdr:cNvSpPr/>
      </cdr:nvSpPr>
      <cdr:spPr>
        <a:xfrm xmlns:a="http://schemas.openxmlformats.org/drawingml/2006/main">
          <a:off x="736600" y="595315"/>
          <a:ext cx="3692526" cy="1924050"/>
        </a:xfrm>
        <a:prstGeom xmlns:a="http://schemas.openxmlformats.org/drawingml/2006/main" prst="roundRect">
          <a:avLst>
            <a:gd name="adj" fmla="val 204"/>
          </a:avLst>
        </a:prstGeom>
        <a:noFill xmlns:a="http://schemas.openxmlformats.org/drawingml/2006/main"/>
        <a:ln xmlns:a="http://schemas.openxmlformats.org/drawingml/2006/main" w="25400">
          <a:solidFill>
            <a:schemeClr val="accent5">
              <a:lumMod val="75000"/>
            </a:schemeClr>
          </a:solidFill>
          <a:prstDash val="sysDot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0.16218</cdr:x>
      <cdr:y>0.43092</cdr:y>
    </cdr:from>
    <cdr:to>
      <cdr:x>0.97308</cdr:x>
      <cdr:y>0.79848</cdr:y>
    </cdr:to>
    <cdr:sp macro="" textlink="">
      <cdr:nvSpPr>
        <cdr:cNvPr id="3" name="Rectangle: Rounded Corners 2">
          <a:extLst xmlns:a="http://schemas.openxmlformats.org/drawingml/2006/main">
            <a:ext uri="{FF2B5EF4-FFF2-40B4-BE49-F238E27FC236}">
              <a16:creationId xmlns:a16="http://schemas.microsoft.com/office/drawing/2014/main" id="{1AA165E5-4C1E-470A-B15A-0A7752B9BB58}"/>
            </a:ext>
          </a:extLst>
        </cdr:cNvPr>
        <cdr:cNvSpPr/>
      </cdr:nvSpPr>
      <cdr:spPr>
        <a:xfrm xmlns:a="http://schemas.openxmlformats.org/drawingml/2006/main">
          <a:off x="746125" y="1619249"/>
          <a:ext cx="3730625" cy="1381125"/>
        </a:xfrm>
        <a:prstGeom xmlns:a="http://schemas.openxmlformats.org/drawingml/2006/main" prst="roundRect">
          <a:avLst>
            <a:gd name="adj" fmla="val 204"/>
          </a:avLst>
        </a:prstGeom>
        <a:noFill xmlns:a="http://schemas.openxmlformats.org/drawingml/2006/main"/>
        <a:ln xmlns:a="http://schemas.openxmlformats.org/drawingml/2006/main" w="25400">
          <a:solidFill>
            <a:schemeClr val="accent5">
              <a:lumMod val="75000"/>
            </a:schemeClr>
          </a:solidFill>
          <a:prstDash val="sysDot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361950</xdr:colOff>
      <xdr:row>65</xdr:row>
      <xdr:rowOff>142875</xdr:rowOff>
    </xdr:from>
    <xdr:to>
      <xdr:col>19</xdr:col>
      <xdr:colOff>1047750</xdr:colOff>
      <xdr:row>88</xdr:row>
      <xdr:rowOff>104775</xdr:rowOff>
    </xdr:to>
    <xdr:graphicFrame macro="">
      <xdr:nvGraphicFramePr>
        <xdr:cNvPr id="20986433" name="Chart 1">
          <a:extLst>
            <a:ext uri="{FF2B5EF4-FFF2-40B4-BE49-F238E27FC236}">
              <a16:creationId xmlns:a16="http://schemas.microsoft.com/office/drawing/2014/main" id="{AA83D80C-4BCA-4B18-BA45-04339D2952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69</xdr:row>
      <xdr:rowOff>47625</xdr:rowOff>
    </xdr:from>
    <xdr:to>
      <xdr:col>10</xdr:col>
      <xdr:colOff>28575</xdr:colOff>
      <xdr:row>94</xdr:row>
      <xdr:rowOff>76200</xdr:rowOff>
    </xdr:to>
    <xdr:graphicFrame macro="">
      <xdr:nvGraphicFramePr>
        <xdr:cNvPr id="20986434" name="Chart 9">
          <a:extLst>
            <a:ext uri="{FF2B5EF4-FFF2-40B4-BE49-F238E27FC236}">
              <a16:creationId xmlns:a16="http://schemas.microsoft.com/office/drawing/2014/main" id="{5508F716-183A-4348-9765-CD16961B76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228600</xdr:colOff>
      <xdr:row>64</xdr:row>
      <xdr:rowOff>57150</xdr:rowOff>
    </xdr:from>
    <xdr:ext cx="7581900" cy="78124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F1A2901-286B-4D05-95D9-B6C114D6D12C}"/>
            </a:ext>
          </a:extLst>
        </xdr:cNvPr>
        <xdr:cNvSpPr txBox="1"/>
      </xdr:nvSpPr>
      <xdr:spPr>
        <a:xfrm>
          <a:off x="228600" y="12134850"/>
          <a:ext cx="7581900" cy="781240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Figure 6.3. The number of common native fishes and important salmonids caught from the Animas River near Durango, CO (Reach 1 &amp; 2 in Figure 6.1) in surveys conducted by the Colorado Department of Parks and Wildlife.  Blue dots are pre-GKM release samples. Red triangles are post-GKM release samples. The blue dashed rectangles in each figure denotes pre-GKM release survey ranges.</a:t>
          </a:r>
          <a:endParaRPr lang="en-US" sz="1100"/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0.16474</cdr:x>
      <cdr:y>0.287</cdr:y>
    </cdr:from>
    <cdr:to>
      <cdr:x>0.98002</cdr:x>
      <cdr:y>0.7247</cdr:y>
    </cdr:to>
    <cdr:sp macro="" textlink="">
      <cdr:nvSpPr>
        <cdr:cNvPr id="3" name="Rectangle: Rounded Corners 2">
          <a:extLst xmlns:a="http://schemas.openxmlformats.org/drawingml/2006/main">
            <a:ext uri="{FF2B5EF4-FFF2-40B4-BE49-F238E27FC236}">
              <a16:creationId xmlns:a16="http://schemas.microsoft.com/office/drawing/2014/main" id="{D563F3AF-8F6E-4D00-8F79-BA39E15460ED}"/>
            </a:ext>
          </a:extLst>
        </cdr:cNvPr>
        <cdr:cNvSpPr/>
      </cdr:nvSpPr>
      <cdr:spPr>
        <a:xfrm xmlns:a="http://schemas.openxmlformats.org/drawingml/2006/main">
          <a:off x="746125" y="1012825"/>
          <a:ext cx="3692526" cy="1544639"/>
        </a:xfrm>
        <a:prstGeom xmlns:a="http://schemas.openxmlformats.org/drawingml/2006/main" prst="roundRect">
          <a:avLst>
            <a:gd name="adj" fmla="val 204"/>
          </a:avLst>
        </a:prstGeom>
        <a:noFill xmlns:a="http://schemas.openxmlformats.org/drawingml/2006/main"/>
        <a:ln xmlns:a="http://schemas.openxmlformats.org/drawingml/2006/main" w="25400">
          <a:solidFill>
            <a:schemeClr val="accent5">
              <a:lumMod val="75000"/>
            </a:schemeClr>
          </a:solidFill>
          <a:prstDash val="sysDot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0.16474</cdr:x>
      <cdr:y>0.23032</cdr:y>
    </cdr:from>
    <cdr:to>
      <cdr:x>0.98002</cdr:x>
      <cdr:y>0.65654</cdr:y>
    </cdr:to>
    <cdr:sp macro="" textlink="">
      <cdr:nvSpPr>
        <cdr:cNvPr id="3" name="Rectangle: Rounded Corners 2">
          <a:extLst xmlns:a="http://schemas.openxmlformats.org/drawingml/2006/main">
            <a:ext uri="{FF2B5EF4-FFF2-40B4-BE49-F238E27FC236}">
              <a16:creationId xmlns:a16="http://schemas.microsoft.com/office/drawing/2014/main" id="{D563F3AF-8F6E-4D00-8F79-BA39E15460ED}"/>
            </a:ext>
          </a:extLst>
        </cdr:cNvPr>
        <cdr:cNvSpPr/>
      </cdr:nvSpPr>
      <cdr:spPr>
        <a:xfrm xmlns:a="http://schemas.openxmlformats.org/drawingml/2006/main">
          <a:off x="815957" y="938946"/>
          <a:ext cx="4038082" cy="1737579"/>
        </a:xfrm>
        <a:prstGeom xmlns:a="http://schemas.openxmlformats.org/drawingml/2006/main" prst="roundRect">
          <a:avLst>
            <a:gd name="adj" fmla="val 204"/>
          </a:avLst>
        </a:prstGeom>
        <a:noFill xmlns:a="http://schemas.openxmlformats.org/drawingml/2006/main"/>
        <a:ln xmlns:a="http://schemas.openxmlformats.org/drawingml/2006/main" w="25400">
          <a:solidFill>
            <a:schemeClr val="accent5">
              <a:lumMod val="75000"/>
            </a:schemeClr>
          </a:solidFill>
          <a:prstDash val="sysDot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6</xdr:row>
      <xdr:rowOff>152400</xdr:rowOff>
    </xdr:from>
    <xdr:to>
      <xdr:col>9</xdr:col>
      <xdr:colOff>1209675</xdr:colOff>
      <xdr:row>28</xdr:row>
      <xdr:rowOff>104775</xdr:rowOff>
    </xdr:to>
    <xdr:graphicFrame macro="">
      <xdr:nvGraphicFramePr>
        <xdr:cNvPr id="24706076" name="Chart 1">
          <a:extLst>
            <a:ext uri="{FF2B5EF4-FFF2-40B4-BE49-F238E27FC236}">
              <a16:creationId xmlns:a16="http://schemas.microsoft.com/office/drawing/2014/main" id="{7C050CFF-C136-4FA9-A906-F84B685405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9525</xdr:colOff>
      <xdr:row>0</xdr:row>
      <xdr:rowOff>142875</xdr:rowOff>
    </xdr:from>
    <xdr:ext cx="7581900" cy="78124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8CE55CA-303E-4A4C-A04C-5C11DE272DCF}"/>
            </a:ext>
          </a:extLst>
        </xdr:cNvPr>
        <xdr:cNvSpPr txBox="1"/>
      </xdr:nvSpPr>
      <xdr:spPr>
        <a:xfrm>
          <a:off x="6981825" y="142875"/>
          <a:ext cx="7581900" cy="781240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Figure 6.3. The number of common native fishes and important salmonids caught from the Animas River near Durango, CO (Reach 1 &amp; 2 in Figure 6.1) in surveys conducted by the Colorado Department of Parks and Wildlife.  Blue dots are pre-GKM release samples. Red triangles are post-GKM release samples. The blue dashed rectangles in each figure denotes pre-GKM release survey ranges.</a:t>
          </a:r>
          <a:endParaRPr lang="en-US" sz="1100"/>
        </a:p>
      </xdr:txBody>
    </xdr:sp>
    <xdr:clientData/>
  </xdr:one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0.17273</cdr:x>
      <cdr:y>0.18972</cdr:y>
    </cdr:from>
    <cdr:to>
      <cdr:x>0.93636</cdr:x>
      <cdr:y>0.77128</cdr:y>
    </cdr:to>
    <cdr:sp macro="" textlink="">
      <cdr:nvSpPr>
        <cdr:cNvPr id="2" name="Rectangle: Rounded Corners 1">
          <a:extLst xmlns:a="http://schemas.openxmlformats.org/drawingml/2006/main">
            <a:ext uri="{FF2B5EF4-FFF2-40B4-BE49-F238E27FC236}">
              <a16:creationId xmlns:a16="http://schemas.microsoft.com/office/drawing/2014/main" id="{02E16A73-A1E9-46D3-BC99-D4FB4BF925D4}"/>
            </a:ext>
          </a:extLst>
        </cdr:cNvPr>
        <cdr:cNvSpPr/>
      </cdr:nvSpPr>
      <cdr:spPr>
        <a:xfrm xmlns:a="http://schemas.openxmlformats.org/drawingml/2006/main">
          <a:off x="723900" y="679450"/>
          <a:ext cx="3200399" cy="2082800"/>
        </a:xfrm>
        <a:prstGeom xmlns:a="http://schemas.openxmlformats.org/drawingml/2006/main" prst="roundRect">
          <a:avLst>
            <a:gd name="adj" fmla="val 204"/>
          </a:avLst>
        </a:prstGeom>
        <a:noFill xmlns:a="http://schemas.openxmlformats.org/drawingml/2006/main"/>
        <a:ln xmlns:a="http://schemas.openxmlformats.org/drawingml/2006/main" w="25400">
          <a:solidFill>
            <a:schemeClr val="accent5">
              <a:lumMod val="75000"/>
            </a:schemeClr>
          </a:solidFill>
          <a:prstDash val="sysDot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cytersk" refreshedDate="43290.639212499998" createdVersion="1" refreshedVersion="4" recordCount="12" upgradeOnRefresh="1" xr:uid="{00000000-000A-0000-FFFF-FFFF00000000}">
  <cacheSource type="worksheet">
    <worksheetSource ref="A1:C13" sheet="Figure 6.2"/>
  </cacheSource>
  <cacheFields count="3">
    <cacheField name="Location" numFmtId="0">
      <sharedItems count="2">
        <s v="Teft Spur"/>
        <s v="Howardsville"/>
      </sharedItems>
    </cacheField>
    <cacheField name="Year" numFmtId="0">
      <sharedItems containsSemiMixedTypes="0" containsString="0" containsNumber="1" containsInteger="1" minValue="1992" maxValue="2015" count="6">
        <n v="1992"/>
        <n v="1998"/>
        <n v="2005"/>
        <n v="2010"/>
        <n v="2014"/>
        <n v="2015"/>
      </sharedItems>
    </cacheField>
    <cacheField name="Brook (fish/mile)" numFmtId="0">
      <sharedItems containsSemiMixedTypes="0" containsString="0" containsNumber="1" containsInteger="1" minValue="70" maxValue="1082" count="11">
        <n v="349"/>
        <n v="338"/>
        <n v="98"/>
        <n v="70"/>
        <n v="113"/>
        <n v="78"/>
        <n v="559"/>
        <n v="1024"/>
        <n v="1082"/>
        <n v="510"/>
        <n v="53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/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0" applyNumberFormats="0" applyBorderFormats="0" applyFontFormats="0" applyPatternFormats="0" applyAlignmentFormats="0" applyWidthHeightFormats="1" dataCaption="Data" updatedVersion="6" showMemberPropertyTips="0" useAutoFormatting="1" itemPrintTitles="1" createdVersion="1" indent="0" compact="0" compactData="0" gridDropZones="1" chartFormat="1">
  <location ref="E4:G20" firstHeaderRow="2" firstDataRow="2" firstDataCol="2"/>
  <pivotFields count="3">
    <pivotField axis="axisRow" compact="0" outline="0" subtotalTop="0" showAll="0" includeNewItemsInFilter="1">
      <items count="3">
        <item x="1"/>
        <item x="0"/>
        <item t="default"/>
      </items>
    </pivotField>
    <pivotField axis="axisRow" compact="0" outline="0" subtotalTop="0" showAll="0" includeNewItemsInFilter="1">
      <items count="7">
        <item x="0"/>
        <item x="1"/>
        <item x="2"/>
        <item x="3"/>
        <item x="4"/>
        <item x="5"/>
        <item t="default"/>
      </items>
    </pivotField>
    <pivotField dataField="1" compact="0" outline="0" subtotalTop="0" showAll="0" includeNewItemsInFilter="1">
      <items count="12">
        <item x="3"/>
        <item x="5"/>
        <item x="2"/>
        <item x="4"/>
        <item x="1"/>
        <item x="0"/>
        <item x="9"/>
        <item x="10"/>
        <item x="6"/>
        <item x="7"/>
        <item x="8"/>
        <item t="default"/>
      </items>
    </pivotField>
  </pivotFields>
  <rowFields count="2">
    <field x="0"/>
    <field x="1"/>
  </rowFields>
  <rowItems count="15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  <i t="grand">
      <x/>
    </i>
  </rowItems>
  <colItems count="1">
    <i/>
  </colItems>
  <dataFields count="1">
    <dataField name="Sum of Brook (fish/mile)2" fld="2" baseField="0" baseItem="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0"/>
          </reference>
          <reference field="1" count="1" selected="0">
            <x v="0"/>
          </reference>
        </references>
      </pivotArea>
    </chartFormat>
    <chartFormat chart="0" format="2">
      <pivotArea type="data" outline="0" fieldPosition="0">
        <references count="3">
          <reference field="4294967294" count="1" selected="0">
            <x v="0"/>
          </reference>
          <reference field="0" count="1" selected="0">
            <x v="0"/>
          </reference>
          <reference field="1" count="1" selected="0">
            <x v="1"/>
          </reference>
        </references>
      </pivotArea>
    </chartFormat>
    <chartFormat chart="0" format="3">
      <pivotArea type="data" outline="0" fieldPosition="0">
        <references count="3">
          <reference field="4294967294" count="1" selected="0">
            <x v="0"/>
          </reference>
          <reference field="0" count="1" selected="0">
            <x v="0"/>
          </reference>
          <reference field="1" count="1" selected="0">
            <x v="2"/>
          </reference>
        </references>
      </pivotArea>
    </chartFormat>
    <chartFormat chart="0" format="4">
      <pivotArea type="data" outline="0" fieldPosition="0">
        <references count="3">
          <reference field="4294967294" count="1" selected="0">
            <x v="0"/>
          </reference>
          <reference field="0" count="1" selected="0">
            <x v="0"/>
          </reference>
          <reference field="1" count="1" selected="0">
            <x v="3"/>
          </reference>
        </references>
      </pivotArea>
    </chartFormat>
    <chartFormat chart="0" format="5">
      <pivotArea type="data" outline="0" fieldPosition="0">
        <references count="3">
          <reference field="4294967294" count="1" selected="0">
            <x v="0"/>
          </reference>
          <reference field="0" count="1" selected="0">
            <x v="0"/>
          </reference>
          <reference field="1" count="1" selected="0">
            <x v="4"/>
          </reference>
        </references>
      </pivotArea>
    </chartFormat>
    <chartFormat chart="0" format="6">
      <pivotArea type="data" outline="0" fieldPosition="0">
        <references count="3">
          <reference field="4294967294" count="1" selected="0">
            <x v="0"/>
          </reference>
          <reference field="0" count="1" selected="0">
            <x v="0"/>
          </reference>
          <reference field="1" count="1" selected="0">
            <x v="5"/>
          </reference>
        </references>
      </pivotArea>
    </chartFormat>
  </chart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workbookViewId="0">
      <selection activeCell="A17" sqref="A17"/>
    </sheetView>
  </sheetViews>
  <sheetFormatPr defaultRowHeight="12.75" x14ac:dyDescent="0.2"/>
  <cols>
    <col min="1" max="1" width="30.42578125" customWidth="1"/>
  </cols>
  <sheetData>
    <row r="1" spans="1:1" x14ac:dyDescent="0.2">
      <c r="A1" s="45" t="s">
        <v>57</v>
      </c>
    </row>
    <row r="2" spans="1:1" x14ac:dyDescent="0.2">
      <c r="A2" s="45"/>
    </row>
    <row r="3" spans="1:1" x14ac:dyDescent="0.2">
      <c r="A3" s="45" t="s">
        <v>55</v>
      </c>
    </row>
    <row r="4" spans="1:1" x14ac:dyDescent="0.2">
      <c r="A4" s="45"/>
    </row>
    <row r="5" spans="1:1" x14ac:dyDescent="0.2">
      <c r="A5" s="45" t="s">
        <v>46</v>
      </c>
    </row>
    <row r="7" spans="1:1" x14ac:dyDescent="0.2">
      <c r="A7" s="45" t="s">
        <v>54</v>
      </c>
    </row>
  </sheetData>
  <sheetProtection algorithmName="SHA-512" hashValue="+TJ4rRM5paoMZCHzQ/pOJpdP2wArlamw7QG6bN88mhRBy+R9ize7wFA0tBHJNYaB/Sg2A5/1mUIQ+BcuJRy8DA==" saltValue="rsStNqVXlv9xlGdGz2X5BA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"/>
  <sheetViews>
    <sheetView zoomScale="70" zoomScaleNormal="70" workbookViewId="0">
      <selection activeCell="N10" sqref="N10"/>
    </sheetView>
  </sheetViews>
  <sheetFormatPr defaultRowHeight="12.75" x14ac:dyDescent="0.2"/>
  <cols>
    <col min="1" max="1" width="13.28515625" style="2" customWidth="1"/>
    <col min="2" max="2" width="9.140625" style="2"/>
    <col min="3" max="3" width="18.85546875" style="2" customWidth="1"/>
    <col min="5" max="5" width="22.28515625" bestFit="1" customWidth="1"/>
    <col min="6" max="6" width="7.140625" bestFit="1" customWidth="1"/>
    <col min="7" max="7" width="5" bestFit="1" customWidth="1"/>
    <col min="8" max="11" width="7.140625" bestFit="1" customWidth="1"/>
    <col min="12" max="12" width="10.5703125" bestFit="1" customWidth="1"/>
  </cols>
  <sheetData>
    <row r="1" spans="1:7" x14ac:dyDescent="0.2">
      <c r="A1" s="35" t="s">
        <v>9</v>
      </c>
      <c r="B1" s="35" t="s">
        <v>0</v>
      </c>
      <c r="C1" s="35" t="s">
        <v>36</v>
      </c>
    </row>
    <row r="2" spans="1:7" x14ac:dyDescent="0.2">
      <c r="A2" s="2" t="s">
        <v>32</v>
      </c>
      <c r="B2" s="2">
        <v>1992</v>
      </c>
      <c r="C2" s="2">
        <v>349</v>
      </c>
    </row>
    <row r="3" spans="1:7" x14ac:dyDescent="0.2">
      <c r="A3" s="2" t="s">
        <v>32</v>
      </c>
      <c r="B3" s="2">
        <v>1998</v>
      </c>
      <c r="C3" s="2">
        <v>349</v>
      </c>
    </row>
    <row r="4" spans="1:7" x14ac:dyDescent="0.2">
      <c r="A4" s="2" t="s">
        <v>32</v>
      </c>
      <c r="B4" s="2">
        <v>2005</v>
      </c>
      <c r="C4" s="2">
        <v>338</v>
      </c>
      <c r="E4" s="4" t="s">
        <v>39</v>
      </c>
      <c r="F4" s="5"/>
      <c r="G4" s="6"/>
    </row>
    <row r="5" spans="1:7" x14ac:dyDescent="0.2">
      <c r="A5" s="2" t="s">
        <v>32</v>
      </c>
      <c r="B5" s="2">
        <v>2010</v>
      </c>
      <c r="C5" s="2">
        <v>98</v>
      </c>
      <c r="E5" s="4" t="s">
        <v>9</v>
      </c>
      <c r="F5" s="4" t="s">
        <v>0</v>
      </c>
      <c r="G5" s="6" t="s">
        <v>2</v>
      </c>
    </row>
    <row r="6" spans="1:7" x14ac:dyDescent="0.2">
      <c r="A6" s="2" t="s">
        <v>32</v>
      </c>
      <c r="B6" s="2">
        <v>2014</v>
      </c>
      <c r="C6" s="2">
        <v>70</v>
      </c>
      <c r="E6" s="7" t="s">
        <v>35</v>
      </c>
      <c r="F6" s="7">
        <v>1992</v>
      </c>
      <c r="G6" s="8">
        <v>78</v>
      </c>
    </row>
    <row r="7" spans="1:7" x14ac:dyDescent="0.2">
      <c r="A7" s="2" t="s">
        <v>32</v>
      </c>
      <c r="B7" s="2">
        <v>2015</v>
      </c>
      <c r="C7" s="2">
        <v>113</v>
      </c>
      <c r="E7" s="46"/>
      <c r="F7" s="11">
        <v>1998</v>
      </c>
      <c r="G7" s="12">
        <v>559</v>
      </c>
    </row>
    <row r="8" spans="1:7" x14ac:dyDescent="0.2">
      <c r="A8" s="2" t="s">
        <v>35</v>
      </c>
      <c r="B8" s="2">
        <v>1992</v>
      </c>
      <c r="C8" s="2">
        <v>78</v>
      </c>
      <c r="E8" s="46"/>
      <c r="F8" s="11">
        <v>2005</v>
      </c>
      <c r="G8" s="12">
        <v>1024</v>
      </c>
    </row>
    <row r="9" spans="1:7" x14ac:dyDescent="0.2">
      <c r="A9" s="2" t="s">
        <v>35</v>
      </c>
      <c r="B9" s="2">
        <v>1998</v>
      </c>
      <c r="C9" s="2">
        <v>559</v>
      </c>
      <c r="E9" s="46"/>
      <c r="F9" s="11">
        <v>2010</v>
      </c>
      <c r="G9" s="12">
        <v>1082</v>
      </c>
    </row>
    <row r="10" spans="1:7" x14ac:dyDescent="0.2">
      <c r="A10" s="2" t="s">
        <v>35</v>
      </c>
      <c r="B10" s="2">
        <v>2005</v>
      </c>
      <c r="C10" s="2">
        <v>1024</v>
      </c>
      <c r="E10" s="46"/>
      <c r="F10" s="11">
        <v>2014</v>
      </c>
      <c r="G10" s="12">
        <v>510</v>
      </c>
    </row>
    <row r="11" spans="1:7" x14ac:dyDescent="0.2">
      <c r="A11" s="2" t="s">
        <v>35</v>
      </c>
      <c r="B11" s="2">
        <v>2010</v>
      </c>
      <c r="C11" s="2">
        <v>1082</v>
      </c>
      <c r="E11" s="46"/>
      <c r="F11" s="11">
        <v>2015</v>
      </c>
      <c r="G11" s="12">
        <v>532</v>
      </c>
    </row>
    <row r="12" spans="1:7" x14ac:dyDescent="0.2">
      <c r="A12" s="2" t="s">
        <v>35</v>
      </c>
      <c r="B12" s="2">
        <v>2014</v>
      </c>
      <c r="C12" s="2">
        <v>510</v>
      </c>
      <c r="E12" s="7" t="s">
        <v>37</v>
      </c>
      <c r="F12" s="5"/>
      <c r="G12" s="8">
        <v>3785</v>
      </c>
    </row>
    <row r="13" spans="1:7" x14ac:dyDescent="0.2">
      <c r="A13" s="2" t="s">
        <v>35</v>
      </c>
      <c r="B13" s="2">
        <v>2015</v>
      </c>
      <c r="C13" s="2">
        <v>532</v>
      </c>
      <c r="E13" s="7" t="s">
        <v>32</v>
      </c>
      <c r="F13" s="7">
        <v>1992</v>
      </c>
      <c r="G13" s="8">
        <v>349</v>
      </c>
    </row>
    <row r="14" spans="1:7" x14ac:dyDescent="0.2">
      <c r="A14" s="2" t="s">
        <v>33</v>
      </c>
      <c r="B14" s="2">
        <v>1992</v>
      </c>
      <c r="C14" s="2">
        <v>88</v>
      </c>
      <c r="E14" s="46"/>
      <c r="F14" s="11">
        <v>1998</v>
      </c>
      <c r="G14" s="12">
        <v>349</v>
      </c>
    </row>
    <row r="15" spans="1:7" x14ac:dyDescent="0.2">
      <c r="A15" s="2" t="s">
        <v>33</v>
      </c>
      <c r="B15" s="2">
        <v>1998</v>
      </c>
      <c r="C15" s="2">
        <v>69</v>
      </c>
      <c r="E15" s="46"/>
      <c r="F15" s="11">
        <v>2005</v>
      </c>
      <c r="G15" s="12">
        <v>338</v>
      </c>
    </row>
    <row r="16" spans="1:7" x14ac:dyDescent="0.2">
      <c r="A16" s="2" t="s">
        <v>33</v>
      </c>
      <c r="B16" s="2">
        <v>2005</v>
      </c>
      <c r="C16" s="2">
        <v>81</v>
      </c>
      <c r="E16" s="46"/>
      <c r="F16" s="11">
        <v>2010</v>
      </c>
      <c r="G16" s="12">
        <v>98</v>
      </c>
    </row>
    <row r="17" spans="1:7" x14ac:dyDescent="0.2">
      <c r="A17" s="2" t="s">
        <v>33</v>
      </c>
      <c r="B17" s="2">
        <v>2010</v>
      </c>
      <c r="C17" s="2">
        <v>0</v>
      </c>
      <c r="E17" s="46"/>
      <c r="F17" s="11">
        <v>2014</v>
      </c>
      <c r="G17" s="12">
        <v>70</v>
      </c>
    </row>
    <row r="18" spans="1:7" x14ac:dyDescent="0.2">
      <c r="A18" s="2" t="s">
        <v>33</v>
      </c>
      <c r="B18" s="2">
        <v>2014</v>
      </c>
      <c r="E18" s="46"/>
      <c r="F18" s="11">
        <v>2015</v>
      </c>
      <c r="G18" s="12">
        <v>113</v>
      </c>
    </row>
    <row r="19" spans="1:7" x14ac:dyDescent="0.2">
      <c r="A19" s="2" t="s">
        <v>33</v>
      </c>
      <c r="B19" s="2">
        <v>2015</v>
      </c>
      <c r="C19" s="2">
        <v>2</v>
      </c>
      <c r="E19" s="7" t="s">
        <v>38</v>
      </c>
      <c r="F19" s="5"/>
      <c r="G19" s="8">
        <v>1317</v>
      </c>
    </row>
    <row r="20" spans="1:7" x14ac:dyDescent="0.2">
      <c r="A20" s="2" t="s">
        <v>34</v>
      </c>
      <c r="B20" s="2">
        <v>1992</v>
      </c>
      <c r="C20" s="2">
        <v>0</v>
      </c>
      <c r="E20" s="9" t="s">
        <v>6</v>
      </c>
      <c r="F20" s="47"/>
      <c r="G20" s="10">
        <v>5102</v>
      </c>
    </row>
    <row r="21" spans="1:7" x14ac:dyDescent="0.2">
      <c r="A21" s="2" t="s">
        <v>34</v>
      </c>
      <c r="B21" s="2">
        <v>1998</v>
      </c>
      <c r="C21" s="2">
        <v>0</v>
      </c>
    </row>
    <row r="22" spans="1:7" x14ac:dyDescent="0.2">
      <c r="A22" s="2" t="s">
        <v>34</v>
      </c>
      <c r="B22" s="2">
        <v>2005</v>
      </c>
      <c r="C22" s="2">
        <v>5</v>
      </c>
    </row>
    <row r="23" spans="1:7" x14ac:dyDescent="0.2">
      <c r="A23" s="2" t="s">
        <v>34</v>
      </c>
      <c r="B23" s="2">
        <v>2010</v>
      </c>
      <c r="C23" s="2">
        <v>0</v>
      </c>
    </row>
    <row r="24" spans="1:7" x14ac:dyDescent="0.2">
      <c r="A24" s="2" t="s">
        <v>34</v>
      </c>
      <c r="B24" s="2">
        <v>2014</v>
      </c>
    </row>
    <row r="25" spans="1:7" x14ac:dyDescent="0.2">
      <c r="A25" s="2" t="s">
        <v>34</v>
      </c>
      <c r="B25" s="2">
        <v>2015</v>
      </c>
      <c r="C25" s="2">
        <v>0</v>
      </c>
    </row>
  </sheetData>
  <sheetProtection algorithmName="SHA-512" hashValue="xJLcWcR/AMoWoJ/vAHyDLY0b41XK5aRs4SR0jIGyTRS/FNNjRvRagsJU4XjJEaknES8gQ7Iox6+umCVfk08L0w==" saltValue="sr8BkA1qBYNuWZaQxvX9HA==" spinCount="100000" sheet="1" objects="1" scenarios="1"/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"/>
  <sheetViews>
    <sheetView workbookViewId="0">
      <selection activeCell="V28" sqref="V28"/>
    </sheetView>
  </sheetViews>
  <sheetFormatPr defaultRowHeight="12.75" x14ac:dyDescent="0.2"/>
  <cols>
    <col min="1" max="3" width="9.140625" style="2"/>
    <col min="4" max="4" width="11.5703125" style="2" bestFit="1" customWidth="1"/>
    <col min="5" max="6" width="9.140625" style="2"/>
    <col min="7" max="7" width="10.5703125" style="2" bestFit="1" customWidth="1"/>
  </cols>
  <sheetData>
    <row r="1" spans="1:7" x14ac:dyDescent="0.2">
      <c r="A1" s="35" t="s">
        <v>0</v>
      </c>
      <c r="B1" s="35" t="s">
        <v>22</v>
      </c>
      <c r="C1" s="35" t="s">
        <v>19</v>
      </c>
      <c r="D1" s="36" t="s">
        <v>17</v>
      </c>
      <c r="E1" s="35" t="s">
        <v>20</v>
      </c>
      <c r="F1" s="35" t="s">
        <v>21</v>
      </c>
      <c r="G1" s="36" t="s">
        <v>18</v>
      </c>
    </row>
    <row r="2" spans="1:7" x14ac:dyDescent="0.2">
      <c r="A2" s="2">
        <v>1993</v>
      </c>
      <c r="B2" s="2">
        <v>160</v>
      </c>
      <c r="C2" s="2">
        <v>100</v>
      </c>
      <c r="D2" s="19">
        <f>SUM(B2:C2)</f>
        <v>260</v>
      </c>
      <c r="E2" s="2">
        <v>4</v>
      </c>
      <c r="F2" s="2">
        <v>10</v>
      </c>
      <c r="G2" s="19">
        <f>SUM(E2:F2)</f>
        <v>14</v>
      </c>
    </row>
    <row r="3" spans="1:7" x14ac:dyDescent="0.2">
      <c r="A3" s="2">
        <v>1994</v>
      </c>
      <c r="B3" s="2">
        <v>495</v>
      </c>
      <c r="C3" s="2">
        <v>207</v>
      </c>
      <c r="D3" s="19">
        <f>SUM(B3:C3)</f>
        <v>702</v>
      </c>
      <c r="E3" s="2">
        <v>11</v>
      </c>
      <c r="F3" s="2">
        <v>17</v>
      </c>
      <c r="G3" s="19">
        <f t="shared" ref="G3:G15" si="0">SUM(E3:F3)</f>
        <v>28</v>
      </c>
    </row>
    <row r="4" spans="1:7" x14ac:dyDescent="0.2">
      <c r="A4" s="2">
        <v>1996</v>
      </c>
      <c r="B4" s="2">
        <v>68</v>
      </c>
      <c r="C4" s="2">
        <v>75</v>
      </c>
      <c r="D4" s="19">
        <f t="shared" ref="D4:D15" si="1">SUM(B4:C4)</f>
        <v>143</v>
      </c>
      <c r="E4" s="2">
        <v>2</v>
      </c>
      <c r="F4" s="2">
        <v>12</v>
      </c>
      <c r="G4" s="19">
        <f t="shared" si="0"/>
        <v>14</v>
      </c>
    </row>
    <row r="5" spans="1:7" x14ac:dyDescent="0.2">
      <c r="A5" s="2">
        <v>1998</v>
      </c>
      <c r="B5" s="2">
        <v>172</v>
      </c>
      <c r="C5" s="2">
        <v>88</v>
      </c>
      <c r="D5" s="19">
        <f t="shared" si="1"/>
        <v>260</v>
      </c>
      <c r="E5" s="2">
        <v>6</v>
      </c>
      <c r="F5" s="2">
        <v>8</v>
      </c>
      <c r="G5" s="19">
        <f t="shared" si="0"/>
        <v>14</v>
      </c>
    </row>
    <row r="6" spans="1:7" x14ac:dyDescent="0.2">
      <c r="A6" s="2">
        <v>2000</v>
      </c>
      <c r="B6" s="2">
        <v>157</v>
      </c>
      <c r="C6" s="2">
        <v>107</v>
      </c>
      <c r="D6" s="19">
        <f t="shared" si="1"/>
        <v>264</v>
      </c>
      <c r="E6" s="2">
        <v>10</v>
      </c>
      <c r="F6" s="2">
        <v>9</v>
      </c>
      <c r="G6" s="19">
        <f t="shared" si="0"/>
        <v>19</v>
      </c>
    </row>
    <row r="7" spans="1:7" x14ac:dyDescent="0.2">
      <c r="A7" s="2">
        <v>2002</v>
      </c>
      <c r="B7" s="2">
        <v>126</v>
      </c>
      <c r="C7" s="2">
        <v>10</v>
      </c>
      <c r="D7" s="19">
        <f t="shared" si="1"/>
        <v>136</v>
      </c>
      <c r="E7" s="2">
        <v>6</v>
      </c>
      <c r="F7" s="2">
        <v>11</v>
      </c>
      <c r="G7" s="19">
        <f t="shared" si="0"/>
        <v>17</v>
      </c>
    </row>
    <row r="8" spans="1:7" x14ac:dyDescent="0.2">
      <c r="A8" s="2">
        <v>2004</v>
      </c>
      <c r="B8" s="2">
        <v>73</v>
      </c>
      <c r="C8" s="2">
        <v>18</v>
      </c>
      <c r="D8" s="19">
        <f t="shared" si="1"/>
        <v>91</v>
      </c>
      <c r="E8" s="2">
        <v>0</v>
      </c>
      <c r="F8" s="2">
        <v>5</v>
      </c>
      <c r="G8" s="19">
        <f t="shared" si="0"/>
        <v>5</v>
      </c>
    </row>
    <row r="9" spans="1:7" x14ac:dyDescent="0.2">
      <c r="A9" s="2">
        <v>2006</v>
      </c>
      <c r="B9" s="2">
        <v>96</v>
      </c>
      <c r="C9" s="2">
        <v>52</v>
      </c>
      <c r="D9" s="19">
        <f t="shared" si="1"/>
        <v>148</v>
      </c>
      <c r="E9" s="2">
        <v>3</v>
      </c>
      <c r="F9" s="2">
        <v>14</v>
      </c>
      <c r="G9" s="19">
        <f t="shared" si="0"/>
        <v>17</v>
      </c>
    </row>
    <row r="10" spans="1:7" x14ac:dyDescent="0.2">
      <c r="A10" s="2">
        <v>2008</v>
      </c>
      <c r="B10" s="2">
        <v>30</v>
      </c>
      <c r="C10" s="2">
        <v>31</v>
      </c>
      <c r="D10" s="19">
        <f t="shared" si="1"/>
        <v>61</v>
      </c>
      <c r="E10" s="2">
        <v>1</v>
      </c>
      <c r="F10" s="2">
        <v>8</v>
      </c>
      <c r="G10" s="19">
        <f t="shared" si="0"/>
        <v>9</v>
      </c>
    </row>
    <row r="11" spans="1:7" x14ac:dyDescent="0.2">
      <c r="A11" s="2">
        <v>2010</v>
      </c>
      <c r="B11" s="2">
        <v>80</v>
      </c>
      <c r="C11" s="2">
        <v>31</v>
      </c>
      <c r="D11" s="19">
        <f t="shared" si="1"/>
        <v>111</v>
      </c>
      <c r="E11" s="2">
        <v>2</v>
      </c>
      <c r="F11" s="2">
        <v>2</v>
      </c>
      <c r="G11" s="19">
        <f t="shared" si="0"/>
        <v>4</v>
      </c>
    </row>
    <row r="12" spans="1:7" x14ac:dyDescent="0.2">
      <c r="A12" s="2">
        <v>2012</v>
      </c>
      <c r="B12" s="2">
        <v>193</v>
      </c>
      <c r="C12" s="2">
        <v>44</v>
      </c>
      <c r="D12" s="19">
        <f t="shared" si="1"/>
        <v>237</v>
      </c>
      <c r="E12" s="2">
        <v>1</v>
      </c>
      <c r="F12" s="2">
        <v>2</v>
      </c>
      <c r="G12" s="19">
        <f t="shared" si="0"/>
        <v>3</v>
      </c>
    </row>
    <row r="13" spans="1:7" x14ac:dyDescent="0.2">
      <c r="A13" s="2">
        <v>2014</v>
      </c>
      <c r="B13" s="2">
        <v>108</v>
      </c>
      <c r="C13" s="2">
        <v>23</v>
      </c>
      <c r="D13" s="19">
        <f t="shared" si="1"/>
        <v>131</v>
      </c>
      <c r="E13" s="2">
        <v>1</v>
      </c>
      <c r="F13" s="2">
        <v>1</v>
      </c>
      <c r="G13" s="19">
        <f t="shared" si="0"/>
        <v>2</v>
      </c>
    </row>
    <row r="14" spans="1:7" x14ac:dyDescent="0.2">
      <c r="A14" s="2">
        <v>2015</v>
      </c>
      <c r="B14" s="2">
        <v>103</v>
      </c>
      <c r="C14" s="2">
        <v>43</v>
      </c>
      <c r="D14" s="19">
        <f t="shared" si="1"/>
        <v>146</v>
      </c>
      <c r="E14" s="2">
        <v>5</v>
      </c>
      <c r="F14" s="2">
        <v>22</v>
      </c>
      <c r="G14" s="19">
        <f t="shared" si="0"/>
        <v>27</v>
      </c>
    </row>
    <row r="15" spans="1:7" x14ac:dyDescent="0.2">
      <c r="A15" s="2">
        <v>2016</v>
      </c>
      <c r="B15" s="2">
        <v>95</v>
      </c>
      <c r="C15" s="2">
        <v>20</v>
      </c>
      <c r="D15" s="19">
        <f t="shared" si="1"/>
        <v>115</v>
      </c>
      <c r="E15" s="2">
        <v>1</v>
      </c>
      <c r="F15" s="2">
        <v>4</v>
      </c>
      <c r="G15" s="19">
        <f t="shared" si="0"/>
        <v>5</v>
      </c>
    </row>
    <row r="16" spans="1:7" x14ac:dyDescent="0.2">
      <c r="A16" s="21"/>
      <c r="B16" s="21"/>
      <c r="C16" s="21"/>
      <c r="D16" s="22"/>
      <c r="E16" s="21"/>
      <c r="F16" s="21"/>
      <c r="G16" s="22"/>
    </row>
    <row r="17" spans="4:7" x14ac:dyDescent="0.2">
      <c r="D17" s="20"/>
      <c r="G17" s="20"/>
    </row>
  </sheetData>
  <sheetProtection algorithmName="SHA-512" hashValue="zTm/NzX1zxgmpJdC6PTQqHJFwFlve+KPc2OUzmZH3yNrCwbPH8EvSl3wVN3whEZtx4jcxVsnWG5SINAxJ+ZOFQ==" saltValue="DwhPUiW9cfl/zLsT7kh3VQ==" spinCount="100000" sheet="1" objects="1" scenarios="1"/>
  <pageMargins left="0.7" right="0.7" top="0.75" bottom="0.75" header="0.3" footer="0.3"/>
  <ignoredErrors>
    <ignoredError sqref="D2:D15" formulaRange="1"/>
  </ignoredErrors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92"/>
  <sheetViews>
    <sheetView topLeftCell="A64" workbookViewId="0">
      <selection activeCell="A66" sqref="A66"/>
    </sheetView>
  </sheetViews>
  <sheetFormatPr defaultRowHeight="12.75" x14ac:dyDescent="0.2"/>
  <cols>
    <col min="1" max="1" width="14.42578125" style="2" customWidth="1"/>
    <col min="2" max="4" width="10.42578125" style="2" customWidth="1"/>
    <col min="5" max="5" width="12.5703125" style="2" customWidth="1"/>
    <col min="6" max="9" width="10.42578125" style="2" customWidth="1"/>
    <col min="10" max="11" width="9.140625" style="2"/>
    <col min="12" max="12" width="8.42578125" style="2" bestFit="1" customWidth="1"/>
    <col min="13" max="21" width="15.85546875" style="2" customWidth="1"/>
    <col min="22" max="16384" width="9.140625" style="2"/>
  </cols>
  <sheetData>
    <row r="1" spans="1:21" x14ac:dyDescent="0.2">
      <c r="E1" s="2" t="s">
        <v>31</v>
      </c>
      <c r="P1" s="1" t="s">
        <v>30</v>
      </c>
    </row>
    <row r="2" spans="1:21" x14ac:dyDescent="0.2">
      <c r="A2" s="37" t="s">
        <v>5</v>
      </c>
      <c r="B2" s="37">
        <v>2002</v>
      </c>
      <c r="C2" s="37">
        <v>2004</v>
      </c>
      <c r="D2" s="37">
        <v>2006</v>
      </c>
      <c r="E2" s="37">
        <v>2008</v>
      </c>
      <c r="F2" s="37">
        <v>2010</v>
      </c>
      <c r="G2" s="37">
        <v>2012</v>
      </c>
      <c r="H2" s="37">
        <v>2014</v>
      </c>
      <c r="I2" s="38">
        <v>2015</v>
      </c>
      <c r="J2" s="35">
        <v>2016</v>
      </c>
      <c r="L2" s="39" t="s">
        <v>4</v>
      </c>
      <c r="M2" s="37">
        <v>2002</v>
      </c>
      <c r="N2" s="37">
        <v>2004</v>
      </c>
      <c r="O2" s="37">
        <v>2006</v>
      </c>
      <c r="P2" s="37">
        <v>2008</v>
      </c>
      <c r="Q2" s="37">
        <v>2010</v>
      </c>
      <c r="R2" s="37">
        <v>2012</v>
      </c>
      <c r="S2" s="37">
        <v>2014</v>
      </c>
      <c r="T2" s="37">
        <v>2015</v>
      </c>
      <c r="U2" s="37">
        <v>2016</v>
      </c>
    </row>
    <row r="3" spans="1:21" ht="15" x14ac:dyDescent="0.2">
      <c r="A3" s="2">
        <v>5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15">
        <v>0</v>
      </c>
      <c r="J3" s="2">
        <v>0</v>
      </c>
      <c r="L3" s="2">
        <v>5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4">
        <v>0</v>
      </c>
      <c r="T3" s="2">
        <v>0</v>
      </c>
      <c r="U3" s="15">
        <v>0</v>
      </c>
    </row>
    <row r="4" spans="1:21" ht="15" x14ac:dyDescent="0.2">
      <c r="A4" s="2">
        <v>15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15">
        <v>0</v>
      </c>
      <c r="J4" s="2">
        <v>0</v>
      </c>
      <c r="L4" s="2">
        <v>15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4">
        <v>0</v>
      </c>
      <c r="T4" s="15">
        <v>0</v>
      </c>
      <c r="U4" s="15">
        <v>0</v>
      </c>
    </row>
    <row r="5" spans="1:21" ht="15" x14ac:dyDescent="0.2">
      <c r="A5" s="2">
        <v>25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15">
        <v>0</v>
      </c>
      <c r="I5" s="15">
        <v>0</v>
      </c>
      <c r="J5" s="2">
        <v>0</v>
      </c>
      <c r="L5" s="2">
        <v>25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4">
        <v>0</v>
      </c>
      <c r="T5" s="15">
        <v>0</v>
      </c>
      <c r="U5" s="15">
        <v>0</v>
      </c>
    </row>
    <row r="6" spans="1:21" ht="15" x14ac:dyDescent="0.2">
      <c r="A6" s="2">
        <v>35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15">
        <v>0</v>
      </c>
      <c r="I6" s="15">
        <v>0</v>
      </c>
      <c r="J6" s="2">
        <v>0</v>
      </c>
      <c r="L6" s="2">
        <v>35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4">
        <v>0</v>
      </c>
      <c r="T6" s="15">
        <v>0</v>
      </c>
      <c r="U6" s="15">
        <v>0</v>
      </c>
    </row>
    <row r="7" spans="1:21" ht="15" x14ac:dyDescent="0.2">
      <c r="A7" s="2">
        <v>45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15">
        <v>0</v>
      </c>
      <c r="I7" s="15">
        <v>0</v>
      </c>
      <c r="J7" s="2">
        <v>0</v>
      </c>
      <c r="L7" s="2">
        <v>45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4">
        <v>0</v>
      </c>
      <c r="T7" s="15">
        <v>0</v>
      </c>
      <c r="U7" s="15">
        <v>0</v>
      </c>
    </row>
    <row r="8" spans="1:21" ht="15" x14ac:dyDescent="0.2">
      <c r="A8" s="2">
        <v>55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15">
        <v>0</v>
      </c>
      <c r="I8" s="15">
        <v>0</v>
      </c>
      <c r="J8" s="2">
        <v>0</v>
      </c>
      <c r="L8" s="2">
        <v>55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4">
        <v>0</v>
      </c>
      <c r="T8" s="15">
        <v>0</v>
      </c>
      <c r="U8" s="15">
        <v>0</v>
      </c>
    </row>
    <row r="9" spans="1:21" ht="15" x14ac:dyDescent="0.2">
      <c r="A9" s="2">
        <v>65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1</v>
      </c>
      <c r="H9" s="15">
        <v>0</v>
      </c>
      <c r="I9" s="15">
        <v>0</v>
      </c>
      <c r="J9" s="2">
        <v>0</v>
      </c>
      <c r="L9" s="2">
        <v>65</v>
      </c>
      <c r="M9" s="2">
        <v>0</v>
      </c>
      <c r="N9" s="2">
        <v>0</v>
      </c>
      <c r="O9" s="2">
        <v>1</v>
      </c>
      <c r="P9" s="2">
        <v>0</v>
      </c>
      <c r="Q9" s="2">
        <v>0</v>
      </c>
      <c r="R9" s="2">
        <v>2</v>
      </c>
      <c r="S9" s="24">
        <v>0</v>
      </c>
      <c r="T9" s="15">
        <v>0</v>
      </c>
      <c r="U9" s="15">
        <v>0</v>
      </c>
    </row>
    <row r="10" spans="1:21" ht="15" x14ac:dyDescent="0.2">
      <c r="A10" s="2">
        <v>75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1</v>
      </c>
      <c r="H10" s="15">
        <v>0</v>
      </c>
      <c r="I10" s="15">
        <v>3</v>
      </c>
      <c r="J10" s="2">
        <v>0</v>
      </c>
      <c r="L10" s="2">
        <v>75</v>
      </c>
      <c r="M10" s="2">
        <v>2</v>
      </c>
      <c r="N10" s="2">
        <v>0</v>
      </c>
      <c r="O10" s="2">
        <v>1</v>
      </c>
      <c r="P10" s="2">
        <v>1</v>
      </c>
      <c r="Q10" s="2">
        <v>0</v>
      </c>
      <c r="R10" s="2">
        <v>13</v>
      </c>
      <c r="S10" s="24">
        <v>0</v>
      </c>
      <c r="T10" s="15">
        <v>0</v>
      </c>
      <c r="U10" s="15">
        <v>0</v>
      </c>
    </row>
    <row r="11" spans="1:21" ht="15" x14ac:dyDescent="0.2">
      <c r="A11" s="2">
        <v>85</v>
      </c>
      <c r="B11" s="2">
        <v>0</v>
      </c>
      <c r="C11" s="2">
        <v>0</v>
      </c>
      <c r="D11" s="2">
        <v>0</v>
      </c>
      <c r="E11" s="2">
        <v>1</v>
      </c>
      <c r="F11" s="2">
        <v>1</v>
      </c>
      <c r="G11" s="2">
        <v>1</v>
      </c>
      <c r="H11" s="15">
        <v>3</v>
      </c>
      <c r="I11" s="15">
        <v>7</v>
      </c>
      <c r="J11" s="2">
        <v>1</v>
      </c>
      <c r="L11" s="2">
        <v>85</v>
      </c>
      <c r="M11" s="2">
        <v>1</v>
      </c>
      <c r="N11" s="2">
        <v>1</v>
      </c>
      <c r="O11" s="2">
        <v>8</v>
      </c>
      <c r="P11" s="2">
        <v>0</v>
      </c>
      <c r="Q11" s="2">
        <v>0</v>
      </c>
      <c r="R11" s="2">
        <v>15</v>
      </c>
      <c r="S11" s="24">
        <v>2</v>
      </c>
      <c r="T11" s="15">
        <v>3</v>
      </c>
      <c r="U11" s="15">
        <v>3</v>
      </c>
    </row>
    <row r="12" spans="1:21" ht="15" x14ac:dyDescent="0.2">
      <c r="A12" s="2">
        <v>95</v>
      </c>
      <c r="B12" s="2">
        <v>1</v>
      </c>
      <c r="C12" s="2">
        <v>0</v>
      </c>
      <c r="D12" s="2">
        <v>0</v>
      </c>
      <c r="E12" s="2">
        <v>9</v>
      </c>
      <c r="F12" s="2">
        <v>0</v>
      </c>
      <c r="G12" s="2">
        <v>1</v>
      </c>
      <c r="H12" s="15">
        <v>0</v>
      </c>
      <c r="I12" s="15">
        <v>11</v>
      </c>
      <c r="J12" s="2">
        <v>2</v>
      </c>
      <c r="L12" s="2">
        <v>95</v>
      </c>
      <c r="M12" s="2">
        <v>7</v>
      </c>
      <c r="N12" s="2">
        <v>0</v>
      </c>
      <c r="O12" s="2">
        <v>5</v>
      </c>
      <c r="P12" s="2">
        <v>1</v>
      </c>
      <c r="Q12" s="2">
        <v>0</v>
      </c>
      <c r="R12" s="2">
        <v>24</v>
      </c>
      <c r="S12" s="24">
        <v>3</v>
      </c>
      <c r="T12" s="15">
        <v>0</v>
      </c>
      <c r="U12" s="15">
        <v>3</v>
      </c>
    </row>
    <row r="13" spans="1:21" ht="15" x14ac:dyDescent="0.2">
      <c r="A13" s="2">
        <v>105</v>
      </c>
      <c r="B13" s="2">
        <v>1</v>
      </c>
      <c r="C13" s="2">
        <v>0</v>
      </c>
      <c r="D13" s="2">
        <v>0</v>
      </c>
      <c r="E13" s="2">
        <v>8</v>
      </c>
      <c r="F13" s="2">
        <v>2</v>
      </c>
      <c r="G13" s="2">
        <v>1</v>
      </c>
      <c r="H13" s="15">
        <v>0</v>
      </c>
      <c r="I13" s="15">
        <v>32</v>
      </c>
      <c r="J13" s="2">
        <v>2</v>
      </c>
      <c r="L13" s="2">
        <v>105</v>
      </c>
      <c r="M13" s="2">
        <v>13</v>
      </c>
      <c r="N13" s="2">
        <v>1</v>
      </c>
      <c r="O13" s="2">
        <v>1</v>
      </c>
      <c r="P13" s="2">
        <v>0</v>
      </c>
      <c r="Q13" s="2">
        <v>2</v>
      </c>
      <c r="R13" s="2">
        <v>23</v>
      </c>
      <c r="S13" s="24">
        <v>0</v>
      </c>
      <c r="T13" s="15">
        <v>6</v>
      </c>
      <c r="U13" s="15">
        <v>2</v>
      </c>
    </row>
    <row r="14" spans="1:21" ht="15" x14ac:dyDescent="0.2">
      <c r="A14" s="2">
        <v>115</v>
      </c>
      <c r="B14" s="2">
        <v>3</v>
      </c>
      <c r="C14" s="2">
        <v>1</v>
      </c>
      <c r="D14" s="2">
        <v>0</v>
      </c>
      <c r="E14" s="2">
        <v>16</v>
      </c>
      <c r="F14" s="2">
        <v>2</v>
      </c>
      <c r="G14" s="2">
        <v>4</v>
      </c>
      <c r="H14" s="15">
        <v>2</v>
      </c>
      <c r="I14" s="15">
        <v>12</v>
      </c>
      <c r="J14" s="2">
        <v>10</v>
      </c>
      <c r="L14" s="2">
        <v>115</v>
      </c>
      <c r="M14" s="2">
        <v>13</v>
      </c>
      <c r="N14" s="2">
        <v>0</v>
      </c>
      <c r="O14" s="2">
        <v>1</v>
      </c>
      <c r="P14" s="2">
        <v>0</v>
      </c>
      <c r="Q14" s="2">
        <v>1</v>
      </c>
      <c r="R14" s="2">
        <v>15</v>
      </c>
      <c r="S14" s="24">
        <v>0</v>
      </c>
      <c r="T14" s="15">
        <v>6</v>
      </c>
      <c r="U14" s="15">
        <v>3</v>
      </c>
    </row>
    <row r="15" spans="1:21" ht="15" x14ac:dyDescent="0.2">
      <c r="A15" s="2">
        <v>125</v>
      </c>
      <c r="B15" s="2">
        <v>2</v>
      </c>
      <c r="C15" s="2">
        <v>2</v>
      </c>
      <c r="D15" s="2">
        <v>0</v>
      </c>
      <c r="E15" s="2">
        <v>11</v>
      </c>
      <c r="F15" s="2">
        <v>2</v>
      </c>
      <c r="G15" s="2">
        <v>8</v>
      </c>
      <c r="H15" s="15">
        <v>1</v>
      </c>
      <c r="I15" s="15">
        <v>13</v>
      </c>
      <c r="J15" s="2">
        <v>13</v>
      </c>
      <c r="L15" s="2">
        <v>125</v>
      </c>
      <c r="M15" s="2">
        <v>17</v>
      </c>
      <c r="N15" s="2">
        <v>1</v>
      </c>
      <c r="O15" s="2">
        <v>1</v>
      </c>
      <c r="P15" s="2">
        <v>2</v>
      </c>
      <c r="Q15" s="2">
        <v>3</v>
      </c>
      <c r="R15" s="2">
        <v>9</v>
      </c>
      <c r="S15" s="24">
        <v>6</v>
      </c>
      <c r="T15" s="15">
        <v>6</v>
      </c>
      <c r="U15" s="15">
        <v>3</v>
      </c>
    </row>
    <row r="16" spans="1:21" ht="15" x14ac:dyDescent="0.2">
      <c r="A16" s="2">
        <v>135</v>
      </c>
      <c r="B16" s="2">
        <v>5</v>
      </c>
      <c r="C16" s="2">
        <v>0</v>
      </c>
      <c r="D16" s="2">
        <v>0</v>
      </c>
      <c r="E16" s="2">
        <v>7</v>
      </c>
      <c r="F16" s="2">
        <v>1</v>
      </c>
      <c r="G16" s="2">
        <v>13</v>
      </c>
      <c r="H16" s="15">
        <v>2</v>
      </c>
      <c r="I16" s="15">
        <v>6</v>
      </c>
      <c r="J16" s="2">
        <v>8</v>
      </c>
      <c r="L16" s="2">
        <v>135</v>
      </c>
      <c r="M16" s="2">
        <v>7</v>
      </c>
      <c r="N16" s="2">
        <v>0</v>
      </c>
      <c r="O16" s="2">
        <v>1</v>
      </c>
      <c r="P16" s="2">
        <v>3</v>
      </c>
      <c r="Q16" s="2">
        <v>3</v>
      </c>
      <c r="R16" s="2">
        <v>11</v>
      </c>
      <c r="S16" s="24">
        <v>3</v>
      </c>
      <c r="T16" s="15">
        <v>6</v>
      </c>
      <c r="U16" s="15">
        <v>2</v>
      </c>
    </row>
    <row r="17" spans="1:21" ht="15" x14ac:dyDescent="0.2">
      <c r="A17" s="2">
        <v>145</v>
      </c>
      <c r="B17" s="2">
        <v>3</v>
      </c>
      <c r="C17" s="2">
        <v>7</v>
      </c>
      <c r="D17" s="2">
        <v>0</v>
      </c>
      <c r="E17" s="2">
        <v>4</v>
      </c>
      <c r="F17" s="2">
        <v>2</v>
      </c>
      <c r="G17" s="2">
        <v>8</v>
      </c>
      <c r="H17" s="15">
        <v>2</v>
      </c>
      <c r="I17" s="15">
        <v>0</v>
      </c>
      <c r="J17" s="2">
        <v>7</v>
      </c>
      <c r="L17" s="2">
        <v>145</v>
      </c>
      <c r="M17" s="2">
        <v>8</v>
      </c>
      <c r="N17" s="2">
        <v>0</v>
      </c>
      <c r="O17" s="2">
        <v>2</v>
      </c>
      <c r="P17" s="2">
        <v>4</v>
      </c>
      <c r="Q17" s="2">
        <v>11</v>
      </c>
      <c r="R17" s="2">
        <v>15</v>
      </c>
      <c r="S17" s="24">
        <v>5</v>
      </c>
      <c r="T17" s="15">
        <v>16</v>
      </c>
      <c r="U17" s="15">
        <v>0</v>
      </c>
    </row>
    <row r="18" spans="1:21" ht="15" x14ac:dyDescent="0.2">
      <c r="A18" s="2">
        <v>155</v>
      </c>
      <c r="B18" s="2">
        <v>6</v>
      </c>
      <c r="C18" s="2">
        <v>2</v>
      </c>
      <c r="D18" s="2">
        <v>0</v>
      </c>
      <c r="E18" s="2">
        <v>1</v>
      </c>
      <c r="F18" s="2">
        <v>0</v>
      </c>
      <c r="G18" s="2">
        <v>5</v>
      </c>
      <c r="H18" s="15">
        <v>2</v>
      </c>
      <c r="I18" s="15">
        <v>2</v>
      </c>
      <c r="J18" s="2">
        <v>4</v>
      </c>
      <c r="L18" s="2">
        <v>155</v>
      </c>
      <c r="M18" s="2">
        <v>2</v>
      </c>
      <c r="N18" s="2">
        <v>0</v>
      </c>
      <c r="O18" s="2">
        <v>1</v>
      </c>
      <c r="P18" s="2">
        <v>4</v>
      </c>
      <c r="Q18" s="2">
        <v>6</v>
      </c>
      <c r="R18" s="2">
        <v>11</v>
      </c>
      <c r="S18" s="24">
        <v>5</v>
      </c>
      <c r="T18" s="15">
        <v>24</v>
      </c>
      <c r="U18" s="15">
        <v>0</v>
      </c>
    </row>
    <row r="19" spans="1:21" ht="15" x14ac:dyDescent="0.2">
      <c r="A19" s="2">
        <v>165</v>
      </c>
      <c r="B19" s="2">
        <v>3</v>
      </c>
      <c r="C19" s="2">
        <v>4</v>
      </c>
      <c r="D19" s="2">
        <v>1</v>
      </c>
      <c r="E19" s="2">
        <v>2</v>
      </c>
      <c r="F19" s="2">
        <v>0</v>
      </c>
      <c r="G19" s="2">
        <v>4</v>
      </c>
      <c r="H19" s="15">
        <v>0</v>
      </c>
      <c r="I19" s="15">
        <v>4</v>
      </c>
      <c r="J19" s="2">
        <v>1</v>
      </c>
      <c r="L19" s="2">
        <v>165</v>
      </c>
      <c r="M19" s="2">
        <v>1</v>
      </c>
      <c r="N19" s="2">
        <v>1</v>
      </c>
      <c r="O19" s="2">
        <v>4</v>
      </c>
      <c r="P19" s="2">
        <v>7</v>
      </c>
      <c r="Q19" s="2">
        <v>3</v>
      </c>
      <c r="R19" s="2">
        <v>21</v>
      </c>
      <c r="S19" s="24">
        <v>4</v>
      </c>
      <c r="T19" s="15">
        <v>27</v>
      </c>
      <c r="U19" s="15">
        <v>1</v>
      </c>
    </row>
    <row r="20" spans="1:21" ht="15" x14ac:dyDescent="0.2">
      <c r="A20" s="2">
        <v>175</v>
      </c>
      <c r="B20" s="2">
        <v>2</v>
      </c>
      <c r="C20" s="2">
        <v>3</v>
      </c>
      <c r="D20" s="2">
        <v>1</v>
      </c>
      <c r="E20" s="2">
        <v>3</v>
      </c>
      <c r="F20" s="2">
        <v>1</v>
      </c>
      <c r="G20" s="2">
        <v>4</v>
      </c>
      <c r="H20" s="15">
        <v>0</v>
      </c>
      <c r="I20" s="15">
        <v>3</v>
      </c>
      <c r="J20" s="2">
        <v>2</v>
      </c>
      <c r="L20" s="2">
        <v>175</v>
      </c>
      <c r="M20" s="2">
        <v>4</v>
      </c>
      <c r="N20" s="2">
        <v>2</v>
      </c>
      <c r="O20" s="2">
        <v>5</v>
      </c>
      <c r="P20" s="2">
        <v>15</v>
      </c>
      <c r="Q20" s="2">
        <v>9</v>
      </c>
      <c r="R20" s="2">
        <v>23</v>
      </c>
      <c r="S20" s="24">
        <v>4</v>
      </c>
      <c r="T20" s="15">
        <v>53</v>
      </c>
      <c r="U20" s="15">
        <v>0</v>
      </c>
    </row>
    <row r="21" spans="1:21" ht="15" x14ac:dyDescent="0.2">
      <c r="A21" s="2">
        <v>185</v>
      </c>
      <c r="B21" s="2">
        <v>1</v>
      </c>
      <c r="C21" s="2">
        <v>1</v>
      </c>
      <c r="D21" s="2">
        <v>3</v>
      </c>
      <c r="E21" s="2">
        <v>4</v>
      </c>
      <c r="F21" s="2">
        <v>3</v>
      </c>
      <c r="G21" s="2">
        <v>0</v>
      </c>
      <c r="H21" s="15">
        <v>3</v>
      </c>
      <c r="I21" s="15">
        <v>6</v>
      </c>
      <c r="J21" s="2">
        <v>2</v>
      </c>
      <c r="L21" s="2">
        <v>185</v>
      </c>
      <c r="M21" s="2">
        <v>6</v>
      </c>
      <c r="N21" s="2">
        <v>2</v>
      </c>
      <c r="O21" s="2">
        <v>14</v>
      </c>
      <c r="P21" s="2">
        <v>22</v>
      </c>
      <c r="Q21" s="2">
        <v>8</v>
      </c>
      <c r="R21" s="2">
        <v>19</v>
      </c>
      <c r="S21" s="24">
        <v>2</v>
      </c>
      <c r="T21" s="15">
        <v>34</v>
      </c>
      <c r="U21" s="15">
        <v>1</v>
      </c>
    </row>
    <row r="22" spans="1:21" ht="15" x14ac:dyDescent="0.2">
      <c r="A22" s="2">
        <v>195</v>
      </c>
      <c r="B22" s="2">
        <v>1</v>
      </c>
      <c r="C22" s="2">
        <v>0</v>
      </c>
      <c r="D22" s="2">
        <v>19</v>
      </c>
      <c r="E22" s="2">
        <v>7</v>
      </c>
      <c r="F22" s="2">
        <v>4</v>
      </c>
      <c r="G22" s="2">
        <v>5</v>
      </c>
      <c r="H22" s="15">
        <v>1</v>
      </c>
      <c r="I22" s="15">
        <v>8</v>
      </c>
      <c r="J22" s="2">
        <v>7</v>
      </c>
      <c r="L22" s="2">
        <v>195</v>
      </c>
      <c r="M22" s="2">
        <v>13</v>
      </c>
      <c r="N22" s="2">
        <v>0</v>
      </c>
      <c r="O22" s="2">
        <v>10</v>
      </c>
      <c r="P22" s="2">
        <v>12</v>
      </c>
      <c r="Q22" s="2">
        <v>20</v>
      </c>
      <c r="R22" s="2">
        <v>11</v>
      </c>
      <c r="S22" s="24">
        <v>5</v>
      </c>
      <c r="T22" s="15">
        <v>21</v>
      </c>
      <c r="U22" s="15">
        <v>4</v>
      </c>
    </row>
    <row r="23" spans="1:21" ht="15" x14ac:dyDescent="0.2">
      <c r="A23" s="2">
        <v>205</v>
      </c>
      <c r="B23" s="2">
        <v>1</v>
      </c>
      <c r="C23" s="2">
        <v>1</v>
      </c>
      <c r="D23" s="2">
        <v>4</v>
      </c>
      <c r="E23" s="2">
        <v>3</v>
      </c>
      <c r="F23" s="2">
        <v>1</v>
      </c>
      <c r="G23" s="2">
        <v>9</v>
      </c>
      <c r="H23" s="15">
        <v>3</v>
      </c>
      <c r="I23" s="15">
        <v>6</v>
      </c>
      <c r="J23" s="2">
        <v>9</v>
      </c>
      <c r="L23" s="2">
        <v>205</v>
      </c>
      <c r="M23" s="2">
        <v>15</v>
      </c>
      <c r="N23" s="2">
        <v>4</v>
      </c>
      <c r="O23" s="2">
        <v>14</v>
      </c>
      <c r="P23" s="2">
        <v>8</v>
      </c>
      <c r="Q23" s="2">
        <v>9</v>
      </c>
      <c r="R23" s="2">
        <v>11</v>
      </c>
      <c r="S23" s="24">
        <v>4</v>
      </c>
      <c r="T23" s="15">
        <v>12</v>
      </c>
      <c r="U23" s="15">
        <v>2</v>
      </c>
    </row>
    <row r="24" spans="1:21" ht="15" x14ac:dyDescent="0.2">
      <c r="A24" s="2">
        <v>215</v>
      </c>
      <c r="B24" s="2">
        <v>2</v>
      </c>
      <c r="C24" s="2">
        <v>2</v>
      </c>
      <c r="D24" s="2">
        <v>10</v>
      </c>
      <c r="E24" s="2">
        <v>0</v>
      </c>
      <c r="F24" s="2">
        <v>9</v>
      </c>
      <c r="G24" s="2">
        <v>4</v>
      </c>
      <c r="H24" s="15">
        <v>3</v>
      </c>
      <c r="I24" s="15">
        <v>9</v>
      </c>
      <c r="J24" s="2">
        <v>7</v>
      </c>
      <c r="L24" s="2">
        <v>215</v>
      </c>
      <c r="M24" s="2">
        <v>18</v>
      </c>
      <c r="N24" s="2">
        <v>1</v>
      </c>
      <c r="O24" s="2">
        <v>17</v>
      </c>
      <c r="P24" s="2">
        <v>6</v>
      </c>
      <c r="Q24" s="2">
        <v>7</v>
      </c>
      <c r="R24" s="2">
        <v>8</v>
      </c>
      <c r="S24" s="24">
        <v>5</v>
      </c>
      <c r="T24" s="15">
        <v>11</v>
      </c>
      <c r="U24" s="15">
        <v>7</v>
      </c>
    </row>
    <row r="25" spans="1:21" ht="15" x14ac:dyDescent="0.2">
      <c r="A25" s="2">
        <v>225</v>
      </c>
      <c r="B25" s="2">
        <v>2</v>
      </c>
      <c r="C25" s="2">
        <v>2</v>
      </c>
      <c r="D25" s="2">
        <v>8</v>
      </c>
      <c r="E25" s="2">
        <v>3</v>
      </c>
      <c r="F25" s="2">
        <v>3</v>
      </c>
      <c r="G25" s="2">
        <v>6</v>
      </c>
      <c r="H25" s="15">
        <v>6</v>
      </c>
      <c r="I25" s="15">
        <v>3</v>
      </c>
      <c r="J25" s="2">
        <v>11</v>
      </c>
      <c r="L25" s="2">
        <v>225</v>
      </c>
      <c r="M25" s="2">
        <v>13</v>
      </c>
      <c r="N25" s="2">
        <v>1</v>
      </c>
      <c r="O25" s="2">
        <v>10</v>
      </c>
      <c r="P25" s="2">
        <v>13</v>
      </c>
      <c r="Q25" s="2">
        <v>2</v>
      </c>
      <c r="R25" s="2">
        <v>12</v>
      </c>
      <c r="S25" s="24">
        <v>1</v>
      </c>
      <c r="T25" s="15">
        <v>17</v>
      </c>
      <c r="U25" s="15">
        <v>4</v>
      </c>
    </row>
    <row r="26" spans="1:21" ht="15" x14ac:dyDescent="0.2">
      <c r="A26" s="2">
        <v>235</v>
      </c>
      <c r="B26" s="2">
        <v>3</v>
      </c>
      <c r="C26" s="2">
        <v>0</v>
      </c>
      <c r="D26" s="2">
        <v>2</v>
      </c>
      <c r="E26" s="2">
        <v>3</v>
      </c>
      <c r="F26" s="2">
        <v>2</v>
      </c>
      <c r="G26" s="2">
        <v>9</v>
      </c>
      <c r="H26" s="15">
        <v>7</v>
      </c>
      <c r="I26" s="15">
        <v>4</v>
      </c>
      <c r="J26" s="2">
        <v>18</v>
      </c>
      <c r="L26" s="2">
        <v>235</v>
      </c>
      <c r="M26" s="2">
        <v>21</v>
      </c>
      <c r="N26" s="2">
        <v>5</v>
      </c>
      <c r="O26" s="2">
        <v>17</v>
      </c>
      <c r="P26" s="2">
        <v>18</v>
      </c>
      <c r="Q26" s="2">
        <v>3</v>
      </c>
      <c r="R26" s="2">
        <v>8</v>
      </c>
      <c r="S26" s="24">
        <v>6</v>
      </c>
      <c r="T26" s="15">
        <v>8</v>
      </c>
      <c r="U26" s="15">
        <v>10</v>
      </c>
    </row>
    <row r="27" spans="1:21" ht="15" x14ac:dyDescent="0.2">
      <c r="A27" s="2">
        <v>245</v>
      </c>
      <c r="B27" s="2">
        <v>5</v>
      </c>
      <c r="C27" s="2">
        <v>5</v>
      </c>
      <c r="D27" s="2">
        <v>8</v>
      </c>
      <c r="E27" s="2">
        <v>3</v>
      </c>
      <c r="F27" s="2">
        <v>1</v>
      </c>
      <c r="G27" s="2">
        <v>3</v>
      </c>
      <c r="H27" s="15">
        <v>3</v>
      </c>
      <c r="I27" s="15">
        <v>2</v>
      </c>
      <c r="J27" s="2">
        <v>7</v>
      </c>
      <c r="L27" s="2">
        <v>245</v>
      </c>
      <c r="M27" s="2">
        <v>27</v>
      </c>
      <c r="N27" s="2">
        <v>9</v>
      </c>
      <c r="O27" s="2">
        <v>23</v>
      </c>
      <c r="P27" s="2">
        <v>20</v>
      </c>
      <c r="Q27" s="2">
        <v>0</v>
      </c>
      <c r="R27" s="2">
        <v>9</v>
      </c>
      <c r="S27" s="24">
        <v>4</v>
      </c>
      <c r="T27" s="15">
        <v>20</v>
      </c>
      <c r="U27" s="15">
        <v>11</v>
      </c>
    </row>
    <row r="28" spans="1:21" ht="15" x14ac:dyDescent="0.2">
      <c r="A28" s="2">
        <v>255</v>
      </c>
      <c r="B28" s="2">
        <v>1</v>
      </c>
      <c r="C28" s="2">
        <v>6</v>
      </c>
      <c r="D28" s="2">
        <v>3</v>
      </c>
      <c r="E28" s="2">
        <v>6</v>
      </c>
      <c r="F28" s="2">
        <v>2</v>
      </c>
      <c r="G28" s="2">
        <v>13</v>
      </c>
      <c r="H28" s="15">
        <v>2</v>
      </c>
      <c r="I28" s="15">
        <v>9</v>
      </c>
      <c r="J28" s="2">
        <v>5</v>
      </c>
      <c r="L28" s="2">
        <v>255</v>
      </c>
      <c r="M28" s="2">
        <v>19</v>
      </c>
      <c r="N28" s="2">
        <v>9</v>
      </c>
      <c r="O28" s="2">
        <v>24</v>
      </c>
      <c r="P28" s="2">
        <v>21</v>
      </c>
      <c r="Q28" s="2">
        <v>1</v>
      </c>
      <c r="R28" s="2">
        <v>11</v>
      </c>
      <c r="S28" s="24">
        <v>3</v>
      </c>
      <c r="T28" s="15">
        <v>24</v>
      </c>
      <c r="U28" s="15">
        <v>5</v>
      </c>
    </row>
    <row r="29" spans="1:21" ht="15" x14ac:dyDescent="0.2">
      <c r="A29" s="2">
        <v>265</v>
      </c>
      <c r="B29" s="2">
        <v>5</v>
      </c>
      <c r="C29" s="2">
        <v>9</v>
      </c>
      <c r="D29" s="2">
        <v>8</v>
      </c>
      <c r="E29" s="2">
        <v>6</v>
      </c>
      <c r="F29" s="2">
        <v>3</v>
      </c>
      <c r="G29" s="2">
        <v>13</v>
      </c>
      <c r="H29" s="15">
        <v>2</v>
      </c>
      <c r="I29" s="15">
        <v>4</v>
      </c>
      <c r="J29" s="2">
        <v>9</v>
      </c>
      <c r="L29" s="2">
        <v>265</v>
      </c>
      <c r="M29" s="2">
        <v>22</v>
      </c>
      <c r="N29" s="2">
        <v>6</v>
      </c>
      <c r="O29" s="2">
        <v>32</v>
      </c>
      <c r="P29" s="2">
        <v>20</v>
      </c>
      <c r="Q29" s="2">
        <v>1</v>
      </c>
      <c r="R29" s="2">
        <v>14</v>
      </c>
      <c r="S29" s="24">
        <v>6</v>
      </c>
      <c r="T29" s="15">
        <v>31</v>
      </c>
      <c r="U29" s="15">
        <v>5</v>
      </c>
    </row>
    <row r="30" spans="1:21" ht="15" x14ac:dyDescent="0.2">
      <c r="A30" s="2">
        <v>275</v>
      </c>
      <c r="B30" s="2">
        <v>8</v>
      </c>
      <c r="C30" s="2">
        <v>4</v>
      </c>
      <c r="D30" s="2">
        <v>8</v>
      </c>
      <c r="E30" s="2">
        <v>4</v>
      </c>
      <c r="F30" s="2">
        <v>3</v>
      </c>
      <c r="G30" s="2">
        <v>1</v>
      </c>
      <c r="H30" s="15">
        <v>1</v>
      </c>
      <c r="I30" s="15">
        <v>3</v>
      </c>
      <c r="J30" s="2">
        <v>5</v>
      </c>
      <c r="L30" s="2">
        <v>275</v>
      </c>
      <c r="M30" s="2">
        <v>22</v>
      </c>
      <c r="N30" s="2">
        <v>22</v>
      </c>
      <c r="O30" s="2">
        <v>24</v>
      </c>
      <c r="P30" s="2">
        <v>5</v>
      </c>
      <c r="Q30" s="2">
        <v>2</v>
      </c>
      <c r="R30" s="2">
        <v>25</v>
      </c>
      <c r="S30" s="24">
        <v>7</v>
      </c>
      <c r="T30" s="15">
        <v>48</v>
      </c>
      <c r="U30" s="15">
        <v>1</v>
      </c>
    </row>
    <row r="31" spans="1:21" ht="15" x14ac:dyDescent="0.2">
      <c r="A31" s="2">
        <v>285</v>
      </c>
      <c r="B31" s="2">
        <v>5</v>
      </c>
      <c r="C31" s="2">
        <v>7</v>
      </c>
      <c r="D31" s="2">
        <v>7</v>
      </c>
      <c r="E31" s="2">
        <v>6</v>
      </c>
      <c r="F31" s="2">
        <v>2</v>
      </c>
      <c r="G31" s="2">
        <v>4</v>
      </c>
      <c r="H31" s="15">
        <v>3</v>
      </c>
      <c r="I31" s="15">
        <v>5</v>
      </c>
      <c r="J31" s="2">
        <v>4</v>
      </c>
      <c r="L31" s="2">
        <v>285</v>
      </c>
      <c r="M31" s="2">
        <v>7</v>
      </c>
      <c r="N31" s="2">
        <v>29</v>
      </c>
      <c r="O31" s="2">
        <v>26</v>
      </c>
      <c r="P31" s="2">
        <v>7</v>
      </c>
      <c r="Q31" s="2">
        <v>2</v>
      </c>
      <c r="R31" s="2">
        <v>34</v>
      </c>
      <c r="S31" s="24">
        <v>11</v>
      </c>
      <c r="T31" s="15">
        <v>41</v>
      </c>
      <c r="U31" s="15">
        <v>1</v>
      </c>
    </row>
    <row r="32" spans="1:21" ht="15" x14ac:dyDescent="0.2">
      <c r="A32" s="2">
        <v>295</v>
      </c>
      <c r="B32" s="2">
        <v>7</v>
      </c>
      <c r="C32" s="2">
        <v>6</v>
      </c>
      <c r="D32" s="2">
        <v>3</v>
      </c>
      <c r="E32" s="2">
        <v>2</v>
      </c>
      <c r="F32" s="2">
        <v>1</v>
      </c>
      <c r="G32" s="2">
        <v>7</v>
      </c>
      <c r="H32" s="15">
        <v>0</v>
      </c>
      <c r="I32" s="15">
        <v>2</v>
      </c>
      <c r="J32" s="2">
        <v>3</v>
      </c>
      <c r="L32" s="2">
        <v>295</v>
      </c>
      <c r="M32" s="2">
        <v>12</v>
      </c>
      <c r="N32" s="2">
        <v>38</v>
      </c>
      <c r="O32" s="2">
        <v>14</v>
      </c>
      <c r="P32" s="2">
        <v>4</v>
      </c>
      <c r="Q32" s="2">
        <v>0</v>
      </c>
      <c r="R32" s="2">
        <v>34</v>
      </c>
      <c r="S32" s="24">
        <v>11</v>
      </c>
      <c r="T32" s="15">
        <v>41</v>
      </c>
      <c r="U32" s="15">
        <v>2</v>
      </c>
    </row>
    <row r="33" spans="1:21" ht="15" x14ac:dyDescent="0.2">
      <c r="A33" s="2">
        <v>305</v>
      </c>
      <c r="B33" s="2">
        <v>4</v>
      </c>
      <c r="C33" s="2">
        <v>5</v>
      </c>
      <c r="D33" s="2">
        <v>4</v>
      </c>
      <c r="E33" s="2">
        <v>2</v>
      </c>
      <c r="F33" s="2">
        <v>1</v>
      </c>
      <c r="G33" s="2">
        <v>6</v>
      </c>
      <c r="H33" s="15">
        <v>1</v>
      </c>
      <c r="I33" s="15">
        <v>3</v>
      </c>
      <c r="J33" s="2">
        <v>3</v>
      </c>
      <c r="L33" s="2">
        <v>305</v>
      </c>
      <c r="M33" s="2">
        <v>8</v>
      </c>
      <c r="N33" s="2">
        <v>35</v>
      </c>
      <c r="O33" s="2">
        <v>11</v>
      </c>
      <c r="P33" s="2">
        <v>3</v>
      </c>
      <c r="Q33" s="2">
        <v>0</v>
      </c>
      <c r="R33" s="2">
        <v>28</v>
      </c>
      <c r="S33" s="24">
        <v>13</v>
      </c>
      <c r="T33" s="15">
        <v>26</v>
      </c>
      <c r="U33" s="15">
        <v>1</v>
      </c>
    </row>
    <row r="34" spans="1:21" ht="15" x14ac:dyDescent="0.2">
      <c r="A34" s="2">
        <v>315</v>
      </c>
      <c r="B34" s="2">
        <v>3</v>
      </c>
      <c r="C34" s="2">
        <v>8</v>
      </c>
      <c r="D34" s="2">
        <v>7</v>
      </c>
      <c r="E34" s="2">
        <v>2</v>
      </c>
      <c r="F34" s="2">
        <v>2</v>
      </c>
      <c r="G34" s="2">
        <v>3</v>
      </c>
      <c r="H34" s="15">
        <v>1</v>
      </c>
      <c r="I34" s="15">
        <v>2</v>
      </c>
      <c r="J34" s="2">
        <v>1</v>
      </c>
      <c r="L34" s="2">
        <v>315</v>
      </c>
      <c r="M34" s="2">
        <v>10</v>
      </c>
      <c r="N34" s="2">
        <v>23</v>
      </c>
      <c r="O34" s="2">
        <v>12</v>
      </c>
      <c r="P34" s="2">
        <v>1</v>
      </c>
      <c r="Q34" s="2">
        <v>0</v>
      </c>
      <c r="R34" s="2">
        <v>18</v>
      </c>
      <c r="S34" s="24">
        <v>5</v>
      </c>
      <c r="T34" s="15">
        <v>19</v>
      </c>
      <c r="U34" s="15">
        <v>2</v>
      </c>
    </row>
    <row r="35" spans="1:21" ht="15" x14ac:dyDescent="0.2">
      <c r="A35" s="2">
        <v>325</v>
      </c>
      <c r="B35" s="2">
        <v>7</v>
      </c>
      <c r="C35" s="2">
        <v>8</v>
      </c>
      <c r="D35" s="2">
        <v>11</v>
      </c>
      <c r="E35" s="2">
        <v>1</v>
      </c>
      <c r="F35" s="2">
        <v>2</v>
      </c>
      <c r="G35" s="2">
        <v>4</v>
      </c>
      <c r="H35" s="15">
        <v>1</v>
      </c>
      <c r="I35" s="15">
        <v>3</v>
      </c>
      <c r="J35" s="2">
        <v>1</v>
      </c>
      <c r="L35" s="2">
        <v>325</v>
      </c>
      <c r="M35" s="2">
        <v>8</v>
      </c>
      <c r="N35" s="2">
        <v>25</v>
      </c>
      <c r="O35" s="2">
        <v>11</v>
      </c>
      <c r="P35" s="2">
        <v>1</v>
      </c>
      <c r="Q35" s="2">
        <v>1</v>
      </c>
      <c r="R35" s="2">
        <v>24</v>
      </c>
      <c r="S35" s="24">
        <v>5</v>
      </c>
      <c r="T35" s="15">
        <v>3</v>
      </c>
      <c r="U35" s="15">
        <v>1</v>
      </c>
    </row>
    <row r="36" spans="1:21" ht="15" x14ac:dyDescent="0.2">
      <c r="A36" s="2">
        <v>335</v>
      </c>
      <c r="B36" s="2">
        <v>4</v>
      </c>
      <c r="C36" s="2">
        <v>12</v>
      </c>
      <c r="D36" s="2">
        <v>2</v>
      </c>
      <c r="E36" s="2">
        <v>0</v>
      </c>
      <c r="F36" s="2">
        <v>0</v>
      </c>
      <c r="G36" s="2">
        <v>5</v>
      </c>
      <c r="H36" s="15">
        <v>1</v>
      </c>
      <c r="I36" s="15">
        <v>1</v>
      </c>
      <c r="J36" s="2">
        <v>1</v>
      </c>
      <c r="L36" s="2">
        <v>335</v>
      </c>
      <c r="M36" s="2">
        <v>7</v>
      </c>
      <c r="N36" s="2">
        <v>26</v>
      </c>
      <c r="O36" s="2">
        <v>17</v>
      </c>
      <c r="P36" s="2">
        <v>3</v>
      </c>
      <c r="Q36" s="2">
        <v>1</v>
      </c>
      <c r="R36" s="2">
        <v>10</v>
      </c>
      <c r="S36" s="24">
        <v>1</v>
      </c>
      <c r="T36" s="15">
        <v>1</v>
      </c>
      <c r="U36" s="15">
        <v>0</v>
      </c>
    </row>
    <row r="37" spans="1:21" ht="15" x14ac:dyDescent="0.2">
      <c r="A37" s="2">
        <v>345</v>
      </c>
      <c r="B37" s="2">
        <v>0</v>
      </c>
      <c r="C37" s="2">
        <v>10</v>
      </c>
      <c r="D37" s="2">
        <v>6</v>
      </c>
      <c r="E37" s="2">
        <v>5</v>
      </c>
      <c r="F37" s="2">
        <v>2</v>
      </c>
      <c r="G37" s="2">
        <v>1</v>
      </c>
      <c r="H37" s="15">
        <v>1</v>
      </c>
      <c r="I37" s="15">
        <v>1</v>
      </c>
      <c r="J37" s="2">
        <v>3</v>
      </c>
      <c r="L37" s="2">
        <v>345</v>
      </c>
      <c r="M37" s="2">
        <v>7</v>
      </c>
      <c r="N37" s="2">
        <v>11</v>
      </c>
      <c r="O37" s="2">
        <v>20</v>
      </c>
      <c r="P37" s="2">
        <v>3</v>
      </c>
      <c r="Q37" s="2">
        <v>0</v>
      </c>
      <c r="R37" s="2">
        <v>5</v>
      </c>
      <c r="S37" s="24">
        <v>1</v>
      </c>
      <c r="T37" s="15">
        <v>2</v>
      </c>
      <c r="U37" s="15">
        <v>3</v>
      </c>
    </row>
    <row r="38" spans="1:21" ht="15" x14ac:dyDescent="0.2">
      <c r="A38" s="2">
        <v>355</v>
      </c>
      <c r="B38" s="2">
        <v>7</v>
      </c>
      <c r="C38" s="2">
        <v>7</v>
      </c>
      <c r="D38" s="2">
        <v>10</v>
      </c>
      <c r="E38" s="2">
        <v>4</v>
      </c>
      <c r="F38" s="2">
        <v>4</v>
      </c>
      <c r="G38" s="2">
        <v>5</v>
      </c>
      <c r="H38" s="15">
        <v>1</v>
      </c>
      <c r="I38" s="15">
        <v>0</v>
      </c>
      <c r="J38" s="2">
        <v>2</v>
      </c>
      <c r="L38" s="2">
        <v>355</v>
      </c>
      <c r="M38" s="2">
        <v>3</v>
      </c>
      <c r="N38" s="2">
        <v>14</v>
      </c>
      <c r="O38" s="2">
        <v>24</v>
      </c>
      <c r="P38" s="2">
        <v>2</v>
      </c>
      <c r="Q38" s="2">
        <v>0</v>
      </c>
      <c r="R38" s="2">
        <v>3</v>
      </c>
      <c r="S38" s="24">
        <v>0</v>
      </c>
      <c r="T38" s="15">
        <v>0</v>
      </c>
      <c r="U38" s="15">
        <v>3</v>
      </c>
    </row>
    <row r="39" spans="1:21" ht="15" x14ac:dyDescent="0.2">
      <c r="A39" s="2">
        <v>365</v>
      </c>
      <c r="B39" s="2">
        <v>2</v>
      </c>
      <c r="C39" s="2">
        <v>4</v>
      </c>
      <c r="D39" s="2">
        <v>10</v>
      </c>
      <c r="E39" s="2">
        <v>2</v>
      </c>
      <c r="F39" s="2">
        <v>2</v>
      </c>
      <c r="G39" s="2">
        <v>2</v>
      </c>
      <c r="H39" s="15">
        <v>1</v>
      </c>
      <c r="I39" s="15">
        <v>2</v>
      </c>
      <c r="J39" s="2">
        <v>2</v>
      </c>
      <c r="L39" s="2">
        <v>365</v>
      </c>
      <c r="M39" s="2">
        <v>1</v>
      </c>
      <c r="N39" s="2">
        <v>13</v>
      </c>
      <c r="O39" s="2">
        <v>8</v>
      </c>
      <c r="P39" s="2">
        <v>2</v>
      </c>
      <c r="Q39" s="2">
        <v>1</v>
      </c>
      <c r="R39" s="2">
        <v>1</v>
      </c>
      <c r="S39" s="24">
        <v>0</v>
      </c>
      <c r="T39" s="15">
        <v>2</v>
      </c>
      <c r="U39" s="15">
        <v>1</v>
      </c>
    </row>
    <row r="40" spans="1:21" ht="15" x14ac:dyDescent="0.2">
      <c r="A40" s="2">
        <v>375</v>
      </c>
      <c r="B40" s="2">
        <v>2</v>
      </c>
      <c r="C40" s="2">
        <v>3</v>
      </c>
      <c r="D40" s="2">
        <v>15</v>
      </c>
      <c r="E40" s="2">
        <v>4</v>
      </c>
      <c r="F40" s="2">
        <v>1</v>
      </c>
      <c r="G40" s="2">
        <v>4</v>
      </c>
      <c r="H40" s="15">
        <v>0</v>
      </c>
      <c r="I40" s="15">
        <v>0</v>
      </c>
      <c r="J40" s="2">
        <v>3</v>
      </c>
      <c r="L40" s="2">
        <v>375</v>
      </c>
      <c r="M40" s="2">
        <v>4</v>
      </c>
      <c r="N40" s="2">
        <v>7</v>
      </c>
      <c r="O40" s="2">
        <v>8</v>
      </c>
      <c r="P40" s="2">
        <v>1</v>
      </c>
      <c r="Q40" s="2">
        <v>1</v>
      </c>
      <c r="R40" s="2">
        <v>0</v>
      </c>
      <c r="S40" s="24">
        <v>0</v>
      </c>
      <c r="T40" s="15">
        <v>1</v>
      </c>
      <c r="U40" s="15">
        <v>0</v>
      </c>
    </row>
    <row r="41" spans="1:21" ht="15" x14ac:dyDescent="0.2">
      <c r="A41" s="2">
        <v>385</v>
      </c>
      <c r="B41" s="2">
        <v>3</v>
      </c>
      <c r="C41" s="2">
        <v>4</v>
      </c>
      <c r="D41" s="2">
        <v>9</v>
      </c>
      <c r="E41" s="2">
        <v>4</v>
      </c>
      <c r="F41" s="2">
        <v>2</v>
      </c>
      <c r="G41" s="2">
        <v>3</v>
      </c>
      <c r="H41" s="15">
        <v>0</v>
      </c>
      <c r="I41" s="15">
        <v>1</v>
      </c>
      <c r="J41" s="2">
        <v>1</v>
      </c>
      <c r="L41" s="2">
        <v>385</v>
      </c>
      <c r="M41" s="2">
        <v>4</v>
      </c>
      <c r="N41" s="2">
        <v>2</v>
      </c>
      <c r="O41" s="2">
        <v>7</v>
      </c>
      <c r="P41" s="2">
        <v>2</v>
      </c>
      <c r="Q41" s="2">
        <v>0</v>
      </c>
      <c r="R41" s="2">
        <v>1</v>
      </c>
      <c r="S41" s="24">
        <v>0</v>
      </c>
      <c r="T41" s="15">
        <v>1</v>
      </c>
      <c r="U41" s="15">
        <v>1</v>
      </c>
    </row>
    <row r="42" spans="1:21" ht="15" x14ac:dyDescent="0.2">
      <c r="A42" s="2">
        <v>395</v>
      </c>
      <c r="B42" s="2">
        <v>6</v>
      </c>
      <c r="C42" s="2">
        <v>4</v>
      </c>
      <c r="D42" s="2">
        <v>11</v>
      </c>
      <c r="E42" s="2">
        <v>5</v>
      </c>
      <c r="F42" s="2">
        <v>1</v>
      </c>
      <c r="G42" s="2">
        <v>1</v>
      </c>
      <c r="H42" s="15">
        <v>1</v>
      </c>
      <c r="I42" s="15">
        <v>0</v>
      </c>
      <c r="J42" s="2">
        <v>3</v>
      </c>
      <c r="L42" s="2">
        <v>395</v>
      </c>
      <c r="M42" s="2">
        <v>3</v>
      </c>
      <c r="N42" s="2">
        <v>5</v>
      </c>
      <c r="O42" s="2">
        <v>2</v>
      </c>
      <c r="P42" s="2">
        <v>4</v>
      </c>
      <c r="Q42" s="2">
        <v>1</v>
      </c>
      <c r="R42" s="2">
        <v>0</v>
      </c>
      <c r="S42" s="24">
        <v>0</v>
      </c>
      <c r="T42" s="15">
        <v>0</v>
      </c>
      <c r="U42" s="15">
        <v>1</v>
      </c>
    </row>
    <row r="43" spans="1:21" ht="15" x14ac:dyDescent="0.2">
      <c r="A43" s="2">
        <v>405</v>
      </c>
      <c r="B43" s="2">
        <v>5</v>
      </c>
      <c r="C43" s="2">
        <v>3</v>
      </c>
      <c r="D43" s="2">
        <v>7</v>
      </c>
      <c r="E43" s="2">
        <v>4</v>
      </c>
      <c r="F43" s="2">
        <v>2</v>
      </c>
      <c r="G43" s="2">
        <v>0</v>
      </c>
      <c r="H43" s="15">
        <v>0</v>
      </c>
      <c r="I43" s="15">
        <v>0</v>
      </c>
      <c r="J43" s="2">
        <v>1</v>
      </c>
      <c r="L43" s="2">
        <v>405</v>
      </c>
      <c r="M43" s="2">
        <v>3</v>
      </c>
      <c r="N43" s="2">
        <v>4</v>
      </c>
      <c r="O43" s="2">
        <v>4</v>
      </c>
      <c r="P43" s="2">
        <v>1</v>
      </c>
      <c r="Q43" s="2">
        <v>0</v>
      </c>
      <c r="R43" s="2">
        <v>0</v>
      </c>
      <c r="S43" s="24">
        <v>0</v>
      </c>
      <c r="T43" s="15">
        <v>0</v>
      </c>
      <c r="U43" s="15">
        <v>3</v>
      </c>
    </row>
    <row r="44" spans="1:21" ht="15" x14ac:dyDescent="0.2">
      <c r="A44" s="2">
        <v>415</v>
      </c>
      <c r="B44" s="2">
        <v>8</v>
      </c>
      <c r="C44" s="2">
        <v>11</v>
      </c>
      <c r="D44" s="2">
        <v>5</v>
      </c>
      <c r="E44" s="2">
        <v>6</v>
      </c>
      <c r="F44" s="2">
        <v>2</v>
      </c>
      <c r="G44" s="2">
        <v>1</v>
      </c>
      <c r="H44" s="15">
        <v>0</v>
      </c>
      <c r="I44" s="15">
        <v>1</v>
      </c>
      <c r="J44" s="2">
        <v>3</v>
      </c>
      <c r="L44" s="2">
        <v>415</v>
      </c>
      <c r="M44" s="2">
        <v>2</v>
      </c>
      <c r="N44" s="2">
        <v>4</v>
      </c>
      <c r="O44" s="2">
        <v>2</v>
      </c>
      <c r="P44" s="2">
        <v>1</v>
      </c>
      <c r="Q44" s="2">
        <v>0</v>
      </c>
      <c r="R44" s="2">
        <v>1</v>
      </c>
      <c r="S44" s="24">
        <v>0</v>
      </c>
      <c r="T44" s="15">
        <v>0</v>
      </c>
      <c r="U44" s="15">
        <v>1</v>
      </c>
    </row>
    <row r="45" spans="1:21" ht="15" x14ac:dyDescent="0.2">
      <c r="A45" s="2">
        <v>425</v>
      </c>
      <c r="B45" s="2">
        <v>8</v>
      </c>
      <c r="C45" s="2">
        <v>3</v>
      </c>
      <c r="D45" s="2">
        <v>6</v>
      </c>
      <c r="E45" s="2">
        <v>1</v>
      </c>
      <c r="F45" s="2">
        <v>3</v>
      </c>
      <c r="G45" s="2">
        <v>3</v>
      </c>
      <c r="H45" s="15">
        <v>1</v>
      </c>
      <c r="I45" s="15">
        <v>1</v>
      </c>
      <c r="J45" s="2">
        <v>2</v>
      </c>
      <c r="L45" s="2">
        <v>425</v>
      </c>
      <c r="M45" s="2">
        <v>2</v>
      </c>
      <c r="N45" s="2">
        <v>0</v>
      </c>
      <c r="O45" s="2">
        <v>3</v>
      </c>
      <c r="P45" s="2">
        <v>1</v>
      </c>
      <c r="Q45" s="2">
        <v>0</v>
      </c>
      <c r="R45" s="2">
        <v>0</v>
      </c>
      <c r="S45" s="24">
        <v>0</v>
      </c>
      <c r="T45" s="15">
        <v>0</v>
      </c>
      <c r="U45" s="15">
        <v>2</v>
      </c>
    </row>
    <row r="46" spans="1:21" ht="15" x14ac:dyDescent="0.2">
      <c r="A46" s="2">
        <v>435</v>
      </c>
      <c r="B46" s="2">
        <v>13</v>
      </c>
      <c r="C46" s="2">
        <v>7</v>
      </c>
      <c r="D46" s="2">
        <v>6</v>
      </c>
      <c r="E46" s="2">
        <v>2</v>
      </c>
      <c r="F46" s="2">
        <v>4</v>
      </c>
      <c r="G46" s="2">
        <v>3</v>
      </c>
      <c r="H46" s="15">
        <v>1</v>
      </c>
      <c r="I46" s="15">
        <v>2</v>
      </c>
      <c r="J46" s="2">
        <v>1</v>
      </c>
      <c r="L46" s="2">
        <v>435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4">
        <v>0</v>
      </c>
      <c r="T46" s="15">
        <v>0</v>
      </c>
      <c r="U46" s="15">
        <v>0</v>
      </c>
    </row>
    <row r="47" spans="1:21" ht="15" x14ac:dyDescent="0.2">
      <c r="A47" s="2">
        <v>445</v>
      </c>
      <c r="B47" s="2">
        <v>6</v>
      </c>
      <c r="C47" s="2">
        <v>3</v>
      </c>
      <c r="D47" s="2">
        <v>5</v>
      </c>
      <c r="E47" s="2">
        <v>2</v>
      </c>
      <c r="F47" s="2">
        <v>5</v>
      </c>
      <c r="G47" s="2">
        <v>0</v>
      </c>
      <c r="H47" s="15">
        <v>2</v>
      </c>
      <c r="I47" s="15">
        <v>4</v>
      </c>
      <c r="J47" s="2">
        <v>0</v>
      </c>
      <c r="L47" s="2">
        <v>445</v>
      </c>
      <c r="M47" s="2">
        <v>2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4">
        <v>0</v>
      </c>
      <c r="T47" s="15">
        <v>1</v>
      </c>
      <c r="U47" s="15">
        <v>0</v>
      </c>
    </row>
    <row r="48" spans="1:21" ht="15" x14ac:dyDescent="0.2">
      <c r="A48" s="2">
        <v>455</v>
      </c>
      <c r="B48" s="2">
        <v>9</v>
      </c>
      <c r="C48" s="2">
        <v>7</v>
      </c>
      <c r="D48" s="2">
        <v>3</v>
      </c>
      <c r="E48" s="2">
        <v>2</v>
      </c>
      <c r="F48" s="2">
        <v>1</v>
      </c>
      <c r="G48" s="2">
        <v>3</v>
      </c>
      <c r="H48" s="15">
        <v>1</v>
      </c>
      <c r="I48" s="15">
        <v>1</v>
      </c>
      <c r="J48" s="2">
        <v>1</v>
      </c>
      <c r="L48" s="2">
        <v>455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4">
        <v>0</v>
      </c>
      <c r="T48" s="15">
        <v>0</v>
      </c>
      <c r="U48" s="15">
        <v>0</v>
      </c>
    </row>
    <row r="49" spans="1:21" ht="15" x14ac:dyDescent="0.2">
      <c r="A49" s="2">
        <v>465</v>
      </c>
      <c r="B49" s="2">
        <v>6</v>
      </c>
      <c r="C49" s="2">
        <v>2</v>
      </c>
      <c r="D49" s="2">
        <v>3</v>
      </c>
      <c r="E49" s="2">
        <v>0</v>
      </c>
      <c r="F49" s="2">
        <v>3</v>
      </c>
      <c r="G49" s="2">
        <v>2</v>
      </c>
      <c r="H49" s="15">
        <v>0</v>
      </c>
      <c r="I49" s="15">
        <v>1</v>
      </c>
      <c r="J49" s="2">
        <v>4</v>
      </c>
      <c r="L49" s="2">
        <v>465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4">
        <v>0</v>
      </c>
      <c r="T49" s="15">
        <v>0</v>
      </c>
      <c r="U49" s="15">
        <v>2</v>
      </c>
    </row>
    <row r="50" spans="1:21" ht="15" x14ac:dyDescent="0.2">
      <c r="A50" s="2">
        <v>475</v>
      </c>
      <c r="B50" s="2">
        <v>6</v>
      </c>
      <c r="C50" s="2">
        <v>0</v>
      </c>
      <c r="D50" s="2">
        <v>5</v>
      </c>
      <c r="E50" s="2">
        <v>1</v>
      </c>
      <c r="F50" s="2">
        <v>1</v>
      </c>
      <c r="G50" s="2">
        <v>2</v>
      </c>
      <c r="H50" s="15">
        <v>0</v>
      </c>
      <c r="I50" s="15">
        <v>0</v>
      </c>
      <c r="J50" s="2">
        <v>1</v>
      </c>
      <c r="L50" s="2">
        <v>475</v>
      </c>
      <c r="M50" s="2">
        <v>1</v>
      </c>
      <c r="N50" s="2">
        <v>0</v>
      </c>
      <c r="O50" s="2">
        <v>1</v>
      </c>
      <c r="P50" s="2">
        <v>1</v>
      </c>
      <c r="Q50" s="2">
        <v>0</v>
      </c>
      <c r="R50" s="2">
        <v>0</v>
      </c>
      <c r="S50" s="24">
        <v>0</v>
      </c>
      <c r="T50" s="15">
        <v>0</v>
      </c>
      <c r="U50" s="15">
        <v>1</v>
      </c>
    </row>
    <row r="51" spans="1:21" ht="15" x14ac:dyDescent="0.2">
      <c r="A51" s="2">
        <v>485</v>
      </c>
      <c r="B51" s="2">
        <v>4</v>
      </c>
      <c r="C51" s="2">
        <v>1</v>
      </c>
      <c r="D51" s="2">
        <v>0</v>
      </c>
      <c r="E51" s="2">
        <v>3</v>
      </c>
      <c r="F51" s="2">
        <v>0</v>
      </c>
      <c r="G51" s="2">
        <v>1</v>
      </c>
      <c r="H51" s="15">
        <v>0</v>
      </c>
      <c r="I51" s="15">
        <v>0</v>
      </c>
      <c r="J51" s="2">
        <v>2</v>
      </c>
      <c r="L51" s="2">
        <v>485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4">
        <v>0</v>
      </c>
      <c r="T51" s="15">
        <v>0</v>
      </c>
      <c r="U51" s="15">
        <v>0</v>
      </c>
    </row>
    <row r="52" spans="1:21" ht="15" x14ac:dyDescent="0.2">
      <c r="A52" s="2">
        <v>495</v>
      </c>
      <c r="B52" s="2">
        <v>8</v>
      </c>
      <c r="C52" s="2">
        <v>2</v>
      </c>
      <c r="D52" s="2">
        <v>0</v>
      </c>
      <c r="E52" s="2">
        <v>1</v>
      </c>
      <c r="F52" s="2">
        <v>1</v>
      </c>
      <c r="G52" s="2">
        <v>2</v>
      </c>
      <c r="H52" s="15">
        <v>2</v>
      </c>
      <c r="I52" s="15">
        <v>0</v>
      </c>
      <c r="J52" s="2">
        <v>1</v>
      </c>
      <c r="L52" s="2">
        <v>495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4">
        <v>0</v>
      </c>
      <c r="T52" s="15">
        <v>0</v>
      </c>
      <c r="U52" s="15">
        <v>0</v>
      </c>
    </row>
    <row r="53" spans="1:21" ht="15" x14ac:dyDescent="0.2">
      <c r="A53" s="2">
        <v>505</v>
      </c>
      <c r="B53" s="2">
        <v>6</v>
      </c>
      <c r="C53" s="2">
        <v>2</v>
      </c>
      <c r="D53" s="2">
        <v>1</v>
      </c>
      <c r="E53" s="2">
        <v>0</v>
      </c>
      <c r="F53" s="2">
        <v>0</v>
      </c>
      <c r="G53" s="2">
        <v>0</v>
      </c>
      <c r="H53" s="15">
        <v>0</v>
      </c>
      <c r="I53" s="15">
        <v>0</v>
      </c>
      <c r="J53" s="2">
        <v>0</v>
      </c>
      <c r="L53" s="2">
        <v>505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4">
        <v>0</v>
      </c>
      <c r="T53" s="15">
        <v>0</v>
      </c>
      <c r="U53" s="15">
        <v>0</v>
      </c>
    </row>
    <row r="54" spans="1:21" ht="15" x14ac:dyDescent="0.2">
      <c r="A54" s="2">
        <v>515</v>
      </c>
      <c r="B54" s="2">
        <v>7</v>
      </c>
      <c r="C54" s="2">
        <v>2</v>
      </c>
      <c r="D54" s="2">
        <v>1</v>
      </c>
      <c r="E54" s="2">
        <v>0</v>
      </c>
      <c r="F54" s="2">
        <v>0</v>
      </c>
      <c r="G54" s="2">
        <v>1</v>
      </c>
      <c r="H54" s="15">
        <v>0</v>
      </c>
      <c r="I54" s="15">
        <v>0</v>
      </c>
      <c r="J54" s="2">
        <v>2</v>
      </c>
      <c r="L54" s="2">
        <v>515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4">
        <v>0</v>
      </c>
      <c r="T54" s="15">
        <v>0</v>
      </c>
      <c r="U54" s="15">
        <v>0</v>
      </c>
    </row>
    <row r="55" spans="1:21" ht="15" x14ac:dyDescent="0.2">
      <c r="A55" s="2">
        <v>525</v>
      </c>
      <c r="B55" s="2">
        <v>3</v>
      </c>
      <c r="C55" s="2">
        <v>4</v>
      </c>
      <c r="D55" s="2">
        <v>1</v>
      </c>
      <c r="E55" s="2">
        <v>1</v>
      </c>
      <c r="F55" s="2">
        <v>1</v>
      </c>
      <c r="G55" s="2">
        <v>0</v>
      </c>
      <c r="H55" s="15">
        <v>1</v>
      </c>
      <c r="I55" s="15">
        <v>1</v>
      </c>
      <c r="J55" s="2">
        <v>0</v>
      </c>
      <c r="L55" s="2">
        <v>525</v>
      </c>
      <c r="M55" s="2">
        <v>0</v>
      </c>
      <c r="N55" s="2">
        <v>1</v>
      </c>
      <c r="O55" s="2">
        <v>0</v>
      </c>
      <c r="P55" s="2">
        <v>0</v>
      </c>
      <c r="Q55" s="2">
        <v>0</v>
      </c>
      <c r="R55" s="2">
        <v>0</v>
      </c>
      <c r="S55" s="24">
        <v>0</v>
      </c>
      <c r="T55" s="15">
        <v>0</v>
      </c>
      <c r="U55" s="15">
        <v>1</v>
      </c>
    </row>
    <row r="56" spans="1:21" ht="15" x14ac:dyDescent="0.2">
      <c r="A56" s="2">
        <v>535</v>
      </c>
      <c r="B56" s="2">
        <v>3</v>
      </c>
      <c r="C56" s="2">
        <v>1</v>
      </c>
      <c r="D56" s="2">
        <v>1</v>
      </c>
      <c r="E56" s="2">
        <v>0</v>
      </c>
      <c r="F56" s="2">
        <v>1</v>
      </c>
      <c r="G56" s="2">
        <v>0</v>
      </c>
      <c r="H56" s="15">
        <v>1</v>
      </c>
      <c r="I56" s="15">
        <v>2</v>
      </c>
      <c r="J56" s="2">
        <v>0</v>
      </c>
      <c r="L56" s="2">
        <v>535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4">
        <v>0</v>
      </c>
      <c r="T56" s="15">
        <v>0</v>
      </c>
      <c r="U56" s="15">
        <v>0</v>
      </c>
    </row>
    <row r="57" spans="1:21" ht="15" x14ac:dyDescent="0.2">
      <c r="A57" s="2">
        <v>545</v>
      </c>
      <c r="B57" s="2">
        <v>1</v>
      </c>
      <c r="C57" s="2">
        <v>1</v>
      </c>
      <c r="D57" s="2">
        <v>1</v>
      </c>
      <c r="E57" s="2">
        <v>0</v>
      </c>
      <c r="F57" s="2">
        <v>0</v>
      </c>
      <c r="G57" s="2">
        <v>0</v>
      </c>
      <c r="H57" s="15">
        <v>0</v>
      </c>
      <c r="I57" s="15">
        <v>0</v>
      </c>
      <c r="J57" s="2">
        <v>0</v>
      </c>
      <c r="L57" s="2">
        <v>545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4">
        <v>0</v>
      </c>
      <c r="T57" s="15">
        <v>0</v>
      </c>
      <c r="U57" s="15">
        <v>0</v>
      </c>
    </row>
    <row r="58" spans="1:21" ht="15" x14ac:dyDescent="0.2">
      <c r="A58" s="2">
        <v>555</v>
      </c>
      <c r="B58" s="2">
        <v>2</v>
      </c>
      <c r="C58" s="2">
        <v>0</v>
      </c>
      <c r="D58" s="2">
        <v>0</v>
      </c>
      <c r="E58" s="2">
        <v>0</v>
      </c>
      <c r="F58" s="2">
        <v>0</v>
      </c>
      <c r="G58" s="2">
        <v>1</v>
      </c>
      <c r="H58" s="15">
        <v>0</v>
      </c>
      <c r="I58" s="15">
        <v>0</v>
      </c>
      <c r="J58" s="2">
        <v>0</v>
      </c>
      <c r="L58" s="2">
        <v>555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4">
        <v>0</v>
      </c>
      <c r="T58" s="15">
        <v>0</v>
      </c>
      <c r="U58" s="15">
        <v>0</v>
      </c>
    </row>
    <row r="59" spans="1:21" ht="15" x14ac:dyDescent="0.2">
      <c r="A59" s="2">
        <v>565</v>
      </c>
      <c r="B59" s="2">
        <v>0</v>
      </c>
      <c r="C59" s="2">
        <v>0</v>
      </c>
      <c r="D59" s="2">
        <v>0</v>
      </c>
      <c r="E59" s="2">
        <v>1</v>
      </c>
      <c r="F59" s="2">
        <v>0</v>
      </c>
      <c r="G59" s="2">
        <v>0</v>
      </c>
      <c r="H59" s="2">
        <v>0</v>
      </c>
      <c r="I59" s="15">
        <v>0</v>
      </c>
      <c r="J59" s="2">
        <v>0</v>
      </c>
      <c r="L59" s="2">
        <v>565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4">
        <v>0</v>
      </c>
      <c r="T59" s="15">
        <v>0</v>
      </c>
      <c r="U59" s="15">
        <v>0</v>
      </c>
    </row>
    <row r="60" spans="1:21" ht="15" x14ac:dyDescent="0.2">
      <c r="A60" s="2">
        <v>575</v>
      </c>
      <c r="B60" s="2">
        <v>0</v>
      </c>
      <c r="C60" s="2">
        <v>0</v>
      </c>
      <c r="D60" s="2">
        <v>1</v>
      </c>
      <c r="E60" s="2">
        <v>0</v>
      </c>
      <c r="F60" s="2">
        <v>0</v>
      </c>
      <c r="G60" s="2">
        <v>0</v>
      </c>
      <c r="H60" s="2">
        <v>1</v>
      </c>
      <c r="I60" s="15">
        <v>0</v>
      </c>
      <c r="J60" s="2">
        <v>1</v>
      </c>
      <c r="L60" s="2">
        <v>575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4">
        <v>0</v>
      </c>
      <c r="T60" s="15">
        <v>0</v>
      </c>
      <c r="U60" s="15">
        <v>0</v>
      </c>
    </row>
    <row r="61" spans="1:21" ht="15" x14ac:dyDescent="0.2">
      <c r="A61" s="2">
        <v>585</v>
      </c>
      <c r="B61" s="2">
        <v>0</v>
      </c>
      <c r="C61" s="2">
        <v>0</v>
      </c>
      <c r="D61" s="2">
        <v>1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L61" s="2">
        <v>585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4">
        <v>0</v>
      </c>
      <c r="T61" s="15">
        <v>0</v>
      </c>
      <c r="U61" s="15">
        <v>0</v>
      </c>
    </row>
    <row r="62" spans="1:21" ht="15" x14ac:dyDescent="0.2">
      <c r="A62" s="2">
        <v>595</v>
      </c>
      <c r="B62" s="2">
        <v>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1</v>
      </c>
      <c r="J62" s="2">
        <v>0</v>
      </c>
      <c r="L62" s="2">
        <v>595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4">
        <v>0</v>
      </c>
      <c r="T62" s="25">
        <v>0</v>
      </c>
      <c r="U62" s="15">
        <v>0</v>
      </c>
    </row>
    <row r="63" spans="1:21" x14ac:dyDescent="0.2">
      <c r="A63" s="2" t="s">
        <v>2</v>
      </c>
      <c r="B63" s="2">
        <v>200</v>
      </c>
      <c r="C63" s="2">
        <v>176</v>
      </c>
      <c r="D63" s="2">
        <v>217</v>
      </c>
      <c r="E63" s="2">
        <v>162</v>
      </c>
      <c r="F63" s="2">
        <v>86</v>
      </c>
      <c r="G63" s="2">
        <v>178</v>
      </c>
      <c r="H63" s="2">
        <v>64</v>
      </c>
      <c r="I63" s="2">
        <v>181</v>
      </c>
      <c r="J63" s="2">
        <v>176</v>
      </c>
      <c r="L63" s="2" t="s">
        <v>2</v>
      </c>
      <c r="M63" s="2">
        <f>SUM(M3:M62)</f>
        <v>335</v>
      </c>
      <c r="N63" s="2">
        <f t="shared" ref="N63:U63" si="0">SUM(N3:N62)</f>
        <v>302</v>
      </c>
      <c r="O63" s="2">
        <f t="shared" si="0"/>
        <v>386</v>
      </c>
      <c r="P63" s="2">
        <f t="shared" si="0"/>
        <v>219</v>
      </c>
      <c r="Q63" s="2">
        <f t="shared" si="0"/>
        <v>98</v>
      </c>
      <c r="R63" s="2">
        <f t="shared" si="0"/>
        <v>469</v>
      </c>
      <c r="S63" s="2">
        <f t="shared" si="0"/>
        <v>122</v>
      </c>
      <c r="T63" s="2">
        <f t="shared" si="0"/>
        <v>511</v>
      </c>
      <c r="U63" s="2">
        <f t="shared" si="0"/>
        <v>93</v>
      </c>
    </row>
    <row r="68" spans="13:34" x14ac:dyDescent="0.2">
      <c r="N68" s="2" t="s">
        <v>30</v>
      </c>
      <c r="O68" s="2" t="s">
        <v>31</v>
      </c>
    </row>
    <row r="69" spans="13:34" x14ac:dyDescent="0.2">
      <c r="M69" s="35" t="s">
        <v>0</v>
      </c>
      <c r="N69" s="35" t="s">
        <v>29</v>
      </c>
      <c r="O69" s="35" t="s">
        <v>29</v>
      </c>
    </row>
    <row r="70" spans="13:34" x14ac:dyDescent="0.2">
      <c r="M70" s="2">
        <v>2002</v>
      </c>
      <c r="N70" s="2">
        <v>335</v>
      </c>
      <c r="O70" s="2">
        <v>200</v>
      </c>
    </row>
    <row r="71" spans="13:34" x14ac:dyDescent="0.2">
      <c r="M71" s="2">
        <v>2004</v>
      </c>
      <c r="N71" s="2">
        <v>302</v>
      </c>
      <c r="O71" s="2">
        <v>176</v>
      </c>
    </row>
    <row r="72" spans="13:34" x14ac:dyDescent="0.2">
      <c r="M72" s="2">
        <v>2006</v>
      </c>
      <c r="N72" s="2">
        <v>386</v>
      </c>
      <c r="O72" s="2">
        <v>217</v>
      </c>
    </row>
    <row r="73" spans="13:34" x14ac:dyDescent="0.2">
      <c r="M73" s="2">
        <v>2008</v>
      </c>
      <c r="N73" s="2">
        <v>219</v>
      </c>
      <c r="O73" s="2">
        <v>162</v>
      </c>
    </row>
    <row r="74" spans="13:34" x14ac:dyDescent="0.2">
      <c r="M74" s="2">
        <v>2010</v>
      </c>
      <c r="N74" s="2">
        <v>98</v>
      </c>
      <c r="O74" s="2">
        <v>86</v>
      </c>
    </row>
    <row r="75" spans="13:34" x14ac:dyDescent="0.2">
      <c r="M75" s="2">
        <v>2012</v>
      </c>
      <c r="N75" s="2">
        <v>469</v>
      </c>
      <c r="O75" s="2">
        <v>178</v>
      </c>
    </row>
    <row r="76" spans="13:34" x14ac:dyDescent="0.2">
      <c r="M76" s="2">
        <v>2014</v>
      </c>
      <c r="N76" s="2">
        <v>122</v>
      </c>
      <c r="O76" s="2">
        <v>64</v>
      </c>
    </row>
    <row r="77" spans="13:34" x14ac:dyDescent="0.2">
      <c r="M77" s="2">
        <v>2015</v>
      </c>
      <c r="N77" s="2">
        <v>511</v>
      </c>
      <c r="O77" s="2">
        <v>181</v>
      </c>
    </row>
    <row r="78" spans="13:34" x14ac:dyDescent="0.2">
      <c r="M78" s="2">
        <v>2016</v>
      </c>
      <c r="N78" s="2">
        <v>93</v>
      </c>
      <c r="O78" s="2">
        <v>176</v>
      </c>
    </row>
    <row r="80" spans="13:34" x14ac:dyDescent="0.2">
      <c r="AA80" s="26"/>
      <c r="AB80" s="26"/>
      <c r="AC80" s="26"/>
      <c r="AD80" s="26"/>
      <c r="AE80" s="26"/>
      <c r="AF80" s="26"/>
      <c r="AG80" s="26"/>
      <c r="AH80" s="26"/>
    </row>
    <row r="81" spans="27:34" x14ac:dyDescent="0.2">
      <c r="AA81" s="26"/>
      <c r="AB81" s="26"/>
      <c r="AC81" s="26"/>
      <c r="AD81" s="26"/>
      <c r="AE81" s="26"/>
      <c r="AF81" s="26"/>
      <c r="AG81" s="26"/>
      <c r="AH81" s="26"/>
    </row>
    <row r="82" spans="27:34" x14ac:dyDescent="0.2">
      <c r="AA82" s="26"/>
      <c r="AB82" s="26"/>
      <c r="AC82" s="26"/>
      <c r="AD82" s="26"/>
      <c r="AE82" s="26"/>
      <c r="AF82" s="26"/>
      <c r="AG82" s="26"/>
      <c r="AH82" s="26"/>
    </row>
    <row r="83" spans="27:34" x14ac:dyDescent="0.2">
      <c r="AA83" s="26"/>
      <c r="AB83" s="27"/>
      <c r="AC83" s="26"/>
      <c r="AD83" s="26"/>
      <c r="AE83" s="26"/>
      <c r="AF83" s="26"/>
      <c r="AG83" s="26"/>
      <c r="AH83" s="26"/>
    </row>
    <row r="84" spans="27:34" x14ac:dyDescent="0.2">
      <c r="AA84" s="26"/>
      <c r="AB84" s="27"/>
      <c r="AC84" s="26"/>
      <c r="AD84" s="26"/>
      <c r="AE84" s="28"/>
      <c r="AF84" s="26"/>
      <c r="AG84" s="26"/>
      <c r="AH84" s="26"/>
    </row>
    <row r="85" spans="27:34" x14ac:dyDescent="0.2">
      <c r="AA85" s="26"/>
      <c r="AB85" s="26"/>
      <c r="AC85" s="26"/>
      <c r="AD85" s="26"/>
      <c r="AE85" s="26"/>
      <c r="AF85" s="26"/>
      <c r="AG85" s="26"/>
      <c r="AH85" s="26"/>
    </row>
    <row r="86" spans="27:34" x14ac:dyDescent="0.2">
      <c r="AA86" s="26"/>
      <c r="AB86" s="27"/>
      <c r="AC86" s="26"/>
      <c r="AD86" s="26"/>
      <c r="AE86" s="26"/>
      <c r="AF86" s="26"/>
      <c r="AG86" s="26"/>
      <c r="AH86" s="26"/>
    </row>
    <row r="87" spans="27:34" x14ac:dyDescent="0.2">
      <c r="AA87" s="26"/>
      <c r="AB87" s="27"/>
      <c r="AC87" s="26"/>
      <c r="AD87" s="26"/>
      <c r="AE87" s="28"/>
      <c r="AF87" s="26"/>
      <c r="AG87" s="26"/>
      <c r="AH87" s="26"/>
    </row>
    <row r="88" spans="27:34" x14ac:dyDescent="0.2">
      <c r="AA88" s="26"/>
      <c r="AB88" s="26"/>
      <c r="AC88" s="26"/>
      <c r="AD88" s="26"/>
      <c r="AE88" s="26"/>
      <c r="AF88" s="26"/>
      <c r="AG88" s="26"/>
      <c r="AH88" s="26"/>
    </row>
    <row r="89" spans="27:34" x14ac:dyDescent="0.2">
      <c r="AA89" s="26"/>
      <c r="AB89" s="26"/>
      <c r="AC89" s="26"/>
      <c r="AD89" s="26"/>
      <c r="AE89" s="26"/>
      <c r="AF89" s="26"/>
      <c r="AG89" s="26"/>
      <c r="AH89" s="26"/>
    </row>
    <row r="90" spans="27:34" x14ac:dyDescent="0.2">
      <c r="AA90" s="26"/>
      <c r="AB90" s="26"/>
      <c r="AC90" s="26"/>
      <c r="AD90" s="26"/>
      <c r="AE90" s="26"/>
      <c r="AF90" s="26"/>
      <c r="AG90" s="26"/>
      <c r="AH90" s="26"/>
    </row>
    <row r="91" spans="27:34" x14ac:dyDescent="0.2">
      <c r="AA91" s="26"/>
      <c r="AB91" s="26"/>
      <c r="AC91" s="26"/>
      <c r="AD91" s="26"/>
      <c r="AE91" s="26"/>
      <c r="AF91" s="26"/>
      <c r="AG91" s="26"/>
      <c r="AH91" s="26"/>
    </row>
    <row r="92" spans="27:34" x14ac:dyDescent="0.2">
      <c r="AA92" s="26"/>
      <c r="AB92" s="26"/>
      <c r="AC92" s="26"/>
      <c r="AD92" s="26"/>
      <c r="AE92" s="26"/>
      <c r="AF92" s="26"/>
      <c r="AG92" s="26"/>
      <c r="AH92" s="26"/>
    </row>
  </sheetData>
  <sheetProtection algorithmName="SHA-512" hashValue="2CqMm4PTqrbUX/5i3X8phlw+tqxn9WJcceA+unwxxqUNvpySUDx3vB9B6AngXLGPM7mTeE42nDwZRXmjwWZnAQ==" saltValue="PC1n7hTtwPT5xZ/WbVWqNg==" spinCount="100000" sheet="1" objects="1" scenarios="1"/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0"/>
  <sheetViews>
    <sheetView workbookViewId="0">
      <selection activeCell="G2" sqref="G2"/>
    </sheetView>
  </sheetViews>
  <sheetFormatPr defaultRowHeight="12.75" x14ac:dyDescent="0.2"/>
  <cols>
    <col min="1" max="1" width="24.7109375" style="29" customWidth="1"/>
    <col min="2" max="2" width="11.85546875" style="29" bestFit="1" customWidth="1"/>
    <col min="3" max="3" width="10.5703125" style="30" bestFit="1" customWidth="1"/>
    <col min="4" max="4" width="16.5703125" style="31" bestFit="1" customWidth="1"/>
    <col min="5" max="5" width="14" style="2" customWidth="1"/>
    <col min="6" max="6" width="26.85546875" style="2" customWidth="1"/>
    <col min="7" max="7" width="23.7109375" customWidth="1"/>
    <col min="8" max="8" width="21.5703125" bestFit="1" customWidth="1"/>
    <col min="9" max="9" width="10.5703125" bestFit="1" customWidth="1"/>
    <col min="10" max="10" width="25.28515625" bestFit="1" customWidth="1"/>
    <col min="11" max="11" width="15.85546875" customWidth="1"/>
    <col min="12" max="12" width="16.5703125" bestFit="1" customWidth="1"/>
  </cols>
  <sheetData>
    <row r="1" spans="1:6" x14ac:dyDescent="0.2">
      <c r="A1" s="40" t="s">
        <v>9</v>
      </c>
      <c r="B1" s="40" t="s">
        <v>0</v>
      </c>
      <c r="C1" s="41" t="s">
        <v>49</v>
      </c>
      <c r="D1" s="42" t="s">
        <v>23</v>
      </c>
    </row>
    <row r="2" spans="1:6" x14ac:dyDescent="0.2">
      <c r="A2" s="29" t="s">
        <v>50</v>
      </c>
      <c r="B2" s="29">
        <v>2002</v>
      </c>
      <c r="C2" s="30">
        <v>37580</v>
      </c>
      <c r="D2" s="31">
        <v>22</v>
      </c>
    </row>
    <row r="3" spans="1:6" x14ac:dyDescent="0.2">
      <c r="A3" s="29" t="s">
        <v>51</v>
      </c>
      <c r="B3" s="29">
        <v>2002</v>
      </c>
      <c r="C3" s="30">
        <v>37581</v>
      </c>
      <c r="D3" s="31">
        <v>46</v>
      </c>
      <c r="E3" s="35" t="s">
        <v>0</v>
      </c>
      <c r="F3" s="35" t="s">
        <v>53</v>
      </c>
    </row>
    <row r="4" spans="1:6" x14ac:dyDescent="0.2">
      <c r="A4" s="29" t="s">
        <v>50</v>
      </c>
      <c r="B4" s="29">
        <v>2004</v>
      </c>
      <c r="C4" s="30">
        <v>38309</v>
      </c>
      <c r="D4" s="31">
        <v>16</v>
      </c>
      <c r="E4" s="29">
        <v>2002</v>
      </c>
      <c r="F4" s="31">
        <f>SUM(D2:D3)</f>
        <v>68</v>
      </c>
    </row>
    <row r="5" spans="1:6" x14ac:dyDescent="0.2">
      <c r="A5" s="29" t="s">
        <v>51</v>
      </c>
      <c r="B5" s="29">
        <v>2004</v>
      </c>
      <c r="C5" s="30">
        <v>38309</v>
      </c>
      <c r="D5" s="31">
        <v>21</v>
      </c>
      <c r="E5" s="29">
        <v>2004</v>
      </c>
      <c r="F5" s="31">
        <f>SUM(D4:D5)</f>
        <v>37</v>
      </c>
    </row>
    <row r="6" spans="1:6" x14ac:dyDescent="0.2">
      <c r="A6" s="32" t="s">
        <v>50</v>
      </c>
      <c r="B6" s="32">
        <v>2006</v>
      </c>
      <c r="C6" s="33">
        <v>38966</v>
      </c>
      <c r="D6" s="34">
        <v>36</v>
      </c>
      <c r="E6" s="29">
        <v>2008</v>
      </c>
      <c r="F6" s="31">
        <f>SUM(D7:D8)</f>
        <v>47</v>
      </c>
    </row>
    <row r="7" spans="1:6" x14ac:dyDescent="0.2">
      <c r="A7" s="29" t="s">
        <v>51</v>
      </c>
      <c r="B7" s="29">
        <v>2008</v>
      </c>
      <c r="C7" s="30">
        <v>39699</v>
      </c>
      <c r="D7" s="31">
        <v>24</v>
      </c>
      <c r="E7" s="29">
        <v>2010</v>
      </c>
      <c r="F7" s="31">
        <f>SUM(D9:D10)</f>
        <v>331</v>
      </c>
    </row>
    <row r="8" spans="1:6" x14ac:dyDescent="0.2">
      <c r="A8" s="29" t="s">
        <v>52</v>
      </c>
      <c r="B8" s="29">
        <v>2008</v>
      </c>
      <c r="C8" s="30">
        <v>39700</v>
      </c>
      <c r="D8" s="31">
        <v>23</v>
      </c>
      <c r="E8" s="29">
        <v>2012</v>
      </c>
      <c r="F8" s="31">
        <f>SUM(D12:D13)</f>
        <v>358</v>
      </c>
    </row>
    <row r="9" spans="1:6" x14ac:dyDescent="0.2">
      <c r="A9" s="29" t="s">
        <v>51</v>
      </c>
      <c r="B9" s="29">
        <v>2010</v>
      </c>
      <c r="C9" s="30">
        <v>40350</v>
      </c>
      <c r="D9" s="31">
        <v>321</v>
      </c>
      <c r="E9" s="29">
        <v>2014</v>
      </c>
      <c r="F9" s="31">
        <f>SUM(D14:D15)</f>
        <v>84</v>
      </c>
    </row>
    <row r="10" spans="1:6" x14ac:dyDescent="0.2">
      <c r="A10" s="29" t="s">
        <v>52</v>
      </c>
      <c r="B10" s="29">
        <v>2010</v>
      </c>
      <c r="C10" s="30">
        <v>40428</v>
      </c>
      <c r="D10" s="31">
        <v>10</v>
      </c>
      <c r="E10" s="29">
        <v>2015</v>
      </c>
      <c r="F10" s="31">
        <f>SUM(D16:D17)</f>
        <v>173</v>
      </c>
    </row>
    <row r="11" spans="1:6" x14ac:dyDescent="0.2">
      <c r="A11" s="32" t="s">
        <v>50</v>
      </c>
      <c r="B11" s="32">
        <v>2011</v>
      </c>
      <c r="C11" s="33">
        <v>40630</v>
      </c>
      <c r="D11" s="34">
        <v>25</v>
      </c>
      <c r="E11" s="29">
        <v>2016</v>
      </c>
      <c r="F11" s="31">
        <f>SUM(D19:D20)</f>
        <v>122</v>
      </c>
    </row>
    <row r="12" spans="1:6" x14ac:dyDescent="0.2">
      <c r="A12" s="29" t="s">
        <v>52</v>
      </c>
      <c r="B12" s="29">
        <v>2012</v>
      </c>
      <c r="C12" s="30">
        <v>41156</v>
      </c>
      <c r="D12" s="31">
        <v>69</v>
      </c>
    </row>
    <row r="13" spans="1:6" x14ac:dyDescent="0.2">
      <c r="A13" s="29" t="s">
        <v>51</v>
      </c>
      <c r="B13" s="29">
        <v>2012</v>
      </c>
      <c r="C13" s="30">
        <v>41157</v>
      </c>
      <c r="D13" s="31">
        <v>289</v>
      </c>
    </row>
    <row r="14" spans="1:6" x14ac:dyDescent="0.2">
      <c r="A14" s="29" t="s">
        <v>52</v>
      </c>
      <c r="B14" s="29">
        <v>2014</v>
      </c>
      <c r="C14" s="30">
        <v>41890</v>
      </c>
      <c r="D14" s="31">
        <v>33</v>
      </c>
    </row>
    <row r="15" spans="1:6" x14ac:dyDescent="0.2">
      <c r="A15" s="29" t="s">
        <v>51</v>
      </c>
      <c r="B15" s="29">
        <v>2014</v>
      </c>
      <c r="C15" s="30">
        <v>41891</v>
      </c>
      <c r="D15" s="31">
        <v>51</v>
      </c>
    </row>
    <row r="16" spans="1:6" x14ac:dyDescent="0.2">
      <c r="A16" s="29" t="s">
        <v>51</v>
      </c>
      <c r="B16" s="29">
        <v>2015</v>
      </c>
      <c r="C16" s="30">
        <v>42242</v>
      </c>
      <c r="D16" s="31">
        <v>91</v>
      </c>
    </row>
    <row r="17" spans="1:4" x14ac:dyDescent="0.2">
      <c r="A17" s="29" t="s">
        <v>52</v>
      </c>
      <c r="B17" s="29">
        <v>2015</v>
      </c>
      <c r="C17" s="30">
        <v>42243</v>
      </c>
      <c r="D17" s="31">
        <v>82</v>
      </c>
    </row>
    <row r="18" spans="1:4" x14ac:dyDescent="0.2">
      <c r="A18" s="32" t="s">
        <v>51</v>
      </c>
      <c r="B18" s="32">
        <v>2016</v>
      </c>
      <c r="C18" s="33">
        <v>42447</v>
      </c>
      <c r="D18" s="34">
        <v>10</v>
      </c>
    </row>
    <row r="19" spans="1:4" x14ac:dyDescent="0.2">
      <c r="A19" s="29" t="s">
        <v>52</v>
      </c>
      <c r="B19" s="29">
        <v>2016</v>
      </c>
      <c r="C19" s="30">
        <v>42619</v>
      </c>
      <c r="D19" s="31">
        <v>57</v>
      </c>
    </row>
    <row r="20" spans="1:4" x14ac:dyDescent="0.2">
      <c r="A20" s="29" t="s">
        <v>51</v>
      </c>
      <c r="B20" s="29">
        <v>2016</v>
      </c>
      <c r="C20" s="30">
        <v>42629</v>
      </c>
      <c r="D20" s="31">
        <v>65</v>
      </c>
    </row>
  </sheetData>
  <sheetProtection algorithmName="SHA-512" hashValue="pqEAkbdjT94WEVnKyIKPmxp9rkuzxonEwjas3PNrE3i3n7+vFQAaHe+Zr/xK4lszxJjRHZ4OGUzkSe1B/8nq4A==" saltValue="BMSQfXIAh6uM0cVjKn2C1g==" spinCount="100000" sheet="1" objects="1" scenarios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8"/>
  <sheetViews>
    <sheetView topLeftCell="F11" workbookViewId="0">
      <selection activeCell="J12" sqref="J12"/>
    </sheetView>
  </sheetViews>
  <sheetFormatPr defaultRowHeight="12.75" x14ac:dyDescent="0.2"/>
  <cols>
    <col min="1" max="1" width="24" style="2" customWidth="1"/>
    <col min="2" max="2" width="21.85546875" style="2" customWidth="1"/>
    <col min="3" max="3" width="21.5703125" style="2" customWidth="1"/>
    <col min="4" max="4" width="23" style="2" customWidth="1"/>
    <col min="5" max="5" width="23.140625" style="2" customWidth="1"/>
    <col min="6" max="6" width="13" style="2" customWidth="1"/>
    <col min="7" max="7" width="10.5703125" style="2" customWidth="1"/>
    <col min="8" max="8" width="17.28515625" style="2" customWidth="1"/>
    <col min="9" max="9" width="19" style="2" customWidth="1"/>
    <col min="10" max="10" width="19" style="2" bestFit="1" customWidth="1"/>
    <col min="11" max="11" width="18.42578125" style="2" bestFit="1" customWidth="1"/>
    <col min="12" max="12" width="9.140625" style="2"/>
    <col min="13" max="13" width="11.7109375" style="2" customWidth="1"/>
    <col min="14" max="14" width="21" style="2" customWidth="1"/>
    <col min="15" max="16384" width="9.140625" style="2"/>
  </cols>
  <sheetData>
    <row r="1" spans="1:14" x14ac:dyDescent="0.2">
      <c r="A1" s="35" t="s">
        <v>0</v>
      </c>
      <c r="B1" s="37">
        <v>1996</v>
      </c>
      <c r="C1" s="37">
        <v>1997</v>
      </c>
      <c r="D1" s="37">
        <v>1998</v>
      </c>
      <c r="E1" s="37">
        <v>1999</v>
      </c>
      <c r="F1" s="13"/>
      <c r="H1" s="1" t="s">
        <v>48</v>
      </c>
      <c r="I1" s="1"/>
      <c r="N1" s="2" t="s">
        <v>47</v>
      </c>
    </row>
    <row r="2" spans="1:14" x14ac:dyDescent="0.2">
      <c r="A2" s="1" t="s">
        <v>56</v>
      </c>
      <c r="B2" s="23">
        <v>3027.7465316835392</v>
      </c>
      <c r="C2" s="23">
        <v>1002.9996250468691</v>
      </c>
      <c r="D2" s="23">
        <v>1143.60704911886</v>
      </c>
      <c r="E2" s="23">
        <v>543.68203974503194</v>
      </c>
      <c r="F2" s="23"/>
      <c r="H2" s="39" t="s">
        <v>7</v>
      </c>
      <c r="I2" s="44" t="s">
        <v>42</v>
      </c>
      <c r="J2" s="44" t="s">
        <v>43</v>
      </c>
      <c r="K2" s="44" t="s">
        <v>44</v>
      </c>
      <c r="M2" s="39" t="s">
        <v>3</v>
      </c>
      <c r="N2" s="39" t="s">
        <v>48</v>
      </c>
    </row>
    <row r="3" spans="1:14" x14ac:dyDescent="0.2">
      <c r="A3" s="1"/>
      <c r="H3" s="1" t="s">
        <v>8</v>
      </c>
      <c r="I3" s="2">
        <v>0</v>
      </c>
      <c r="J3" s="2">
        <v>0</v>
      </c>
      <c r="K3" s="2">
        <v>66</v>
      </c>
      <c r="M3" s="18">
        <v>35276</v>
      </c>
      <c r="N3" s="23">
        <v>65.616797900262469</v>
      </c>
    </row>
    <row r="4" spans="1:14" x14ac:dyDescent="0.2">
      <c r="H4" s="1" t="s">
        <v>10</v>
      </c>
      <c r="I4" s="2">
        <v>131</v>
      </c>
      <c r="J4" s="2">
        <v>197</v>
      </c>
      <c r="K4" s="2">
        <v>66</v>
      </c>
      <c r="M4" s="18">
        <v>35277</v>
      </c>
      <c r="N4" s="23">
        <v>590.55118110236219</v>
      </c>
    </row>
    <row r="5" spans="1:14" x14ac:dyDescent="0.2">
      <c r="B5" s="39" t="s">
        <v>45</v>
      </c>
      <c r="C5" s="35" t="s">
        <v>27</v>
      </c>
      <c r="D5" s="35" t="s">
        <v>26</v>
      </c>
      <c r="E5" s="35" t="s">
        <v>28</v>
      </c>
      <c r="G5" s="1"/>
      <c r="H5" s="1" t="s">
        <v>11</v>
      </c>
      <c r="I5" s="2">
        <v>328</v>
      </c>
      <c r="J5" s="2">
        <v>459</v>
      </c>
      <c r="K5" s="2">
        <v>0</v>
      </c>
      <c r="M5" s="18">
        <v>35627</v>
      </c>
      <c r="N5" s="23">
        <v>1640.4199475065618</v>
      </c>
    </row>
    <row r="6" spans="1:14" x14ac:dyDescent="0.2">
      <c r="A6" s="1" t="s">
        <v>1</v>
      </c>
      <c r="B6" s="23">
        <f>AVERAGE(B2:E2)</f>
        <v>1429.5088113985751</v>
      </c>
      <c r="C6" s="23">
        <f>AVERAGE(B12:B18)</f>
        <v>1818.5714285714287</v>
      </c>
      <c r="D6" s="23">
        <f>AVERAGE(C12:C18)</f>
        <v>3215.2857142857142</v>
      </c>
      <c r="E6" s="23">
        <f>AVERAGE(D12:D18)</f>
        <v>2324.7142857142858</v>
      </c>
      <c r="G6" s="1"/>
      <c r="H6" s="1" t="s">
        <v>12</v>
      </c>
      <c r="I6" s="2">
        <v>1509</v>
      </c>
      <c r="J6" s="2">
        <v>656</v>
      </c>
      <c r="K6" s="2">
        <v>1575</v>
      </c>
      <c r="M6" s="18">
        <v>35992</v>
      </c>
      <c r="N6" s="23">
        <v>1049.8687664041995</v>
      </c>
    </row>
    <row r="7" spans="1:14" x14ac:dyDescent="0.2">
      <c r="A7" s="1" t="s">
        <v>24</v>
      </c>
      <c r="B7" s="23">
        <f>STDEV(B2:E2)</f>
        <v>1095.8562532918961</v>
      </c>
      <c r="C7" s="23">
        <f>STDEV(B12:B18)</f>
        <v>1004.8512090757279</v>
      </c>
      <c r="D7" s="23">
        <f>STDEV(C12:C18)</f>
        <v>1494.355570615164</v>
      </c>
      <c r="E7" s="23">
        <f>STDEV(D12:D18)</f>
        <v>2126.7610517941525</v>
      </c>
      <c r="G7" s="1"/>
      <c r="H7" s="1" t="s">
        <v>13</v>
      </c>
      <c r="I7" s="2">
        <v>197</v>
      </c>
      <c r="J7" s="2">
        <v>328</v>
      </c>
      <c r="K7" s="2">
        <v>131</v>
      </c>
      <c r="M7" s="18">
        <v>35993</v>
      </c>
      <c r="N7" s="23">
        <v>131.23359580052494</v>
      </c>
    </row>
    <row r="8" spans="1:14" x14ac:dyDescent="0.2">
      <c r="A8" s="1" t="s">
        <v>25</v>
      </c>
      <c r="B8" s="23">
        <f>B7/SQRT(28)</f>
        <v>207.09736563466888</v>
      </c>
      <c r="C8" s="23">
        <f>C7/SQRT(7)</f>
        <v>379.79805769099227</v>
      </c>
      <c r="D8" s="23">
        <f>D7/SQRT(7)</f>
        <v>564.81331573596344</v>
      </c>
      <c r="E8" s="23">
        <f>E7/SQRT(7)</f>
        <v>803.84012015792666</v>
      </c>
      <c r="G8" s="1"/>
      <c r="H8" s="1" t="s">
        <v>14</v>
      </c>
      <c r="I8" s="2">
        <v>394</v>
      </c>
      <c r="J8" s="2">
        <v>459</v>
      </c>
      <c r="K8" s="2">
        <v>525</v>
      </c>
      <c r="M8" s="18">
        <v>36370</v>
      </c>
      <c r="N8" s="23">
        <v>65.616797900262469</v>
      </c>
    </row>
    <row r="9" spans="1:14" x14ac:dyDescent="0.2">
      <c r="G9" s="1"/>
      <c r="H9" s="1" t="s">
        <v>15</v>
      </c>
      <c r="I9" s="2">
        <v>66</v>
      </c>
      <c r="J9" s="2">
        <v>0</v>
      </c>
      <c r="K9" s="2">
        <v>0</v>
      </c>
      <c r="M9" s="18">
        <v>36370</v>
      </c>
      <c r="N9" s="23">
        <v>196.85039370078741</v>
      </c>
    </row>
    <row r="10" spans="1:14" x14ac:dyDescent="0.2">
      <c r="A10" s="1"/>
      <c r="H10" s="1"/>
      <c r="M10" s="18"/>
      <c r="N10" s="23"/>
    </row>
    <row r="11" spans="1:14" x14ac:dyDescent="0.2">
      <c r="A11" s="39" t="s">
        <v>7</v>
      </c>
      <c r="B11" s="39" t="s">
        <v>27</v>
      </c>
      <c r="C11" s="39" t="s">
        <v>26</v>
      </c>
      <c r="D11" s="43" t="s">
        <v>28</v>
      </c>
      <c r="H11" s="39" t="s">
        <v>45</v>
      </c>
      <c r="I11" s="39" t="s">
        <v>27</v>
      </c>
      <c r="J11" s="48" t="s">
        <v>43</v>
      </c>
      <c r="K11" s="43" t="s">
        <v>58</v>
      </c>
    </row>
    <row r="12" spans="1:14" x14ac:dyDescent="0.2">
      <c r="A12" s="1" t="s">
        <v>8</v>
      </c>
      <c r="B12" s="2">
        <v>1444</v>
      </c>
      <c r="C12" s="2">
        <v>3084</v>
      </c>
      <c r="D12" s="2">
        <v>4528</v>
      </c>
      <c r="G12" s="1" t="s">
        <v>1</v>
      </c>
      <c r="H12" s="23">
        <f>AVERAGE(N3:N9)</f>
        <v>534.30821147356585</v>
      </c>
      <c r="I12" s="23">
        <f>AVERAGE(I3:I9)</f>
        <v>375</v>
      </c>
      <c r="J12" s="23">
        <f>AVERAGE(J3:J9)</f>
        <v>299.85714285714283</v>
      </c>
      <c r="K12" s="23">
        <f>AVERAGE(K3:K9)</f>
        <v>337.57142857142856</v>
      </c>
    </row>
    <row r="13" spans="1:14" x14ac:dyDescent="0.2">
      <c r="A13" s="1" t="s">
        <v>10</v>
      </c>
      <c r="B13" s="2">
        <v>394</v>
      </c>
      <c r="C13" s="2">
        <v>2362</v>
      </c>
      <c r="D13" s="2">
        <v>131</v>
      </c>
      <c r="G13" s="1" t="s">
        <v>24</v>
      </c>
      <c r="H13" s="23">
        <f>STDEV(N3:N9)</f>
        <v>606.6491760638371</v>
      </c>
      <c r="I13" s="23">
        <f>STDEV(I3:I9)</f>
        <v>518.94958008140509</v>
      </c>
      <c r="J13" s="23">
        <f>STDEV(J3:J9)</f>
        <v>247.8880315595656</v>
      </c>
      <c r="K13" s="23">
        <f>STDEV(K3:K9)</f>
        <v>575.10023970981422</v>
      </c>
    </row>
    <row r="14" spans="1:14" x14ac:dyDescent="0.2">
      <c r="A14" s="1" t="s">
        <v>11</v>
      </c>
      <c r="B14" s="2">
        <v>3543</v>
      </c>
      <c r="C14" s="2">
        <v>5709</v>
      </c>
      <c r="D14" s="2">
        <v>1312</v>
      </c>
      <c r="G14" s="1" t="s">
        <v>25</v>
      </c>
      <c r="H14" s="23">
        <f>H13/SQRT(7)</f>
        <v>229.29183613245007</v>
      </c>
      <c r="I14" s="23">
        <f>I13/SQRT(7)</f>
        <v>196.14450455382803</v>
      </c>
      <c r="J14" s="23">
        <f>J13/SQRT(7)</f>
        <v>93.69286921370589</v>
      </c>
      <c r="K14" s="23">
        <f>K13/SQRT(7)</f>
        <v>217.36745902940018</v>
      </c>
    </row>
    <row r="15" spans="1:14" x14ac:dyDescent="0.2">
      <c r="A15" s="1" t="s">
        <v>12</v>
      </c>
      <c r="B15" s="2">
        <v>2034</v>
      </c>
      <c r="C15" s="2">
        <v>3806</v>
      </c>
      <c r="D15" s="2">
        <v>6037</v>
      </c>
    </row>
    <row r="16" spans="1:14" x14ac:dyDescent="0.2">
      <c r="A16" s="1" t="s">
        <v>13</v>
      </c>
      <c r="B16" s="2">
        <v>1115</v>
      </c>
      <c r="C16" s="2">
        <v>2100</v>
      </c>
      <c r="D16" s="2">
        <v>1772</v>
      </c>
    </row>
    <row r="17" spans="1:4" x14ac:dyDescent="0.2">
      <c r="A17" s="1" t="s">
        <v>14</v>
      </c>
      <c r="B17" s="2">
        <v>2428</v>
      </c>
      <c r="C17" s="2">
        <v>1247</v>
      </c>
      <c r="D17" s="2">
        <v>1115</v>
      </c>
    </row>
    <row r="18" spans="1:4" x14ac:dyDescent="0.2">
      <c r="A18" s="1" t="s">
        <v>15</v>
      </c>
      <c r="B18" s="2">
        <v>1772</v>
      </c>
      <c r="C18" s="2">
        <v>4199</v>
      </c>
      <c r="D18" s="2">
        <v>1378</v>
      </c>
    </row>
  </sheetData>
  <sheetProtection algorithmName="SHA-512" hashValue="gs92Fowfudei4X4W6b1wjFLmu7rfi5FwwkHWv5WQkU6YjyDo/pJgYc1TUBUlJ9sR2Ob3ncGYm3M2Klnt0gl8BA==" saltValue="HoIjJPf4iuT390hwgnnlwQ==" spinCount="100000" sheet="1" objects="1" scenarios="1"/>
  <pageMargins left="0.7" right="0.7" top="0.75" bottom="0.75" header="0.3" footer="0.3"/>
  <pageSetup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6"/>
  <sheetViews>
    <sheetView tabSelected="1" topLeftCell="O1" workbookViewId="0">
      <pane ySplit="1" topLeftCell="A2" activePane="bottomLeft" state="frozen"/>
      <selection pane="bottomLeft" activeCell="X36" sqref="X36"/>
    </sheetView>
  </sheetViews>
  <sheetFormatPr defaultRowHeight="12.75" x14ac:dyDescent="0.2"/>
  <cols>
    <col min="1" max="10" width="9.140625" style="2"/>
    <col min="11" max="11" width="16.140625" style="2" customWidth="1"/>
    <col min="12" max="12" width="16.85546875" style="2" customWidth="1"/>
    <col min="13" max="13" width="10.5703125" style="2" bestFit="1" customWidth="1"/>
    <col min="14" max="16384" width="9.140625" style="2"/>
  </cols>
  <sheetData>
    <row r="1" spans="1:13" x14ac:dyDescent="0.2">
      <c r="A1" s="2" t="s">
        <v>4</v>
      </c>
      <c r="B1" s="13">
        <v>2002</v>
      </c>
      <c r="C1" s="13">
        <v>2004</v>
      </c>
      <c r="D1" s="13">
        <v>2006</v>
      </c>
      <c r="E1" s="13">
        <v>2008</v>
      </c>
      <c r="F1" s="13">
        <v>2010</v>
      </c>
      <c r="G1" s="13">
        <v>2012</v>
      </c>
      <c r="H1" s="13">
        <v>2014</v>
      </c>
      <c r="I1" s="13">
        <v>2015</v>
      </c>
      <c r="J1" s="13">
        <v>2016</v>
      </c>
      <c r="K1" s="1" t="s">
        <v>40</v>
      </c>
      <c r="L1" s="14" t="s">
        <v>41</v>
      </c>
      <c r="M1" s="13">
        <v>2016</v>
      </c>
    </row>
    <row r="2" spans="1:13" ht="15" x14ac:dyDescent="0.2">
      <c r="A2" s="2">
        <v>5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15">
        <v>0</v>
      </c>
      <c r="K2" s="3">
        <f>100*SUM(B2:H2)/SUM($B$63:$H$63)</f>
        <v>0</v>
      </c>
      <c r="L2" s="3">
        <f t="shared" ref="L2:L33" si="0">100*I2/$I$63</f>
        <v>0</v>
      </c>
      <c r="M2" s="3">
        <f>100*J2/$J$63</f>
        <v>0</v>
      </c>
    </row>
    <row r="3" spans="1:13" ht="15" x14ac:dyDescent="0.2">
      <c r="A3" s="2">
        <v>15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15">
        <v>0</v>
      </c>
      <c r="K3" s="3">
        <f t="shared" ref="K3:K61" si="1">100*SUM(B3:H3)/SUM($B$63:$H$63)</f>
        <v>0</v>
      </c>
      <c r="L3" s="3">
        <f t="shared" si="0"/>
        <v>0</v>
      </c>
      <c r="M3" s="3">
        <f t="shared" ref="M3:M61" si="2">100*J3/$J$63</f>
        <v>0</v>
      </c>
    </row>
    <row r="4" spans="1:13" ht="15" x14ac:dyDescent="0.2">
      <c r="A4" s="2">
        <v>25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15">
        <v>0</v>
      </c>
      <c r="K4" s="3">
        <f t="shared" si="1"/>
        <v>0</v>
      </c>
      <c r="L4" s="3">
        <f t="shared" si="0"/>
        <v>0</v>
      </c>
      <c r="M4" s="3">
        <f t="shared" si="2"/>
        <v>0</v>
      </c>
    </row>
    <row r="5" spans="1:13" ht="15" x14ac:dyDescent="0.2">
      <c r="A5" s="2">
        <v>35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15">
        <v>0</v>
      </c>
      <c r="K5" s="3">
        <f t="shared" si="1"/>
        <v>0</v>
      </c>
      <c r="L5" s="3">
        <f t="shared" si="0"/>
        <v>0</v>
      </c>
      <c r="M5" s="3">
        <f t="shared" si="2"/>
        <v>0</v>
      </c>
    </row>
    <row r="6" spans="1:13" ht="15" x14ac:dyDescent="0.2">
      <c r="A6" s="2">
        <v>45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15">
        <v>0</v>
      </c>
      <c r="K6" s="3">
        <f t="shared" si="1"/>
        <v>0</v>
      </c>
      <c r="L6" s="3">
        <f t="shared" si="0"/>
        <v>0</v>
      </c>
      <c r="M6" s="3">
        <f t="shared" si="2"/>
        <v>0</v>
      </c>
    </row>
    <row r="7" spans="1:13" ht="15" x14ac:dyDescent="0.2">
      <c r="A7" s="2">
        <v>55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15">
        <v>0</v>
      </c>
      <c r="K7" s="3">
        <f t="shared" si="1"/>
        <v>0</v>
      </c>
      <c r="L7" s="3">
        <f t="shared" si="0"/>
        <v>0</v>
      </c>
      <c r="M7" s="3">
        <f t="shared" si="2"/>
        <v>0</v>
      </c>
    </row>
    <row r="8" spans="1:13" ht="15" x14ac:dyDescent="0.2">
      <c r="A8" s="2">
        <v>65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15">
        <v>0</v>
      </c>
      <c r="K8" s="3">
        <f t="shared" si="1"/>
        <v>0</v>
      </c>
      <c r="L8" s="3">
        <f t="shared" si="0"/>
        <v>0</v>
      </c>
      <c r="M8" s="3">
        <f t="shared" si="2"/>
        <v>0</v>
      </c>
    </row>
    <row r="9" spans="1:13" ht="15" x14ac:dyDescent="0.2">
      <c r="A9" s="2">
        <v>75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15">
        <v>0</v>
      </c>
      <c r="K9" s="3">
        <f t="shared" si="1"/>
        <v>0</v>
      </c>
      <c r="L9" s="3">
        <f t="shared" si="0"/>
        <v>0</v>
      </c>
      <c r="M9" s="3">
        <f t="shared" si="2"/>
        <v>0</v>
      </c>
    </row>
    <row r="10" spans="1:13" ht="15" x14ac:dyDescent="0.2">
      <c r="A10" s="2">
        <v>85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15">
        <v>0</v>
      </c>
      <c r="K10" s="3">
        <f t="shared" si="1"/>
        <v>0</v>
      </c>
      <c r="L10" s="3">
        <f t="shared" si="0"/>
        <v>0</v>
      </c>
      <c r="M10" s="3">
        <f t="shared" si="2"/>
        <v>0</v>
      </c>
    </row>
    <row r="11" spans="1:13" ht="15" x14ac:dyDescent="0.2">
      <c r="A11" s="2">
        <v>95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15">
        <v>0</v>
      </c>
      <c r="K11" s="3">
        <f t="shared" si="1"/>
        <v>0</v>
      </c>
      <c r="L11" s="3">
        <f t="shared" si="0"/>
        <v>0</v>
      </c>
      <c r="M11" s="3">
        <f t="shared" si="2"/>
        <v>0</v>
      </c>
    </row>
    <row r="12" spans="1:13" ht="15" x14ac:dyDescent="0.2">
      <c r="A12" s="2">
        <v>105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15">
        <v>0</v>
      </c>
      <c r="K12" s="3">
        <f t="shared" si="1"/>
        <v>0</v>
      </c>
      <c r="L12" s="3">
        <f t="shared" si="0"/>
        <v>0</v>
      </c>
      <c r="M12" s="3">
        <f t="shared" si="2"/>
        <v>0</v>
      </c>
    </row>
    <row r="13" spans="1:13" ht="15" x14ac:dyDescent="0.2">
      <c r="A13" s="2">
        <v>115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1</v>
      </c>
      <c r="H13" s="2">
        <v>0</v>
      </c>
      <c r="I13" s="2">
        <v>1</v>
      </c>
      <c r="J13" s="15">
        <v>0</v>
      </c>
      <c r="K13" s="3">
        <f t="shared" si="1"/>
        <v>0.11074197120708748</v>
      </c>
      <c r="L13" s="3">
        <f t="shared" si="0"/>
        <v>0.68493150684931503</v>
      </c>
      <c r="M13" s="3">
        <f t="shared" si="2"/>
        <v>0</v>
      </c>
    </row>
    <row r="14" spans="1:13" ht="15" x14ac:dyDescent="0.2">
      <c r="A14" s="2">
        <v>125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15">
        <v>0</v>
      </c>
      <c r="K14" s="3">
        <f t="shared" si="1"/>
        <v>0</v>
      </c>
      <c r="L14" s="3">
        <f t="shared" si="0"/>
        <v>0</v>
      </c>
      <c r="M14" s="3">
        <f t="shared" si="2"/>
        <v>0</v>
      </c>
    </row>
    <row r="15" spans="1:13" ht="15" x14ac:dyDescent="0.2">
      <c r="A15" s="2">
        <v>135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15">
        <v>0</v>
      </c>
      <c r="K15" s="3">
        <f t="shared" si="1"/>
        <v>0</v>
      </c>
      <c r="L15" s="3">
        <f t="shared" si="0"/>
        <v>0</v>
      </c>
      <c r="M15" s="3">
        <f t="shared" si="2"/>
        <v>0</v>
      </c>
    </row>
    <row r="16" spans="1:13" ht="15" x14ac:dyDescent="0.2">
      <c r="A16" s="2">
        <v>145</v>
      </c>
      <c r="B16" s="2">
        <v>0</v>
      </c>
      <c r="C16" s="2">
        <v>0</v>
      </c>
      <c r="D16" s="2">
        <v>0</v>
      </c>
      <c r="E16" s="2">
        <v>0</v>
      </c>
      <c r="F16" s="2">
        <v>1</v>
      </c>
      <c r="G16" s="2">
        <v>1</v>
      </c>
      <c r="H16" s="2">
        <v>0</v>
      </c>
      <c r="I16" s="2">
        <v>0</v>
      </c>
      <c r="J16" s="15">
        <v>0</v>
      </c>
      <c r="K16" s="3">
        <f t="shared" si="1"/>
        <v>0.22148394241417496</v>
      </c>
      <c r="L16" s="3">
        <f t="shared" si="0"/>
        <v>0</v>
      </c>
      <c r="M16" s="3">
        <f t="shared" si="2"/>
        <v>0</v>
      </c>
    </row>
    <row r="17" spans="1:13" ht="15" x14ac:dyDescent="0.2">
      <c r="A17" s="2">
        <v>155</v>
      </c>
      <c r="B17" s="2">
        <v>0</v>
      </c>
      <c r="C17" s="2">
        <v>0</v>
      </c>
      <c r="D17" s="2">
        <v>0</v>
      </c>
      <c r="E17" s="2">
        <v>2</v>
      </c>
      <c r="F17" s="2">
        <v>2</v>
      </c>
      <c r="G17" s="2">
        <v>0</v>
      </c>
      <c r="H17" s="2">
        <v>0</v>
      </c>
      <c r="I17" s="2">
        <v>1</v>
      </c>
      <c r="J17" s="15">
        <v>0</v>
      </c>
      <c r="K17" s="3">
        <f t="shared" si="1"/>
        <v>0.44296788482834992</v>
      </c>
      <c r="L17" s="3">
        <f t="shared" si="0"/>
        <v>0.68493150684931503</v>
      </c>
      <c r="M17" s="3">
        <f t="shared" si="2"/>
        <v>0</v>
      </c>
    </row>
    <row r="18" spans="1:13" ht="15" x14ac:dyDescent="0.2">
      <c r="A18" s="2">
        <v>165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2</v>
      </c>
      <c r="J18" s="15">
        <v>0</v>
      </c>
      <c r="K18" s="3">
        <f t="shared" si="1"/>
        <v>0</v>
      </c>
      <c r="L18" s="3">
        <f t="shared" si="0"/>
        <v>1.3698630136986301</v>
      </c>
      <c r="M18" s="3">
        <f t="shared" si="2"/>
        <v>0</v>
      </c>
    </row>
    <row r="19" spans="1:13" ht="15" x14ac:dyDescent="0.2">
      <c r="A19" s="2">
        <v>175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1</v>
      </c>
      <c r="H19" s="2">
        <v>1</v>
      </c>
      <c r="I19" s="2">
        <v>1</v>
      </c>
      <c r="J19" s="15">
        <v>0</v>
      </c>
      <c r="K19" s="3">
        <f t="shared" si="1"/>
        <v>0.22148394241417496</v>
      </c>
      <c r="L19" s="3">
        <f t="shared" si="0"/>
        <v>0.68493150684931503</v>
      </c>
      <c r="M19" s="3">
        <f t="shared" si="2"/>
        <v>0</v>
      </c>
    </row>
    <row r="20" spans="1:13" ht="15" x14ac:dyDescent="0.2">
      <c r="A20" s="2">
        <v>185</v>
      </c>
      <c r="B20" s="2">
        <v>0</v>
      </c>
      <c r="C20" s="2">
        <v>0</v>
      </c>
      <c r="D20" s="2">
        <v>0</v>
      </c>
      <c r="E20" s="2">
        <v>3</v>
      </c>
      <c r="F20" s="2">
        <v>4</v>
      </c>
      <c r="G20" s="2">
        <v>0</v>
      </c>
      <c r="H20" s="2">
        <v>1</v>
      </c>
      <c r="I20" s="2">
        <v>2</v>
      </c>
      <c r="J20" s="15">
        <v>0</v>
      </c>
      <c r="K20" s="3">
        <f t="shared" si="1"/>
        <v>0.88593576965669985</v>
      </c>
      <c r="L20" s="3">
        <f t="shared" si="0"/>
        <v>1.3698630136986301</v>
      </c>
      <c r="M20" s="3">
        <f t="shared" si="2"/>
        <v>0</v>
      </c>
    </row>
    <row r="21" spans="1:13" ht="15" x14ac:dyDescent="0.2">
      <c r="A21" s="2">
        <v>195</v>
      </c>
      <c r="B21" s="2">
        <v>0</v>
      </c>
      <c r="C21" s="2">
        <v>0</v>
      </c>
      <c r="D21" s="2">
        <v>0</v>
      </c>
      <c r="E21" s="2">
        <v>1</v>
      </c>
      <c r="F21" s="2">
        <v>1</v>
      </c>
      <c r="G21" s="2">
        <v>1</v>
      </c>
      <c r="H21" s="2">
        <v>1</v>
      </c>
      <c r="I21" s="2">
        <v>3</v>
      </c>
      <c r="J21" s="15">
        <v>0</v>
      </c>
      <c r="K21" s="3">
        <f t="shared" si="1"/>
        <v>0.44296788482834992</v>
      </c>
      <c r="L21" s="3">
        <f t="shared" si="0"/>
        <v>2.0547945205479454</v>
      </c>
      <c r="M21" s="3">
        <f t="shared" si="2"/>
        <v>0</v>
      </c>
    </row>
    <row r="22" spans="1:13" ht="15" x14ac:dyDescent="0.2">
      <c r="A22" s="2">
        <v>205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2</v>
      </c>
      <c r="H22" s="2">
        <v>1</v>
      </c>
      <c r="I22" s="2">
        <v>2</v>
      </c>
      <c r="J22" s="15">
        <v>2</v>
      </c>
      <c r="K22" s="3">
        <f t="shared" si="1"/>
        <v>0.33222591362126247</v>
      </c>
      <c r="L22" s="3">
        <f t="shared" si="0"/>
        <v>1.3698630136986301</v>
      </c>
      <c r="M22" s="3">
        <f t="shared" si="2"/>
        <v>1.7391304347826086</v>
      </c>
    </row>
    <row r="23" spans="1:13" ht="15" x14ac:dyDescent="0.2">
      <c r="A23" s="2">
        <v>215</v>
      </c>
      <c r="B23" s="2">
        <v>0</v>
      </c>
      <c r="C23" s="2">
        <v>0</v>
      </c>
      <c r="D23" s="2">
        <v>0</v>
      </c>
      <c r="E23" s="2">
        <v>3</v>
      </c>
      <c r="F23" s="2">
        <v>4</v>
      </c>
      <c r="G23" s="2">
        <v>4</v>
      </c>
      <c r="H23" s="2">
        <v>0</v>
      </c>
      <c r="I23" s="2">
        <v>2</v>
      </c>
      <c r="J23" s="15">
        <v>1</v>
      </c>
      <c r="K23" s="3">
        <f t="shared" si="1"/>
        <v>1.2181616832779623</v>
      </c>
      <c r="L23" s="3">
        <f t="shared" si="0"/>
        <v>1.3698630136986301</v>
      </c>
      <c r="M23" s="3">
        <f t="shared" si="2"/>
        <v>0.86956521739130432</v>
      </c>
    </row>
    <row r="24" spans="1:13" ht="15" x14ac:dyDescent="0.2">
      <c r="A24" s="2">
        <v>225</v>
      </c>
      <c r="B24" s="2">
        <v>0</v>
      </c>
      <c r="C24" s="2">
        <v>0</v>
      </c>
      <c r="D24" s="2">
        <v>0</v>
      </c>
      <c r="E24" s="2">
        <v>0</v>
      </c>
      <c r="F24" s="2">
        <v>1</v>
      </c>
      <c r="G24" s="2">
        <v>2</v>
      </c>
      <c r="H24" s="2">
        <v>0</v>
      </c>
      <c r="I24" s="2">
        <v>4</v>
      </c>
      <c r="J24" s="15">
        <v>1</v>
      </c>
      <c r="K24" s="3">
        <f t="shared" si="1"/>
        <v>0.33222591362126247</v>
      </c>
      <c r="L24" s="3">
        <f t="shared" si="0"/>
        <v>2.7397260273972601</v>
      </c>
      <c r="M24" s="3">
        <f t="shared" si="2"/>
        <v>0.86956521739130432</v>
      </c>
    </row>
    <row r="25" spans="1:13" ht="15" x14ac:dyDescent="0.2">
      <c r="A25" s="2">
        <v>235</v>
      </c>
      <c r="B25" s="2">
        <v>0</v>
      </c>
      <c r="C25" s="2">
        <v>0</v>
      </c>
      <c r="D25" s="2">
        <v>0</v>
      </c>
      <c r="E25" s="2">
        <v>0</v>
      </c>
      <c r="F25" s="2">
        <v>1</v>
      </c>
      <c r="G25" s="2">
        <v>3</v>
      </c>
      <c r="H25" s="2">
        <v>0</v>
      </c>
      <c r="I25" s="2">
        <v>3</v>
      </c>
      <c r="J25" s="15">
        <v>5</v>
      </c>
      <c r="K25" s="3">
        <f t="shared" si="1"/>
        <v>0.44296788482834992</v>
      </c>
      <c r="L25" s="3">
        <f t="shared" si="0"/>
        <v>2.0547945205479454</v>
      </c>
      <c r="M25" s="3">
        <f t="shared" si="2"/>
        <v>4.3478260869565215</v>
      </c>
    </row>
    <row r="26" spans="1:13" ht="15" x14ac:dyDescent="0.2">
      <c r="A26" s="2">
        <v>245</v>
      </c>
      <c r="B26" s="2">
        <v>0</v>
      </c>
      <c r="C26" s="2">
        <v>0</v>
      </c>
      <c r="D26" s="2">
        <v>0</v>
      </c>
      <c r="E26" s="2">
        <v>0</v>
      </c>
      <c r="F26" s="2">
        <v>1</v>
      </c>
      <c r="G26" s="2">
        <v>3</v>
      </c>
      <c r="H26" s="2">
        <v>0</v>
      </c>
      <c r="I26" s="2">
        <v>3</v>
      </c>
      <c r="J26" s="15">
        <v>3</v>
      </c>
      <c r="K26" s="3">
        <f t="shared" si="1"/>
        <v>0.44296788482834992</v>
      </c>
      <c r="L26" s="3">
        <f t="shared" si="0"/>
        <v>2.0547945205479454</v>
      </c>
      <c r="M26" s="3">
        <f t="shared" si="2"/>
        <v>2.6086956521739131</v>
      </c>
    </row>
    <row r="27" spans="1:13" ht="15" x14ac:dyDescent="0.2">
      <c r="A27" s="2">
        <v>255</v>
      </c>
      <c r="B27" s="2">
        <v>0</v>
      </c>
      <c r="C27" s="2">
        <v>0</v>
      </c>
      <c r="D27" s="2">
        <v>0</v>
      </c>
      <c r="E27" s="2">
        <v>0</v>
      </c>
      <c r="F27" s="2">
        <v>2</v>
      </c>
      <c r="G27" s="2">
        <v>3</v>
      </c>
      <c r="H27" s="2">
        <v>1</v>
      </c>
      <c r="I27" s="2">
        <v>0</v>
      </c>
      <c r="J27" s="15">
        <v>1</v>
      </c>
      <c r="K27" s="3">
        <f t="shared" si="1"/>
        <v>0.66445182724252494</v>
      </c>
      <c r="L27" s="3">
        <f t="shared" si="0"/>
        <v>0</v>
      </c>
      <c r="M27" s="3">
        <f t="shared" si="2"/>
        <v>0.86956521739130432</v>
      </c>
    </row>
    <row r="28" spans="1:13" ht="15" x14ac:dyDescent="0.2">
      <c r="A28" s="2">
        <v>265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2</v>
      </c>
      <c r="H28" s="2">
        <v>0</v>
      </c>
      <c r="I28" s="2">
        <v>2</v>
      </c>
      <c r="J28" s="15">
        <v>1</v>
      </c>
      <c r="K28" s="3">
        <f t="shared" si="1"/>
        <v>0.22148394241417496</v>
      </c>
      <c r="L28" s="3">
        <f t="shared" si="0"/>
        <v>1.3698630136986301</v>
      </c>
      <c r="M28" s="3">
        <f t="shared" si="2"/>
        <v>0.86956521739130432</v>
      </c>
    </row>
    <row r="29" spans="1:13" ht="15" x14ac:dyDescent="0.2">
      <c r="A29" s="2">
        <v>275</v>
      </c>
      <c r="B29" s="2">
        <v>0</v>
      </c>
      <c r="C29" s="2">
        <v>0</v>
      </c>
      <c r="D29" s="2">
        <v>0</v>
      </c>
      <c r="E29" s="2">
        <v>2</v>
      </c>
      <c r="F29" s="2">
        <v>3</v>
      </c>
      <c r="G29" s="2">
        <v>5</v>
      </c>
      <c r="H29" s="2">
        <v>0</v>
      </c>
      <c r="I29" s="2">
        <v>2</v>
      </c>
      <c r="J29" s="15">
        <v>0</v>
      </c>
      <c r="K29" s="3">
        <f t="shared" si="1"/>
        <v>1.1074197120708749</v>
      </c>
      <c r="L29" s="3">
        <f t="shared" si="0"/>
        <v>1.3698630136986301</v>
      </c>
      <c r="M29" s="3">
        <f t="shared" si="2"/>
        <v>0</v>
      </c>
    </row>
    <row r="30" spans="1:13" ht="15" x14ac:dyDescent="0.2">
      <c r="A30" s="2">
        <v>285</v>
      </c>
      <c r="B30" s="2">
        <v>0</v>
      </c>
      <c r="C30" s="2">
        <v>0</v>
      </c>
      <c r="D30" s="2">
        <v>0</v>
      </c>
      <c r="E30" s="2">
        <v>1</v>
      </c>
      <c r="F30" s="2">
        <v>1</v>
      </c>
      <c r="G30" s="2">
        <v>5</v>
      </c>
      <c r="H30" s="2">
        <v>1</v>
      </c>
      <c r="I30" s="2">
        <v>2</v>
      </c>
      <c r="J30" s="15">
        <v>2</v>
      </c>
      <c r="K30" s="3">
        <f t="shared" si="1"/>
        <v>0.88593576965669985</v>
      </c>
      <c r="L30" s="3">
        <f t="shared" si="0"/>
        <v>1.3698630136986301</v>
      </c>
      <c r="M30" s="3">
        <f t="shared" si="2"/>
        <v>1.7391304347826086</v>
      </c>
    </row>
    <row r="31" spans="1:13" ht="15" x14ac:dyDescent="0.2">
      <c r="A31" s="2">
        <v>295</v>
      </c>
      <c r="B31" s="2">
        <v>0</v>
      </c>
      <c r="C31" s="2">
        <v>0</v>
      </c>
      <c r="D31" s="2">
        <v>0</v>
      </c>
      <c r="E31" s="2">
        <v>2</v>
      </c>
      <c r="F31" s="2">
        <v>3</v>
      </c>
      <c r="G31" s="2">
        <v>5</v>
      </c>
      <c r="H31" s="2">
        <v>1</v>
      </c>
      <c r="I31" s="2">
        <v>2</v>
      </c>
      <c r="J31" s="15">
        <v>0</v>
      </c>
      <c r="K31" s="3">
        <f t="shared" si="1"/>
        <v>1.2181616832779623</v>
      </c>
      <c r="L31" s="3">
        <f t="shared" si="0"/>
        <v>1.3698630136986301</v>
      </c>
      <c r="M31" s="3">
        <f t="shared" si="2"/>
        <v>0</v>
      </c>
    </row>
    <row r="32" spans="1:13" ht="15" x14ac:dyDescent="0.2">
      <c r="A32" s="2">
        <v>305</v>
      </c>
      <c r="B32" s="2">
        <v>0</v>
      </c>
      <c r="C32" s="2">
        <v>0</v>
      </c>
      <c r="D32" s="2">
        <v>0</v>
      </c>
      <c r="E32" s="2">
        <v>1</v>
      </c>
      <c r="F32" s="2">
        <v>3</v>
      </c>
      <c r="G32" s="2">
        <v>10</v>
      </c>
      <c r="H32" s="2">
        <v>0</v>
      </c>
      <c r="I32" s="2">
        <v>2</v>
      </c>
      <c r="J32" s="15">
        <v>0</v>
      </c>
      <c r="K32" s="3">
        <f t="shared" si="1"/>
        <v>1.5503875968992249</v>
      </c>
      <c r="L32" s="3">
        <f t="shared" si="0"/>
        <v>1.3698630136986301</v>
      </c>
      <c r="M32" s="3">
        <f t="shared" si="2"/>
        <v>0</v>
      </c>
    </row>
    <row r="33" spans="1:13" ht="15" x14ac:dyDescent="0.2">
      <c r="A33" s="2">
        <v>315</v>
      </c>
      <c r="B33" s="2">
        <v>2</v>
      </c>
      <c r="C33" s="2">
        <v>0</v>
      </c>
      <c r="D33" s="2">
        <v>0</v>
      </c>
      <c r="E33" s="2">
        <v>0</v>
      </c>
      <c r="F33" s="2">
        <v>3</v>
      </c>
      <c r="G33" s="2">
        <v>8</v>
      </c>
      <c r="H33" s="2">
        <v>2</v>
      </c>
      <c r="I33" s="2">
        <v>1</v>
      </c>
      <c r="J33" s="15">
        <v>2</v>
      </c>
      <c r="K33" s="3">
        <f t="shared" si="1"/>
        <v>1.6611295681063123</v>
      </c>
      <c r="L33" s="3">
        <f t="shared" si="0"/>
        <v>0.68493150684931503</v>
      </c>
      <c r="M33" s="3">
        <f t="shared" si="2"/>
        <v>1.7391304347826086</v>
      </c>
    </row>
    <row r="34" spans="1:13" ht="15" x14ac:dyDescent="0.2">
      <c r="A34" s="2">
        <v>325</v>
      </c>
      <c r="B34" s="2">
        <v>1</v>
      </c>
      <c r="C34" s="2">
        <v>1</v>
      </c>
      <c r="D34" s="2">
        <v>1</v>
      </c>
      <c r="E34" s="2">
        <v>3</v>
      </c>
      <c r="F34" s="2">
        <v>5</v>
      </c>
      <c r="G34" s="2">
        <v>6</v>
      </c>
      <c r="H34" s="2">
        <v>3</v>
      </c>
      <c r="I34" s="2">
        <v>4</v>
      </c>
      <c r="J34" s="15">
        <v>1</v>
      </c>
      <c r="K34" s="3">
        <f t="shared" si="1"/>
        <v>2.2148394241417497</v>
      </c>
      <c r="L34" s="3">
        <f t="shared" ref="L34:L61" si="3">100*I34/$I$63</f>
        <v>2.7397260273972601</v>
      </c>
      <c r="M34" s="3">
        <f t="shared" si="2"/>
        <v>0.86956521739130432</v>
      </c>
    </row>
    <row r="35" spans="1:13" ht="15" x14ac:dyDescent="0.2">
      <c r="A35" s="2">
        <v>335</v>
      </c>
      <c r="B35" s="2">
        <v>1</v>
      </c>
      <c r="C35" s="2">
        <v>1</v>
      </c>
      <c r="D35" s="2">
        <v>1</v>
      </c>
      <c r="E35" s="2">
        <v>0</v>
      </c>
      <c r="F35" s="2">
        <v>1</v>
      </c>
      <c r="G35" s="2">
        <v>15</v>
      </c>
      <c r="H35" s="2">
        <v>3</v>
      </c>
      <c r="I35" s="2">
        <v>6</v>
      </c>
      <c r="J35" s="15">
        <v>3</v>
      </c>
      <c r="K35" s="3">
        <f t="shared" si="1"/>
        <v>2.4363233665559245</v>
      </c>
      <c r="L35" s="3">
        <f t="shared" si="3"/>
        <v>4.1095890410958908</v>
      </c>
      <c r="M35" s="3">
        <f t="shared" si="2"/>
        <v>2.6086956521739131</v>
      </c>
    </row>
    <row r="36" spans="1:13" ht="15" x14ac:dyDescent="0.2">
      <c r="A36" s="2">
        <v>345</v>
      </c>
      <c r="B36" s="2">
        <v>11</v>
      </c>
      <c r="C36" s="2">
        <v>5</v>
      </c>
      <c r="D36" s="2">
        <v>5</v>
      </c>
      <c r="E36" s="2">
        <v>5</v>
      </c>
      <c r="F36" s="2">
        <v>5</v>
      </c>
      <c r="G36" s="2">
        <v>21</v>
      </c>
      <c r="H36" s="2">
        <v>5</v>
      </c>
      <c r="I36" s="2">
        <v>6</v>
      </c>
      <c r="J36" s="15">
        <v>3</v>
      </c>
      <c r="K36" s="3">
        <f t="shared" si="1"/>
        <v>6.3122923588039868</v>
      </c>
      <c r="L36" s="3">
        <f t="shared" si="3"/>
        <v>4.1095890410958908</v>
      </c>
      <c r="M36" s="3">
        <f t="shared" si="2"/>
        <v>2.6086956521739131</v>
      </c>
    </row>
    <row r="37" spans="1:13" ht="15" x14ac:dyDescent="0.2">
      <c r="A37" s="2">
        <v>355</v>
      </c>
      <c r="B37" s="2">
        <v>8</v>
      </c>
      <c r="C37" s="2">
        <v>11</v>
      </c>
      <c r="D37" s="2">
        <v>11</v>
      </c>
      <c r="E37" s="2">
        <v>8</v>
      </c>
      <c r="F37" s="2">
        <v>7</v>
      </c>
      <c r="G37" s="2">
        <v>8</v>
      </c>
      <c r="H37" s="2">
        <v>5</v>
      </c>
      <c r="I37" s="2">
        <v>11</v>
      </c>
      <c r="J37" s="15">
        <v>9</v>
      </c>
      <c r="K37" s="3">
        <f t="shared" si="1"/>
        <v>6.4230343300110739</v>
      </c>
      <c r="L37" s="3">
        <f t="shared" si="3"/>
        <v>7.5342465753424657</v>
      </c>
      <c r="M37" s="3">
        <f t="shared" si="2"/>
        <v>7.8260869565217392</v>
      </c>
    </row>
    <row r="38" spans="1:13" ht="15" x14ac:dyDescent="0.2">
      <c r="A38" s="2">
        <v>365</v>
      </c>
      <c r="B38" s="2">
        <v>31</v>
      </c>
      <c r="C38" s="2">
        <v>12</v>
      </c>
      <c r="D38" s="2">
        <v>12</v>
      </c>
      <c r="E38" s="2">
        <v>12</v>
      </c>
      <c r="F38" s="2">
        <v>14</v>
      </c>
      <c r="G38" s="2">
        <v>27</v>
      </c>
      <c r="H38" s="2">
        <v>6</v>
      </c>
      <c r="I38" s="2">
        <v>16</v>
      </c>
      <c r="J38" s="15">
        <v>8</v>
      </c>
      <c r="K38" s="3">
        <f t="shared" si="1"/>
        <v>12.624584717607974</v>
      </c>
      <c r="L38" s="3">
        <f t="shared" si="3"/>
        <v>10.95890410958904</v>
      </c>
      <c r="M38" s="3">
        <f t="shared" si="2"/>
        <v>6.9565217391304346</v>
      </c>
    </row>
    <row r="39" spans="1:13" ht="15" x14ac:dyDescent="0.2">
      <c r="A39" s="2">
        <v>375</v>
      </c>
      <c r="B39" s="2">
        <v>4</v>
      </c>
      <c r="C39" s="2">
        <v>12</v>
      </c>
      <c r="D39" s="2">
        <v>12</v>
      </c>
      <c r="E39" s="2">
        <v>11</v>
      </c>
      <c r="F39" s="2">
        <v>11</v>
      </c>
      <c r="G39" s="2">
        <v>29</v>
      </c>
      <c r="H39" s="2">
        <v>7</v>
      </c>
      <c r="I39" s="2">
        <v>10</v>
      </c>
      <c r="J39" s="15">
        <v>6</v>
      </c>
      <c r="K39" s="3">
        <f t="shared" si="1"/>
        <v>9.5238095238095237</v>
      </c>
      <c r="L39" s="3">
        <f t="shared" si="3"/>
        <v>6.8493150684931505</v>
      </c>
      <c r="M39" s="3">
        <f t="shared" si="2"/>
        <v>5.2173913043478262</v>
      </c>
    </row>
    <row r="40" spans="1:13" ht="15" x14ac:dyDescent="0.2">
      <c r="A40" s="2">
        <v>385</v>
      </c>
      <c r="B40" s="2">
        <v>21</v>
      </c>
      <c r="C40" s="2">
        <v>11</v>
      </c>
      <c r="D40" s="2">
        <v>11</v>
      </c>
      <c r="E40" s="2">
        <v>25</v>
      </c>
      <c r="F40" s="2">
        <v>25</v>
      </c>
      <c r="G40" s="2">
        <v>16</v>
      </c>
      <c r="H40" s="2">
        <v>7</v>
      </c>
      <c r="I40" s="2">
        <v>12</v>
      </c>
      <c r="J40" s="15">
        <v>9</v>
      </c>
      <c r="K40" s="3">
        <f t="shared" si="1"/>
        <v>12.846068660022148</v>
      </c>
      <c r="L40" s="3">
        <f t="shared" si="3"/>
        <v>8.2191780821917817</v>
      </c>
      <c r="M40" s="3">
        <f t="shared" si="2"/>
        <v>7.8260869565217392</v>
      </c>
    </row>
    <row r="41" spans="1:13" ht="15" x14ac:dyDescent="0.2">
      <c r="A41" s="2">
        <v>395</v>
      </c>
      <c r="B41" s="2">
        <v>20</v>
      </c>
      <c r="C41" s="2">
        <v>12</v>
      </c>
      <c r="D41" s="2">
        <v>12</v>
      </c>
      <c r="E41" s="2">
        <v>15</v>
      </c>
      <c r="F41" s="2">
        <v>17</v>
      </c>
      <c r="G41" s="2">
        <v>29</v>
      </c>
      <c r="H41" s="2">
        <v>9</v>
      </c>
      <c r="I41" s="2">
        <v>15</v>
      </c>
      <c r="J41" s="15">
        <v>12</v>
      </c>
      <c r="K41" s="3">
        <f t="shared" si="1"/>
        <v>12.624584717607974</v>
      </c>
      <c r="L41" s="3">
        <f t="shared" si="3"/>
        <v>10.273972602739725</v>
      </c>
      <c r="M41" s="3">
        <f t="shared" si="2"/>
        <v>10.434782608695652</v>
      </c>
    </row>
    <row r="42" spans="1:13" ht="15" x14ac:dyDescent="0.2">
      <c r="A42" s="2">
        <v>405</v>
      </c>
      <c r="B42" s="2">
        <v>10</v>
      </c>
      <c r="C42" s="2">
        <v>9</v>
      </c>
      <c r="D42" s="2">
        <v>9</v>
      </c>
      <c r="E42" s="2">
        <v>12</v>
      </c>
      <c r="F42" s="2">
        <v>11</v>
      </c>
      <c r="G42" s="2">
        <v>11</v>
      </c>
      <c r="H42" s="2">
        <v>5</v>
      </c>
      <c r="I42" s="2">
        <v>13</v>
      </c>
      <c r="J42" s="15">
        <v>18</v>
      </c>
      <c r="K42" s="3">
        <f t="shared" si="1"/>
        <v>7.4197120708748612</v>
      </c>
      <c r="L42" s="3">
        <f t="shared" si="3"/>
        <v>8.9041095890410951</v>
      </c>
      <c r="M42" s="3">
        <f t="shared" si="2"/>
        <v>15.652173913043478</v>
      </c>
    </row>
    <row r="43" spans="1:13" ht="15" x14ac:dyDescent="0.2">
      <c r="A43" s="2">
        <v>415</v>
      </c>
      <c r="B43" s="2">
        <v>10</v>
      </c>
      <c r="C43" s="2">
        <v>8</v>
      </c>
      <c r="D43" s="2">
        <v>8</v>
      </c>
      <c r="E43" s="2">
        <v>8</v>
      </c>
      <c r="F43" s="2">
        <v>7</v>
      </c>
      <c r="G43" s="2">
        <v>11</v>
      </c>
      <c r="H43" s="2">
        <v>6</v>
      </c>
      <c r="I43" s="2">
        <v>10</v>
      </c>
      <c r="J43" s="15">
        <v>11</v>
      </c>
      <c r="K43" s="3">
        <f t="shared" si="1"/>
        <v>6.4230343300110739</v>
      </c>
      <c r="L43" s="3">
        <f t="shared" si="3"/>
        <v>6.8493150684931505</v>
      </c>
      <c r="M43" s="3">
        <f t="shared" si="2"/>
        <v>9.5652173913043477</v>
      </c>
    </row>
    <row r="44" spans="1:13" ht="15" x14ac:dyDescent="0.2">
      <c r="A44" s="2">
        <v>425</v>
      </c>
      <c r="B44" s="2">
        <v>6</v>
      </c>
      <c r="C44" s="2">
        <v>2</v>
      </c>
      <c r="D44" s="2">
        <v>2</v>
      </c>
      <c r="E44" s="2">
        <v>5</v>
      </c>
      <c r="F44" s="2">
        <v>9</v>
      </c>
      <c r="G44" s="2">
        <v>2</v>
      </c>
      <c r="H44" s="2">
        <v>4</v>
      </c>
      <c r="I44" s="2">
        <v>6</v>
      </c>
      <c r="J44" s="15">
        <v>10</v>
      </c>
      <c r="K44" s="3">
        <f t="shared" si="1"/>
        <v>3.3222591362126246</v>
      </c>
      <c r="L44" s="3">
        <f t="shared" si="3"/>
        <v>4.1095890410958908</v>
      </c>
      <c r="M44" s="3">
        <f t="shared" si="2"/>
        <v>8.695652173913043</v>
      </c>
    </row>
    <row r="45" spans="1:13" ht="15" x14ac:dyDescent="0.2">
      <c r="A45" s="2">
        <v>435</v>
      </c>
      <c r="B45" s="2">
        <v>8</v>
      </c>
      <c r="C45" s="2">
        <v>4</v>
      </c>
      <c r="D45" s="2">
        <v>4</v>
      </c>
      <c r="E45" s="2">
        <v>3</v>
      </c>
      <c r="F45" s="2">
        <v>4</v>
      </c>
      <c r="G45" s="2">
        <v>1</v>
      </c>
      <c r="H45" s="2">
        <v>2</v>
      </c>
      <c r="I45" s="2">
        <v>0</v>
      </c>
      <c r="J45" s="15">
        <v>3</v>
      </c>
      <c r="K45" s="3">
        <f t="shared" si="1"/>
        <v>2.8792912513842746</v>
      </c>
      <c r="L45" s="3">
        <f t="shared" si="3"/>
        <v>0</v>
      </c>
      <c r="M45" s="3">
        <f t="shared" si="2"/>
        <v>2.6086956521739131</v>
      </c>
    </row>
    <row r="46" spans="1:13" ht="15" x14ac:dyDescent="0.2">
      <c r="A46" s="2">
        <v>445</v>
      </c>
      <c r="B46" s="2">
        <v>1</v>
      </c>
      <c r="C46" s="2">
        <v>2</v>
      </c>
      <c r="D46" s="2">
        <v>2</v>
      </c>
      <c r="E46" s="2">
        <v>2</v>
      </c>
      <c r="F46" s="2">
        <v>2</v>
      </c>
      <c r="G46" s="2">
        <v>2</v>
      </c>
      <c r="H46" s="2">
        <v>1</v>
      </c>
      <c r="I46" s="2">
        <v>2</v>
      </c>
      <c r="J46" s="15">
        <v>2</v>
      </c>
      <c r="K46" s="3">
        <f t="shared" si="1"/>
        <v>1.3289036544850499</v>
      </c>
      <c r="L46" s="3">
        <f t="shared" si="3"/>
        <v>1.3698630136986301</v>
      </c>
      <c r="M46" s="3">
        <f t="shared" si="2"/>
        <v>1.7391304347826086</v>
      </c>
    </row>
    <row r="47" spans="1:13" ht="15" x14ac:dyDescent="0.2">
      <c r="A47" s="2">
        <v>455</v>
      </c>
      <c r="B47" s="2">
        <v>1</v>
      </c>
      <c r="C47" s="2">
        <v>1</v>
      </c>
      <c r="D47" s="2">
        <v>1</v>
      </c>
      <c r="E47" s="2">
        <v>1</v>
      </c>
      <c r="F47" s="2">
        <v>0</v>
      </c>
      <c r="G47" s="2">
        <v>2</v>
      </c>
      <c r="H47" s="2">
        <v>3</v>
      </c>
      <c r="I47" s="2">
        <v>0</v>
      </c>
      <c r="J47" s="15">
        <v>2</v>
      </c>
      <c r="K47" s="3">
        <f t="shared" si="1"/>
        <v>0.99667774086378735</v>
      </c>
      <c r="L47" s="3">
        <f t="shared" si="3"/>
        <v>0</v>
      </c>
      <c r="M47" s="3">
        <f t="shared" si="2"/>
        <v>1.7391304347826086</v>
      </c>
    </row>
    <row r="48" spans="1:13" ht="15" x14ac:dyDescent="0.2">
      <c r="A48" s="2">
        <v>465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15">
        <v>0</v>
      </c>
      <c r="K48" s="3">
        <f t="shared" si="1"/>
        <v>0</v>
      </c>
      <c r="L48" s="3">
        <f t="shared" si="3"/>
        <v>0</v>
      </c>
      <c r="M48" s="3">
        <f t="shared" si="2"/>
        <v>0</v>
      </c>
    </row>
    <row r="49" spans="1:13" ht="15" x14ac:dyDescent="0.2">
      <c r="A49" s="2">
        <v>475</v>
      </c>
      <c r="B49" s="2">
        <v>1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15">
        <v>0</v>
      </c>
      <c r="K49" s="3">
        <f t="shared" si="1"/>
        <v>0.11074197120708748</v>
      </c>
      <c r="L49" s="3">
        <f t="shared" si="3"/>
        <v>0</v>
      </c>
      <c r="M49" s="3">
        <f t="shared" si="2"/>
        <v>0</v>
      </c>
    </row>
    <row r="50" spans="1:13" ht="15" x14ac:dyDescent="0.2">
      <c r="A50" s="2">
        <v>485</v>
      </c>
      <c r="B50" s="2">
        <v>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15">
        <v>0</v>
      </c>
      <c r="K50" s="3">
        <f t="shared" si="1"/>
        <v>0</v>
      </c>
      <c r="L50" s="3">
        <f t="shared" si="3"/>
        <v>0</v>
      </c>
      <c r="M50" s="3">
        <f t="shared" si="2"/>
        <v>0</v>
      </c>
    </row>
    <row r="51" spans="1:13" ht="15" x14ac:dyDescent="0.2">
      <c r="A51" s="2">
        <v>495</v>
      </c>
      <c r="B51" s="2">
        <v>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15">
        <v>0</v>
      </c>
      <c r="K51" s="3">
        <f t="shared" si="1"/>
        <v>0</v>
      </c>
      <c r="L51" s="3">
        <f t="shared" si="3"/>
        <v>0</v>
      </c>
      <c r="M51" s="3">
        <f t="shared" si="2"/>
        <v>0</v>
      </c>
    </row>
    <row r="52" spans="1:13" ht="15" x14ac:dyDescent="0.2">
      <c r="A52" s="2">
        <v>505</v>
      </c>
      <c r="B52" s="2">
        <v>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15">
        <v>0</v>
      </c>
      <c r="K52" s="3">
        <f t="shared" si="1"/>
        <v>0</v>
      </c>
      <c r="L52" s="3">
        <f t="shared" si="3"/>
        <v>0</v>
      </c>
      <c r="M52" s="3">
        <f t="shared" si="2"/>
        <v>0</v>
      </c>
    </row>
    <row r="53" spans="1:13" ht="15" x14ac:dyDescent="0.2">
      <c r="A53" s="2">
        <v>515</v>
      </c>
      <c r="B53" s="2">
        <v>0</v>
      </c>
      <c r="C53" s="2">
        <v>0</v>
      </c>
      <c r="D53" s="2">
        <v>0</v>
      </c>
      <c r="E53" s="2">
        <v>0</v>
      </c>
      <c r="F53" s="2">
        <v>0</v>
      </c>
      <c r="G53" s="2">
        <v>1</v>
      </c>
      <c r="H53" s="2">
        <v>0</v>
      </c>
      <c r="I53" s="2">
        <v>0</v>
      </c>
      <c r="J53" s="15">
        <v>0</v>
      </c>
      <c r="K53" s="3">
        <f t="shared" si="1"/>
        <v>0.11074197120708748</v>
      </c>
      <c r="L53" s="3">
        <f t="shared" si="3"/>
        <v>0</v>
      </c>
      <c r="M53" s="3">
        <f t="shared" si="2"/>
        <v>0</v>
      </c>
    </row>
    <row r="54" spans="1:13" ht="15" x14ac:dyDescent="0.2">
      <c r="A54" s="2">
        <v>525</v>
      </c>
      <c r="B54" s="2">
        <v>0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15">
        <v>0</v>
      </c>
      <c r="K54" s="3">
        <f t="shared" si="1"/>
        <v>0</v>
      </c>
      <c r="L54" s="3">
        <f t="shared" si="3"/>
        <v>0</v>
      </c>
      <c r="M54" s="3">
        <f t="shared" si="2"/>
        <v>0</v>
      </c>
    </row>
    <row r="55" spans="1:13" ht="15" x14ac:dyDescent="0.2">
      <c r="A55" s="2">
        <v>535</v>
      </c>
      <c r="B55" s="2">
        <v>0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15">
        <v>0</v>
      </c>
      <c r="K55" s="3">
        <f t="shared" si="1"/>
        <v>0</v>
      </c>
      <c r="L55" s="3">
        <f t="shared" si="3"/>
        <v>0</v>
      </c>
      <c r="M55" s="3">
        <f t="shared" si="2"/>
        <v>0</v>
      </c>
    </row>
    <row r="56" spans="1:13" ht="15" x14ac:dyDescent="0.2">
      <c r="A56" s="2">
        <v>545</v>
      </c>
      <c r="B56" s="2">
        <v>0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15">
        <v>0</v>
      </c>
      <c r="K56" s="3">
        <f t="shared" si="1"/>
        <v>0</v>
      </c>
      <c r="L56" s="3">
        <f t="shared" si="3"/>
        <v>0</v>
      </c>
      <c r="M56" s="3">
        <f t="shared" si="2"/>
        <v>0</v>
      </c>
    </row>
    <row r="57" spans="1:13" ht="15" x14ac:dyDescent="0.2">
      <c r="A57" s="2">
        <v>555</v>
      </c>
      <c r="B57" s="2">
        <v>0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15">
        <v>0</v>
      </c>
      <c r="K57" s="3">
        <f t="shared" si="1"/>
        <v>0</v>
      </c>
      <c r="L57" s="3">
        <f t="shared" si="3"/>
        <v>0</v>
      </c>
      <c r="M57" s="3">
        <f t="shared" si="2"/>
        <v>0</v>
      </c>
    </row>
    <row r="58" spans="1:13" ht="15" x14ac:dyDescent="0.2">
      <c r="A58" s="2">
        <v>565</v>
      </c>
      <c r="B58" s="2">
        <v>0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15">
        <v>0</v>
      </c>
      <c r="K58" s="3">
        <f t="shared" si="1"/>
        <v>0</v>
      </c>
      <c r="L58" s="3">
        <f t="shared" si="3"/>
        <v>0</v>
      </c>
      <c r="M58" s="3">
        <f t="shared" si="2"/>
        <v>0</v>
      </c>
    </row>
    <row r="59" spans="1:13" x14ac:dyDescent="0.2">
      <c r="A59" s="2">
        <v>575</v>
      </c>
      <c r="B59" s="2">
        <v>0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16">
        <v>0</v>
      </c>
      <c r="K59" s="3">
        <f t="shared" si="1"/>
        <v>0</v>
      </c>
      <c r="L59" s="3">
        <f t="shared" si="3"/>
        <v>0</v>
      </c>
      <c r="M59" s="3">
        <f t="shared" si="2"/>
        <v>0</v>
      </c>
    </row>
    <row r="60" spans="1:13" x14ac:dyDescent="0.2">
      <c r="A60" s="2">
        <v>585</v>
      </c>
      <c r="B60" s="2">
        <v>0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16">
        <v>0</v>
      </c>
      <c r="K60" s="3">
        <f t="shared" si="1"/>
        <v>0</v>
      </c>
      <c r="L60" s="3">
        <f t="shared" si="3"/>
        <v>0</v>
      </c>
      <c r="M60" s="3">
        <f t="shared" si="2"/>
        <v>0</v>
      </c>
    </row>
    <row r="61" spans="1:13" x14ac:dyDescent="0.2">
      <c r="A61" s="2">
        <v>595</v>
      </c>
      <c r="B61" s="2">
        <v>0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16">
        <v>0</v>
      </c>
      <c r="K61" s="3">
        <f t="shared" si="1"/>
        <v>0</v>
      </c>
      <c r="L61" s="3">
        <f t="shared" si="3"/>
        <v>0</v>
      </c>
      <c r="M61" s="3">
        <f t="shared" si="2"/>
        <v>0</v>
      </c>
    </row>
    <row r="63" spans="1:13" x14ac:dyDescent="0.2">
      <c r="A63" s="1" t="s">
        <v>16</v>
      </c>
      <c r="B63" s="2">
        <v>136</v>
      </c>
      <c r="C63" s="2">
        <v>91</v>
      </c>
      <c r="D63" s="2">
        <v>91</v>
      </c>
      <c r="E63" s="2">
        <v>125</v>
      </c>
      <c r="F63" s="2">
        <v>148</v>
      </c>
      <c r="G63" s="2">
        <v>237</v>
      </c>
      <c r="H63" s="2">
        <v>75</v>
      </c>
      <c r="I63" s="2">
        <v>146</v>
      </c>
      <c r="J63" s="2">
        <v>115</v>
      </c>
    </row>
    <row r="64" spans="1:13" x14ac:dyDescent="0.2">
      <c r="H64" s="1"/>
    </row>
    <row r="66" spans="2:10" x14ac:dyDescent="0.2">
      <c r="B66" s="17"/>
      <c r="C66" s="17"/>
      <c r="D66" s="17"/>
      <c r="E66" s="17"/>
      <c r="F66" s="17"/>
      <c r="G66" s="17"/>
      <c r="H66" s="17"/>
      <c r="I66" s="17"/>
      <c r="J66" s="17"/>
    </row>
  </sheetData>
  <sheetProtection algorithmName="SHA-512" hashValue="GvGURngnk6LPMHaxsAWltjpvJ4zWAj0w3SHlnr+kK4nxZ2NUmZzPlxw1rEVneArrrRGCqcLqETENWwYO/LxqWg==" saltValue="6hBauZtRl2DSffkLVgnj1Q==" spinCount="100000" sheet="1" objects="1" scenarios="1"/>
  <pageMargins left="0.7" right="0.7" top="0.75" bottom="0.75" header="0.3" footer="0.3"/>
  <pageSetup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5A9892C0DC804BAA284BBCC57636DB" ma:contentTypeVersion="31" ma:contentTypeDescription="Create a new document." ma:contentTypeScope="" ma:versionID="ab7c6f40fb9e22e266f2c8e0038798e1">
  <xsd:schema xmlns:xsd="http://www.w3.org/2001/XMLSchema" xmlns:xs="http://www.w3.org/2001/XMLSchema" xmlns:p="http://schemas.microsoft.com/office/2006/metadata/properties" xmlns:ns1="http://schemas.microsoft.com/sharepoint/v3" xmlns:ns3="4ffa91fb-a0ff-4ac5-b2db-65c790d184a4" xmlns:ns4="http://schemas.microsoft.com/sharepoint.v3" xmlns:ns5="http://schemas.microsoft.com/sharepoint/v3/fields" xmlns:ns6="8fc589bf-c1a5-4cc3-a6b2-7bb88765541f" xmlns:ns7="7fd5b84d-0507-41da-a3e0-a6555df8aae4" targetNamespace="http://schemas.microsoft.com/office/2006/metadata/properties" ma:root="true" ma:fieldsID="d4ba1ff83521588215ad0fd912746282" ns1:_="" ns3:_="" ns4:_="" ns5:_="" ns6:_="" ns7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fc589bf-c1a5-4cc3-a6b2-7bb88765541f"/>
    <xsd:import namespace="7fd5b84d-0507-41da-a3e0-a6555df8aae4"/>
    <xsd:element name="properties">
      <xsd:complexType>
        <xsd:sequence>
          <xsd:element name="documentManagement">
            <xsd:complexType>
              <xsd:all>
                <xsd:element ref="ns3:Document_x0020_Creation_x0020_Date" minOccurs="0"/>
                <xsd:element ref="ns3:Creator" minOccurs="0"/>
                <xsd:element ref="ns3:EPA_x0020_Office" minOccurs="0"/>
                <xsd:element ref="ns3:Record" minOccurs="0"/>
                <xsd:element ref="ns4:CategoryDescription" minOccurs="0"/>
                <xsd:element ref="ns3:Identifier" minOccurs="0"/>
                <xsd:element ref="ns3:EPA_x0020_Contributor" minOccurs="0"/>
                <xsd:element ref="ns3:External_x0020_Contributor" minOccurs="0"/>
                <xsd:element ref="ns5:_Coverage" minOccurs="0"/>
                <xsd:element ref="ns3:EPA_x0020_Related_x0020_Documents" minOccurs="0"/>
                <xsd:element ref="ns5:_Source" minOccurs="0"/>
                <xsd:element ref="ns3:Rights" minOccurs="0"/>
                <xsd:element ref="ns1:Language" minOccurs="0"/>
                <xsd:element ref="ns3:j747ac98061d40f0aa7bd47e1db5675d" minOccurs="0"/>
                <xsd:element ref="ns3:TaxKeywordTaxHTField" minOccurs="0"/>
                <xsd:element ref="ns3:TaxCatchAllLabel" minOccurs="0"/>
                <xsd:element ref="ns3:TaxCatchAll" minOccurs="0"/>
                <xsd:element ref="ns6:SharedWithUsers" minOccurs="0"/>
                <xsd:element ref="ns6:SharedWithDetails" minOccurs="0"/>
                <xsd:element ref="ns6:SharingHintHash" minOccurs="0"/>
                <xsd:element ref="ns7:MediaServiceMetadata" minOccurs="0"/>
                <xsd:element ref="ns7:MediaServiceFastMetadata" minOccurs="0"/>
                <xsd:element ref="ns7:MediaServiceDateTaken" minOccurs="0"/>
                <xsd:element ref="ns7:MediaServiceAutoTags" minOccurs="0"/>
                <xsd:element ref="ns7:MediaServiceOCR" minOccurs="0"/>
                <xsd:element ref="ns6:Records_x0020_Status" minOccurs="0"/>
                <xsd:element ref="ns6:Records_x0020_Date" minOccurs="0"/>
                <xsd:element ref="ns7:MediaServiceEventHashCode" minOccurs="0"/>
                <xsd:element ref="ns7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edeffc6c-83a4-4f34-8a33-3da67f744fb8}" ma:internalName="TaxCatchAllLabel" ma:readOnly="true" ma:showField="CatchAllDataLabel" ma:web="8fc589bf-c1a5-4cc3-a6b2-7bb8876554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edeffc6c-83a4-4f34-8a33-3da67f744fb8}" ma:internalName="TaxCatchAll" ma:showField="CatchAllData" ma:web="8fc589bf-c1a5-4cc3-a6b2-7bb8876554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c589bf-c1a5-4cc3-a6b2-7bb88765541f" elementFormDefault="qualified">
    <xsd:import namespace="http://schemas.microsoft.com/office/2006/documentManagement/types"/>
    <xsd:import namespace="http://schemas.microsoft.com/office/infopath/2007/PartnerControls"/>
    <xsd:element name="SharedWithUsers" ma:index="2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30" nillable="true" ma:displayName="Sharing Hint Hash" ma:description="" ma:hidden="true" ma:internalName="SharingHintHash" ma:readOnly="true">
      <xsd:simpleType>
        <xsd:restriction base="dms:Text"/>
      </xsd:simpleType>
    </xsd:element>
    <xsd:element name="Records_x0020_Status" ma:index="36" nillable="true" ma:displayName="Records Status" ma:default="Pending" ma:internalName="Records_x0020_Status">
      <xsd:simpleType>
        <xsd:restriction base="dms:Text"/>
      </xsd:simpleType>
    </xsd:element>
    <xsd:element name="Records_x0020_Date" ma:index="37" nillable="true" ma:displayName="Records Date" ma:hidden="true" ma:internalName="Records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d5b84d-0507-41da-a3e0-a6555df8aa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3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34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3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3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3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E79168-3538-4B0B-AC41-9851689215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A05678-F498-448F-B7C6-F1799D3268A3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14AE72D6-8279-419E-AA38-FA390AE309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8fc589bf-c1a5-4cc3-a6b2-7bb88765541f"/>
    <ds:schemaRef ds:uri="7fd5b84d-0507-41da-a3e0-a6555df8aa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 Me</vt:lpstr>
      <vt:lpstr>Figure 6.2</vt:lpstr>
      <vt:lpstr>Figure 6.3 a,b</vt:lpstr>
      <vt:lpstr>Figure 6.3 c,d</vt:lpstr>
      <vt:lpstr>Figure 6.3 e</vt:lpstr>
      <vt:lpstr>Figure 6.4</vt:lpstr>
      <vt:lpstr>Figure 6.5</vt:lpstr>
    </vt:vector>
  </TitlesOfParts>
  <Company>State of Colorado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whitej</dc:creator>
  <cp:lastModifiedBy>Guenzel, Lareina</cp:lastModifiedBy>
  <cp:lastPrinted>2015-09-04T19:42:13Z</cp:lastPrinted>
  <dcterms:created xsi:type="dcterms:W3CDTF">2006-09-26T17:56:53Z</dcterms:created>
  <dcterms:modified xsi:type="dcterms:W3CDTF">2019-09-24T13:57:38Z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0x010100F05A9892C0DC804BAA284BBCC57636DB</vt:lpwstr>
  </property>
  <property fmtid="{D5CDD505-2E9C-101B-9397-08002B2CF9AE}" pid="3" name="_Source">
    <vt:lpwstr/>
  </property>
  <property fmtid="{D5CDD505-2E9C-101B-9397-08002B2CF9AE}" pid="4" name="Language">
    <vt:lpwstr>English</vt:lpwstr>
  </property>
  <property fmtid="{D5CDD505-2E9C-101B-9397-08002B2CF9AE}" pid="5" name="j747ac98061d40f0aa7bd47e1db5675d">
    <vt:lpwstr/>
  </property>
  <property fmtid="{D5CDD505-2E9C-101B-9397-08002B2CF9AE}" pid="6" name="Records Date">
    <vt:lpwstr/>
  </property>
  <property fmtid="{D5CDD505-2E9C-101B-9397-08002B2CF9AE}" pid="7" name="External Contributor">
    <vt:lpwstr/>
  </property>
  <property fmtid="{D5CDD505-2E9C-101B-9397-08002B2CF9AE}" pid="8" name="TaxKeywordTaxHTField">
    <vt:lpwstr/>
  </property>
  <property fmtid="{D5CDD505-2E9C-101B-9397-08002B2CF9AE}" pid="9" name="Record">
    <vt:lpwstr>Shared</vt:lpwstr>
  </property>
  <property fmtid="{D5CDD505-2E9C-101B-9397-08002B2CF9AE}" pid="10" name="Rights">
    <vt:lpwstr/>
  </property>
  <property fmtid="{D5CDD505-2E9C-101B-9397-08002B2CF9AE}" pid="11" name="Document Creation Date">
    <vt:lpwstr>2019-08-06T11:03:33Z</vt:lpwstr>
  </property>
  <property fmtid="{D5CDD505-2E9C-101B-9397-08002B2CF9AE}" pid="12" name="EPA Office">
    <vt:lpwstr/>
  </property>
  <property fmtid="{D5CDD505-2E9C-101B-9397-08002B2CF9AE}" pid="13" name="Records Status">
    <vt:lpwstr>Pending</vt:lpwstr>
  </property>
  <property fmtid="{D5CDD505-2E9C-101B-9397-08002B2CF9AE}" pid="14" name="CategoryDescription">
    <vt:lpwstr/>
  </property>
  <property fmtid="{D5CDD505-2E9C-101B-9397-08002B2CF9AE}" pid="15" name="Identifier">
    <vt:lpwstr/>
  </property>
  <property fmtid="{D5CDD505-2E9C-101B-9397-08002B2CF9AE}" pid="16" name="_Coverage">
    <vt:lpwstr/>
  </property>
  <property fmtid="{D5CDD505-2E9C-101B-9397-08002B2CF9AE}" pid="17" name="Creator">
    <vt:lpwstr/>
  </property>
  <property fmtid="{D5CDD505-2E9C-101B-9397-08002B2CF9AE}" pid="18" name="EPA Related Documents">
    <vt:lpwstr/>
  </property>
  <property fmtid="{D5CDD505-2E9C-101B-9397-08002B2CF9AE}" pid="19" name="EPA Contributor">
    <vt:lpwstr/>
  </property>
  <property fmtid="{D5CDD505-2E9C-101B-9397-08002B2CF9AE}" pid="20" name="TaxCatchAll">
    <vt:lpwstr/>
  </property>
</Properties>
</file>