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H:\DOD\OUTREACH\Publications\DRAFTS\abt-template-loco\"/>
    </mc:Choice>
  </mc:AlternateContent>
  <xr:revisionPtr revIDLastSave="0" documentId="13_ncr:1_{0B0BBBE8-CD5B-45F4-9E34-757021D3EDC6}" xr6:coauthVersionLast="47" xr6:coauthVersionMax="47" xr10:uidLastSave="{00000000-0000-0000-0000-000000000000}"/>
  <bookViews>
    <workbookView xWindow="-110" yWindow="-110" windowWidth="19420" windowHeight="10300" tabRatio="742" xr2:uid="{00000000-000D-0000-FFFF-FFFF00000000}"/>
  </bookViews>
  <sheets>
    <sheet name="Instructions" sheetId="11" r:id="rId1"/>
    <sheet name="Current MY Credit Calc" sheetId="1" r:id="rId2"/>
    <sheet name="Current MY Credit Calc-MANUAL" sheetId="10" r:id="rId3"/>
    <sheet name="Field Descriptions" sheetId="2" r:id="rId4"/>
    <sheet name="Power Rating Calc" sheetId="8" r:id="rId5"/>
    <sheet name="Proration Factors" sheetId="6" r:id="rId6"/>
    <sheet name="Credit Summary" sheetId="9" r:id="rId7"/>
  </sheets>
  <definedNames>
    <definedName name="_xlnm.Print_Area" localSheetId="6">'Credit Summary'!$A$1:$V$80</definedName>
    <definedName name="_xlnm.Print_Area" localSheetId="1">'Current MY Credit Calc'!$A$1:$R$330</definedName>
    <definedName name="_xlnm.Print_Area" localSheetId="2">'Current MY Credit Calc-MANUAL'!$A$1:$Q$337</definedName>
    <definedName name="_xlnm.Print_Area" localSheetId="3">'Field Descriptions'!$A$1:$E$38</definedName>
    <definedName name="_xlnm.Print_Area" localSheetId="0">Instructions!$A$1:$Q$134</definedName>
    <definedName name="_xlnm.Print_Area" localSheetId="4">'Power Rating Calc'!$A$1:$G$87</definedName>
    <definedName name="_xlnm.Print_Area" localSheetId="5">'Proration Factors'!$A$1:$I$68</definedName>
    <definedName name="_xlnm.Print_Titles" localSheetId="6">'Credit Summary'!$14:$16</definedName>
    <definedName name="_xlnm.Print_Titles" localSheetId="1">'Current MY Credit Calc'!$14:$14</definedName>
    <definedName name="_xlnm.Print_Titles" localSheetId="2">'Current MY Credit Calc-MANUAL'!$14:$14</definedName>
    <definedName name="_xlnm.Print_Titles" localSheetId="3">'Field Descriptions'!$11:$11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W38" i="9" l="1"/>
  <c r="DX38" i="9"/>
  <c r="DY38" i="9"/>
  <c r="DZ38" i="9"/>
  <c r="EA38" i="9"/>
  <c r="EB38" i="9"/>
  <c r="EC38" i="9"/>
  <c r="ED38" i="9"/>
  <c r="EE38" i="9"/>
  <c r="EF38" i="9"/>
  <c r="EG38" i="9"/>
  <c r="EH38" i="9"/>
  <c r="EI38" i="9"/>
  <c r="EJ38" i="9"/>
  <c r="EK38" i="9"/>
  <c r="EL38" i="9"/>
  <c r="EM38" i="9"/>
  <c r="EN38" i="9"/>
  <c r="EO38" i="9"/>
  <c r="EP38" i="9"/>
  <c r="EQ38" i="9"/>
  <c r="ER38" i="9"/>
  <c r="ES38" i="9"/>
  <c r="ET38" i="9"/>
  <c r="EU38" i="9"/>
  <c r="EV38" i="9"/>
  <c r="EW38" i="9"/>
  <c r="EX38" i="9"/>
  <c r="EY38" i="9"/>
  <c r="EZ38" i="9"/>
  <c r="FA38" i="9"/>
  <c r="FB38" i="9"/>
  <c r="FC38" i="9"/>
  <c r="FD38" i="9"/>
  <c r="FE38" i="9"/>
  <c r="FF38" i="9"/>
  <c r="FG38" i="9"/>
  <c r="FH38" i="9"/>
  <c r="FI38" i="9"/>
  <c r="FJ38" i="9"/>
  <c r="FK38" i="9"/>
  <c r="FL38" i="9"/>
  <c r="FM38" i="9"/>
  <c r="FN38" i="9"/>
  <c r="DW39" i="9"/>
  <c r="DX39" i="9"/>
  <c r="DY39" i="9"/>
  <c r="DZ39" i="9"/>
  <c r="EA39" i="9"/>
  <c r="EB39" i="9"/>
  <c r="EC39" i="9"/>
  <c r="ED39" i="9"/>
  <c r="EE39" i="9"/>
  <c r="EF39" i="9"/>
  <c r="EG39" i="9"/>
  <c r="EH39" i="9"/>
  <c r="EI39" i="9"/>
  <c r="EJ39" i="9"/>
  <c r="EK39" i="9"/>
  <c r="EL39" i="9"/>
  <c r="EM39" i="9"/>
  <c r="EN39" i="9"/>
  <c r="EO39" i="9"/>
  <c r="EP39" i="9"/>
  <c r="EQ39" i="9"/>
  <c r="ER39" i="9"/>
  <c r="ES39" i="9"/>
  <c r="ET39" i="9"/>
  <c r="EU39" i="9"/>
  <c r="EV39" i="9"/>
  <c r="EW39" i="9"/>
  <c r="EX39" i="9"/>
  <c r="EY39" i="9"/>
  <c r="EZ39" i="9"/>
  <c r="FA39" i="9"/>
  <c r="FB39" i="9"/>
  <c r="FC39" i="9"/>
  <c r="FD39" i="9"/>
  <c r="FE39" i="9"/>
  <c r="FF39" i="9"/>
  <c r="FG39" i="9"/>
  <c r="FH39" i="9"/>
  <c r="FI39" i="9"/>
  <c r="FJ39" i="9"/>
  <c r="FK39" i="9"/>
  <c r="FL39" i="9"/>
  <c r="FM39" i="9"/>
  <c r="FN39" i="9"/>
  <c r="DW40" i="9"/>
  <c r="DX40" i="9"/>
  <c r="DY40" i="9"/>
  <c r="DZ40" i="9"/>
  <c r="EA40" i="9"/>
  <c r="EB40" i="9"/>
  <c r="EC40" i="9"/>
  <c r="ED40" i="9"/>
  <c r="EE40" i="9"/>
  <c r="EF40" i="9"/>
  <c r="EG40" i="9"/>
  <c r="EH40" i="9"/>
  <c r="EI40" i="9"/>
  <c r="EJ40" i="9"/>
  <c r="EK40" i="9"/>
  <c r="EL40" i="9"/>
  <c r="EM40" i="9"/>
  <c r="EN40" i="9"/>
  <c r="EO40" i="9"/>
  <c r="EP40" i="9"/>
  <c r="EQ40" i="9"/>
  <c r="ER40" i="9"/>
  <c r="ES40" i="9"/>
  <c r="ET40" i="9"/>
  <c r="EU40" i="9"/>
  <c r="EV40" i="9"/>
  <c r="EW40" i="9"/>
  <c r="EX40" i="9"/>
  <c r="EY40" i="9"/>
  <c r="EZ40" i="9"/>
  <c r="FA40" i="9"/>
  <c r="FB40" i="9"/>
  <c r="FC40" i="9"/>
  <c r="FD40" i="9"/>
  <c r="FE40" i="9"/>
  <c r="FF40" i="9"/>
  <c r="FG40" i="9"/>
  <c r="FH40" i="9"/>
  <c r="FI40" i="9"/>
  <c r="FJ40" i="9"/>
  <c r="FK40" i="9"/>
  <c r="FL40" i="9"/>
  <c r="FM40" i="9"/>
  <c r="FN40" i="9"/>
  <c r="DW41" i="9"/>
  <c r="DX41" i="9"/>
  <c r="DY41" i="9"/>
  <c r="DZ41" i="9"/>
  <c r="EA41" i="9"/>
  <c r="EB41" i="9"/>
  <c r="EC41" i="9"/>
  <c r="ED41" i="9"/>
  <c r="EE41" i="9"/>
  <c r="EF41" i="9"/>
  <c r="EG41" i="9"/>
  <c r="EH41" i="9"/>
  <c r="EI41" i="9"/>
  <c r="EJ41" i="9"/>
  <c r="EK41" i="9"/>
  <c r="EL41" i="9"/>
  <c r="EM41" i="9"/>
  <c r="EN41" i="9"/>
  <c r="EO41" i="9"/>
  <c r="EP41" i="9"/>
  <c r="EQ41" i="9"/>
  <c r="ER41" i="9"/>
  <c r="ES41" i="9"/>
  <c r="ET41" i="9"/>
  <c r="EU41" i="9"/>
  <c r="EV41" i="9"/>
  <c r="EW41" i="9"/>
  <c r="EX41" i="9"/>
  <c r="EY41" i="9"/>
  <c r="EZ41" i="9"/>
  <c r="FA41" i="9"/>
  <c r="FB41" i="9"/>
  <c r="FC41" i="9"/>
  <c r="FD41" i="9"/>
  <c r="FE41" i="9"/>
  <c r="FF41" i="9"/>
  <c r="FG41" i="9"/>
  <c r="FH41" i="9"/>
  <c r="FI41" i="9"/>
  <c r="FJ41" i="9"/>
  <c r="FK41" i="9"/>
  <c r="FL41" i="9"/>
  <c r="FM41" i="9"/>
  <c r="FN41" i="9"/>
  <c r="DW42" i="9"/>
  <c r="DX42" i="9"/>
  <c r="DY42" i="9"/>
  <c r="DZ42" i="9"/>
  <c r="EA42" i="9"/>
  <c r="EB42" i="9"/>
  <c r="EC42" i="9"/>
  <c r="ED42" i="9"/>
  <c r="EE42" i="9"/>
  <c r="EF42" i="9"/>
  <c r="EG42" i="9"/>
  <c r="EH42" i="9"/>
  <c r="EI42" i="9"/>
  <c r="EJ42" i="9"/>
  <c r="EK42" i="9"/>
  <c r="EL42" i="9"/>
  <c r="EM42" i="9"/>
  <c r="EN42" i="9"/>
  <c r="EO42" i="9"/>
  <c r="EP42" i="9"/>
  <c r="EQ42" i="9"/>
  <c r="ER42" i="9"/>
  <c r="ES42" i="9"/>
  <c r="ET42" i="9"/>
  <c r="EU42" i="9"/>
  <c r="EV42" i="9"/>
  <c r="EW42" i="9"/>
  <c r="EX42" i="9"/>
  <c r="EY42" i="9"/>
  <c r="EZ42" i="9"/>
  <c r="FA42" i="9"/>
  <c r="FB42" i="9"/>
  <c r="FC42" i="9"/>
  <c r="FD42" i="9"/>
  <c r="FE42" i="9"/>
  <c r="FF42" i="9"/>
  <c r="FG42" i="9"/>
  <c r="FH42" i="9"/>
  <c r="FI42" i="9"/>
  <c r="FJ42" i="9"/>
  <c r="FK42" i="9"/>
  <c r="FL42" i="9"/>
  <c r="FM42" i="9"/>
  <c r="FN42" i="9"/>
  <c r="DR38" i="9"/>
  <c r="DS38" i="9"/>
  <c r="DT38" i="9"/>
  <c r="DU38" i="9"/>
  <c r="DV38" i="9"/>
  <c r="DR39" i="9"/>
  <c r="DS39" i="9"/>
  <c r="DT39" i="9"/>
  <c r="DU39" i="9"/>
  <c r="DV39" i="9"/>
  <c r="DR40" i="9"/>
  <c r="DS40" i="9"/>
  <c r="DT40" i="9"/>
  <c r="DU40" i="9"/>
  <c r="DV40" i="9"/>
  <c r="DR41" i="9"/>
  <c r="DS41" i="9"/>
  <c r="DT41" i="9"/>
  <c r="DU41" i="9"/>
  <c r="DV41" i="9"/>
  <c r="DR42" i="9"/>
  <c r="DS42" i="9"/>
  <c r="DT42" i="9"/>
  <c r="DU42" i="9"/>
  <c r="DV42" i="9"/>
  <c r="DM38" i="9"/>
  <c r="DN38" i="9"/>
  <c r="DO38" i="9"/>
  <c r="DP38" i="9"/>
  <c r="DQ38" i="9"/>
  <c r="DM39" i="9"/>
  <c r="DN39" i="9"/>
  <c r="DO39" i="9"/>
  <c r="DP39" i="9"/>
  <c r="DQ39" i="9"/>
  <c r="DM40" i="9"/>
  <c r="DN40" i="9"/>
  <c r="DO40" i="9"/>
  <c r="DP40" i="9"/>
  <c r="DQ40" i="9"/>
  <c r="DM41" i="9"/>
  <c r="DN41" i="9"/>
  <c r="DO41" i="9"/>
  <c r="DP41" i="9"/>
  <c r="DQ41" i="9"/>
  <c r="DM42" i="9"/>
  <c r="DN42" i="9"/>
  <c r="DO42" i="9"/>
  <c r="DP42" i="9"/>
  <c r="DQ42" i="9"/>
  <c r="DH38" i="9"/>
  <c r="DI38" i="9"/>
  <c r="DJ38" i="9"/>
  <c r="DK38" i="9"/>
  <c r="DL38" i="9"/>
  <c r="DH39" i="9"/>
  <c r="DI39" i="9"/>
  <c r="DJ39" i="9"/>
  <c r="DK39" i="9"/>
  <c r="DL39" i="9"/>
  <c r="DH40" i="9"/>
  <c r="DI40" i="9"/>
  <c r="DJ40" i="9"/>
  <c r="DK40" i="9"/>
  <c r="DL40" i="9"/>
  <c r="DH41" i="9"/>
  <c r="DI41" i="9"/>
  <c r="DJ41" i="9"/>
  <c r="DK41" i="9"/>
  <c r="DL41" i="9"/>
  <c r="DH42" i="9"/>
  <c r="DI42" i="9"/>
  <c r="DJ42" i="9"/>
  <c r="DK42" i="9"/>
  <c r="DL42" i="9"/>
  <c r="DC38" i="9"/>
  <c r="DD38" i="9"/>
  <c r="DE38" i="9"/>
  <c r="DF38" i="9"/>
  <c r="DG38" i="9"/>
  <c r="DC39" i="9"/>
  <c r="DD39" i="9"/>
  <c r="DE39" i="9"/>
  <c r="DF39" i="9"/>
  <c r="DG39" i="9"/>
  <c r="DC40" i="9"/>
  <c r="DD40" i="9"/>
  <c r="DE40" i="9"/>
  <c r="DF40" i="9"/>
  <c r="DG40" i="9"/>
  <c r="DC41" i="9"/>
  <c r="DD41" i="9"/>
  <c r="DE41" i="9"/>
  <c r="DF41" i="9"/>
  <c r="DG41" i="9"/>
  <c r="DC42" i="9"/>
  <c r="DD42" i="9"/>
  <c r="DE42" i="9"/>
  <c r="DF42" i="9"/>
  <c r="DG42" i="9"/>
  <c r="CZ38" i="9"/>
  <c r="DA38" i="9"/>
  <c r="DB38" i="9"/>
  <c r="CZ39" i="9"/>
  <c r="DA39" i="9"/>
  <c r="DB39" i="9"/>
  <c r="CZ40" i="9"/>
  <c r="DA40" i="9"/>
  <c r="DB40" i="9"/>
  <c r="CZ41" i="9"/>
  <c r="DA41" i="9"/>
  <c r="DB41" i="9"/>
  <c r="CZ42" i="9"/>
  <c r="DA42" i="9"/>
  <c r="DB42" i="9"/>
  <c r="CW38" i="9"/>
  <c r="CX38" i="9"/>
  <c r="CY38" i="9"/>
  <c r="CW39" i="9"/>
  <c r="CX39" i="9"/>
  <c r="CY39" i="9"/>
  <c r="CW40" i="9"/>
  <c r="CX40" i="9"/>
  <c r="CY40" i="9"/>
  <c r="CW41" i="9"/>
  <c r="CX41" i="9"/>
  <c r="CY41" i="9"/>
  <c r="CW42" i="9"/>
  <c r="CX42" i="9"/>
  <c r="CY42" i="9"/>
  <c r="CT38" i="9"/>
  <c r="CU38" i="9"/>
  <c r="CV38" i="9"/>
  <c r="CT39" i="9"/>
  <c r="CU39" i="9"/>
  <c r="CV39" i="9"/>
  <c r="CT40" i="9"/>
  <c r="CU40" i="9"/>
  <c r="CV40" i="9"/>
  <c r="CT41" i="9"/>
  <c r="CU41" i="9"/>
  <c r="CV41" i="9"/>
  <c r="CT42" i="9"/>
  <c r="CU42" i="9"/>
  <c r="CV42" i="9"/>
  <c r="CQ38" i="9"/>
  <c r="CR38" i="9"/>
  <c r="CS38" i="9"/>
  <c r="CQ39" i="9"/>
  <c r="CR39" i="9"/>
  <c r="CS39" i="9"/>
  <c r="CQ40" i="9"/>
  <c r="CR40" i="9"/>
  <c r="CS40" i="9"/>
  <c r="CQ41" i="9"/>
  <c r="CR41" i="9"/>
  <c r="CS41" i="9"/>
  <c r="CQ42" i="9"/>
  <c r="CR42" i="9"/>
  <c r="CS42" i="9"/>
  <c r="CL38" i="9"/>
  <c r="CM38" i="9"/>
  <c r="CN38" i="9"/>
  <c r="CO38" i="9"/>
  <c r="CP38" i="9"/>
  <c r="CL39" i="9"/>
  <c r="CM39" i="9"/>
  <c r="CN39" i="9"/>
  <c r="CO39" i="9"/>
  <c r="CP39" i="9"/>
  <c r="CL40" i="9"/>
  <c r="CM40" i="9"/>
  <c r="CN40" i="9"/>
  <c r="CO40" i="9"/>
  <c r="CP40" i="9"/>
  <c r="CL41" i="9"/>
  <c r="CM41" i="9"/>
  <c r="CN41" i="9"/>
  <c r="CO41" i="9"/>
  <c r="CP41" i="9"/>
  <c r="CL42" i="9"/>
  <c r="CM42" i="9"/>
  <c r="CN42" i="9"/>
  <c r="CO42" i="9"/>
  <c r="CP42" i="9"/>
  <c r="CG38" i="9"/>
  <c r="CH38" i="9"/>
  <c r="CI38" i="9"/>
  <c r="CJ38" i="9"/>
  <c r="CK38" i="9"/>
  <c r="CG39" i="9"/>
  <c r="CH39" i="9"/>
  <c r="CI39" i="9"/>
  <c r="CJ39" i="9"/>
  <c r="CK39" i="9"/>
  <c r="CG40" i="9"/>
  <c r="CH40" i="9"/>
  <c r="CI40" i="9"/>
  <c r="CJ40" i="9"/>
  <c r="CK40" i="9"/>
  <c r="CG41" i="9"/>
  <c r="CH41" i="9"/>
  <c r="CI41" i="9"/>
  <c r="CJ41" i="9"/>
  <c r="CK41" i="9"/>
  <c r="CG42" i="9"/>
  <c r="CH42" i="9"/>
  <c r="CI42" i="9"/>
  <c r="CJ42" i="9"/>
  <c r="CK42" i="9"/>
  <c r="CB38" i="9"/>
  <c r="CC38" i="9"/>
  <c r="CD38" i="9"/>
  <c r="CE38" i="9"/>
  <c r="CF38" i="9"/>
  <c r="CB39" i="9"/>
  <c r="CC39" i="9"/>
  <c r="CD39" i="9"/>
  <c r="CE39" i="9"/>
  <c r="CF39" i="9"/>
  <c r="CB40" i="9"/>
  <c r="CC40" i="9"/>
  <c r="CD40" i="9"/>
  <c r="CE40" i="9"/>
  <c r="CF40" i="9"/>
  <c r="CB41" i="9"/>
  <c r="CC41" i="9"/>
  <c r="CD41" i="9"/>
  <c r="CE41" i="9"/>
  <c r="CF41" i="9"/>
  <c r="CB42" i="9"/>
  <c r="CC42" i="9"/>
  <c r="CD42" i="9"/>
  <c r="CE42" i="9"/>
  <c r="CF42" i="9"/>
  <c r="BW38" i="9"/>
  <c r="BX38" i="9"/>
  <c r="BY38" i="9"/>
  <c r="BZ38" i="9"/>
  <c r="CA38" i="9"/>
  <c r="BW39" i="9"/>
  <c r="BX39" i="9"/>
  <c r="BY39" i="9"/>
  <c r="BZ39" i="9"/>
  <c r="CA39" i="9"/>
  <c r="BW40" i="9"/>
  <c r="BX40" i="9"/>
  <c r="BY40" i="9"/>
  <c r="BZ40" i="9"/>
  <c r="CA40" i="9"/>
  <c r="BW41" i="9"/>
  <c r="BX41" i="9"/>
  <c r="BY41" i="9"/>
  <c r="BZ41" i="9"/>
  <c r="CA41" i="9"/>
  <c r="BW42" i="9"/>
  <c r="BX42" i="9"/>
  <c r="BY42" i="9"/>
  <c r="BZ42" i="9"/>
  <c r="CA42" i="9"/>
  <c r="BT38" i="9"/>
  <c r="BU38" i="9"/>
  <c r="BV38" i="9"/>
  <c r="BT39" i="9"/>
  <c r="BU39" i="9"/>
  <c r="BV39" i="9"/>
  <c r="BT40" i="9"/>
  <c r="BU40" i="9"/>
  <c r="BV40" i="9"/>
  <c r="BT41" i="9"/>
  <c r="BU41" i="9"/>
  <c r="BV41" i="9"/>
  <c r="BT42" i="9"/>
  <c r="BU42" i="9"/>
  <c r="BV42" i="9"/>
  <c r="BS38" i="9"/>
  <c r="BS39" i="9"/>
  <c r="BS40" i="9"/>
  <c r="BS41" i="9"/>
  <c r="BS42" i="9"/>
  <c r="BR38" i="9"/>
  <c r="BR39" i="9"/>
  <c r="BR40" i="9"/>
  <c r="BR41" i="9"/>
  <c r="BR42" i="9"/>
  <c r="BQ38" i="9"/>
  <c r="BQ39" i="9"/>
  <c r="BQ40" i="9"/>
  <c r="BQ41" i="9"/>
  <c r="BQ42" i="9"/>
  <c r="BP38" i="9"/>
  <c r="BP39" i="9"/>
  <c r="BP40" i="9"/>
  <c r="BP41" i="9"/>
  <c r="BP42" i="9"/>
  <c r="BO38" i="9"/>
  <c r="BO39" i="9"/>
  <c r="BO40" i="9"/>
  <c r="BO41" i="9"/>
  <c r="BO42" i="9"/>
  <c r="BO43" i="9"/>
  <c r="BN38" i="9"/>
  <c r="BN39" i="9"/>
  <c r="BN40" i="9"/>
  <c r="BN41" i="9"/>
  <c r="BN42" i="9"/>
  <c r="BM38" i="9"/>
  <c r="BM39" i="9"/>
  <c r="BM40" i="9"/>
  <c r="BM41" i="9"/>
  <c r="BM42" i="9"/>
  <c r="BL38" i="9"/>
  <c r="BL39" i="9"/>
  <c r="BL40" i="9"/>
  <c r="BL41" i="9"/>
  <c r="BL42" i="9"/>
  <c r="BK38" i="9"/>
  <c r="BK39" i="9"/>
  <c r="BK40" i="9"/>
  <c r="BK41" i="9"/>
  <c r="BK42" i="9"/>
  <c r="BJ38" i="9"/>
  <c r="BJ39" i="9"/>
  <c r="BJ40" i="9"/>
  <c r="BJ41" i="9"/>
  <c r="BJ42" i="9"/>
  <c r="BI38" i="9"/>
  <c r="BI39" i="9"/>
  <c r="BI40" i="9"/>
  <c r="BI41" i="9"/>
  <c r="BI42" i="9"/>
  <c r="BH38" i="9"/>
  <c r="BH39" i="9"/>
  <c r="BH40" i="9"/>
  <c r="BH41" i="9"/>
  <c r="BH42" i="9"/>
  <c r="BG38" i="9"/>
  <c r="BG39" i="9"/>
  <c r="BG40" i="9"/>
  <c r="BG41" i="9"/>
  <c r="BG42" i="9"/>
  <c r="BF38" i="9"/>
  <c r="BF39" i="9"/>
  <c r="BF40" i="9"/>
  <c r="BF41" i="9"/>
  <c r="BF42" i="9"/>
  <c r="BE37" i="9"/>
  <c r="BE38" i="9"/>
  <c r="BE39" i="9"/>
  <c r="BE40" i="9"/>
  <c r="BE41" i="9"/>
  <c r="BE42" i="9"/>
  <c r="BE43" i="9"/>
  <c r="BD38" i="9"/>
  <c r="BD39" i="9"/>
  <c r="BD40" i="9"/>
  <c r="BD41" i="9"/>
  <c r="BD42" i="9"/>
  <c r="BC38" i="9"/>
  <c r="BC39" i="9"/>
  <c r="BC40" i="9"/>
  <c r="BC41" i="9"/>
  <c r="BC42" i="9"/>
  <c r="BB38" i="9"/>
  <c r="BB39" i="9"/>
  <c r="BB40" i="9"/>
  <c r="BB41" i="9"/>
  <c r="BB42" i="9"/>
  <c r="BA38" i="9"/>
  <c r="BA39" i="9"/>
  <c r="BA40" i="9"/>
  <c r="BA41" i="9"/>
  <c r="BA42" i="9"/>
  <c r="AZ38" i="9"/>
  <c r="AZ39" i="9"/>
  <c r="AZ40" i="9"/>
  <c r="AZ41" i="9"/>
  <c r="AZ42" i="9"/>
  <c r="AY38" i="9"/>
  <c r="AY39" i="9"/>
  <c r="AY40" i="9"/>
  <c r="AY41" i="9"/>
  <c r="AY42" i="9"/>
  <c r="AX38" i="9"/>
  <c r="AX39" i="9"/>
  <c r="AX40" i="9"/>
  <c r="AX41" i="9"/>
  <c r="AX42" i="9"/>
  <c r="AW38" i="9"/>
  <c r="AW39" i="9"/>
  <c r="AW40" i="9"/>
  <c r="AW41" i="9"/>
  <c r="AW42" i="9"/>
  <c r="AV38" i="9"/>
  <c r="AV39" i="9"/>
  <c r="AV40" i="9"/>
  <c r="AV41" i="9"/>
  <c r="AV42" i="9"/>
  <c r="AU38" i="9"/>
  <c r="AU39" i="9"/>
  <c r="AU40" i="9"/>
  <c r="AU41" i="9"/>
  <c r="AU42" i="9"/>
  <c r="AU43" i="9"/>
  <c r="AT38" i="9"/>
  <c r="AT39" i="9"/>
  <c r="AT40" i="9"/>
  <c r="AT41" i="9"/>
  <c r="AT42" i="9"/>
  <c r="AS38" i="9"/>
  <c r="AS39" i="9"/>
  <c r="AS40" i="9"/>
  <c r="AS41" i="9"/>
  <c r="AS42" i="9"/>
  <c r="AR38" i="9"/>
  <c r="AR39" i="9"/>
  <c r="AR40" i="9"/>
  <c r="AR41" i="9"/>
  <c r="AR42" i="9"/>
  <c r="AQ38" i="9"/>
  <c r="AQ39" i="9"/>
  <c r="AQ40" i="9"/>
  <c r="AQ41" i="9"/>
  <c r="AQ42" i="9"/>
  <c r="AP38" i="9"/>
  <c r="AP39" i="9"/>
  <c r="AP40" i="9"/>
  <c r="AP41" i="9"/>
  <c r="AP42" i="9"/>
  <c r="AO38" i="9"/>
  <c r="AO39" i="9"/>
  <c r="AO40" i="9"/>
  <c r="AO41" i="9"/>
  <c r="AO42" i="9"/>
  <c r="AK38" i="9"/>
  <c r="AK39" i="9"/>
  <c r="AK40" i="9"/>
  <c r="AK41" i="9"/>
  <c r="AK42" i="9"/>
  <c r="AJ38" i="9"/>
  <c r="AJ39" i="9"/>
  <c r="AJ40" i="9"/>
  <c r="AJ41" i="9"/>
  <c r="AJ42" i="9"/>
  <c r="AI38" i="9"/>
  <c r="AI39" i="9"/>
  <c r="AI40" i="9"/>
  <c r="AI41" i="9"/>
  <c r="AI42" i="9"/>
  <c r="AI43" i="9"/>
  <c r="AH38" i="9"/>
  <c r="AH39" i="9"/>
  <c r="AH40" i="9"/>
  <c r="AH41" i="9"/>
  <c r="AH42" i="9"/>
  <c r="AH43" i="9"/>
  <c r="AH44" i="9"/>
  <c r="AG38" i="9"/>
  <c r="Y38" i="9"/>
  <c r="AG39" i="9"/>
  <c r="AG40" i="9"/>
  <c r="AG41" i="9"/>
  <c r="AG42" i="9"/>
  <c r="AF38" i="9"/>
  <c r="AF39" i="9"/>
  <c r="AF40" i="9"/>
  <c r="AF41" i="9"/>
  <c r="AF42" i="9"/>
  <c r="AE38" i="9"/>
  <c r="AE39" i="9"/>
  <c r="AE40" i="9"/>
  <c r="AE41" i="9"/>
  <c r="AE42" i="9"/>
  <c r="AD38" i="9"/>
  <c r="AD39" i="9"/>
  <c r="AD40" i="9"/>
  <c r="AD41" i="9"/>
  <c r="AD42" i="9"/>
  <c r="AC38" i="9"/>
  <c r="AC39" i="9"/>
  <c r="AC40" i="9"/>
  <c r="AC41" i="9"/>
  <c r="AC42" i="9"/>
  <c r="AB38" i="9"/>
  <c r="AB39" i="9"/>
  <c r="AB40" i="9"/>
  <c r="AB41" i="9"/>
  <c r="AB42" i="9"/>
  <c r="AA38" i="9"/>
  <c r="AA39" i="9"/>
  <c r="AA40" i="9"/>
  <c r="AA41" i="9"/>
  <c r="AA42" i="9"/>
  <c r="Y42" i="9"/>
  <c r="Z38" i="9"/>
  <c r="Z39" i="9"/>
  <c r="Z40" i="9"/>
  <c r="Z41" i="9"/>
  <c r="Z42" i="9"/>
  <c r="BC313" i="10"/>
  <c r="F528" i="10"/>
  <c r="F529" i="10"/>
  <c r="F530" i="10"/>
  <c r="F531" i="10"/>
  <c r="F532" i="10"/>
  <c r="F533" i="10"/>
  <c r="F534" i="10"/>
  <c r="F535" i="10"/>
  <c r="F536" i="10"/>
  <c r="F537" i="10"/>
  <c r="F538" i="10"/>
  <c r="F539" i="10"/>
  <c r="F540" i="10"/>
  <c r="F541" i="10"/>
  <c r="F542" i="10"/>
  <c r="F543" i="10"/>
  <c r="F544" i="10"/>
  <c r="F545" i="10"/>
  <c r="F546" i="10"/>
  <c r="F547" i="10"/>
  <c r="F548" i="10"/>
  <c r="F549" i="10"/>
  <c r="F550" i="10"/>
  <c r="F551" i="10"/>
  <c r="F552" i="10"/>
  <c r="F553" i="10"/>
  <c r="F554" i="10"/>
  <c r="F555" i="10"/>
  <c r="F556" i="10"/>
  <c r="F557" i="10"/>
  <c r="F558" i="10"/>
  <c r="F559" i="10"/>
  <c r="F560" i="10"/>
  <c r="F561" i="10"/>
  <c r="F562" i="10"/>
  <c r="F563" i="10"/>
  <c r="F564" i="10"/>
  <c r="F565" i="10"/>
  <c r="F566" i="10"/>
  <c r="F567" i="10"/>
  <c r="F568" i="10"/>
  <c r="F569" i="10"/>
  <c r="F570" i="10"/>
  <c r="F571" i="10"/>
  <c r="BC181" i="10"/>
  <c r="F572" i="10"/>
  <c r="F573" i="10"/>
  <c r="F574" i="10"/>
  <c r="F575" i="10"/>
  <c r="F576" i="10"/>
  <c r="F577" i="10"/>
  <c r="F578" i="10"/>
  <c r="F579" i="10"/>
  <c r="F580" i="10"/>
  <c r="F581" i="10"/>
  <c r="F582" i="10"/>
  <c r="F583" i="10"/>
  <c r="F584" i="10"/>
  <c r="F585" i="10"/>
  <c r="F586" i="10"/>
  <c r="F587" i="10"/>
  <c r="F588" i="10"/>
  <c r="F589" i="10"/>
  <c r="F590" i="10"/>
  <c r="F591" i="10"/>
  <c r="F592" i="10"/>
  <c r="F593" i="10"/>
  <c r="F594" i="10"/>
  <c r="F595" i="10"/>
  <c r="F596" i="10"/>
  <c r="F597" i="10"/>
  <c r="F598" i="10"/>
  <c r="F599" i="10"/>
  <c r="F600" i="10"/>
  <c r="F601" i="10"/>
  <c r="F602" i="10"/>
  <c r="F603" i="10"/>
  <c r="F604" i="10"/>
  <c r="F605" i="10"/>
  <c r="F606" i="10"/>
  <c r="F607" i="10"/>
  <c r="F608" i="10"/>
  <c r="F609" i="10"/>
  <c r="F610" i="10"/>
  <c r="F611" i="10"/>
  <c r="F612" i="10"/>
  <c r="F613" i="10"/>
  <c r="F614" i="10"/>
  <c r="F615" i="10"/>
  <c r="F616" i="10"/>
  <c r="F617" i="10"/>
  <c r="F618" i="10"/>
  <c r="F619" i="10"/>
  <c r="F620" i="10"/>
  <c r="F621" i="10"/>
  <c r="F622" i="10"/>
  <c r="F623" i="10"/>
  <c r="F624" i="10"/>
  <c r="F625" i="10"/>
  <c r="F626" i="10"/>
  <c r="F627" i="10"/>
  <c r="F628" i="10"/>
  <c r="F629" i="10"/>
  <c r="F630" i="10"/>
  <c r="F631" i="10"/>
  <c r="F632" i="10"/>
  <c r="F633" i="10"/>
  <c r="F634" i="10"/>
  <c r="F635" i="10"/>
  <c r="F636" i="10"/>
  <c r="F637" i="10"/>
  <c r="F638" i="10"/>
  <c r="F639" i="10"/>
  <c r="F640" i="10"/>
  <c r="F641" i="10"/>
  <c r="F642" i="10"/>
  <c r="F643" i="10"/>
  <c r="F644" i="10"/>
  <c r="F645" i="10"/>
  <c r="F646" i="10"/>
  <c r="F647" i="10"/>
  <c r="F648" i="10"/>
  <c r="F649" i="10"/>
  <c r="F650" i="10"/>
  <c r="F651" i="10"/>
  <c r="F652" i="10"/>
  <c r="F653" i="10"/>
  <c r="F654" i="10"/>
  <c r="F655" i="10"/>
  <c r="F656" i="10"/>
  <c r="F657" i="10"/>
  <c r="F658" i="10"/>
  <c r="F659" i="10"/>
  <c r="F660" i="10"/>
  <c r="F661" i="10"/>
  <c r="F662" i="10"/>
  <c r="F663" i="10"/>
  <c r="F664" i="10"/>
  <c r="F665" i="10"/>
  <c r="F666" i="10"/>
  <c r="F667" i="10"/>
  <c r="F668" i="10"/>
  <c r="F669" i="10"/>
  <c r="F670" i="10"/>
  <c r="F671" i="10"/>
  <c r="F672" i="10"/>
  <c r="F673" i="10"/>
  <c r="F674" i="10"/>
  <c r="F675" i="10"/>
  <c r="F676" i="10"/>
  <c r="F677" i="10"/>
  <c r="F678" i="10"/>
  <c r="F679" i="10"/>
  <c r="F680" i="10"/>
  <c r="F681" i="10"/>
  <c r="F682" i="10"/>
  <c r="F683" i="10"/>
  <c r="F684" i="10"/>
  <c r="F685" i="10"/>
  <c r="F686" i="10"/>
  <c r="F687" i="10"/>
  <c r="F688" i="10"/>
  <c r="F689" i="10"/>
  <c r="F690" i="10"/>
  <c r="F691" i="10"/>
  <c r="F692" i="10"/>
  <c r="F693" i="10"/>
  <c r="F694" i="10"/>
  <c r="F695" i="10"/>
  <c r="F696" i="10"/>
  <c r="F697" i="10"/>
  <c r="F698" i="10"/>
  <c r="F699" i="10"/>
  <c r="F700" i="10"/>
  <c r="F701" i="10"/>
  <c r="F702" i="10"/>
  <c r="F703" i="10"/>
  <c r="F704" i="10"/>
  <c r="F705"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F507" i="10"/>
  <c r="F508" i="10"/>
  <c r="F509" i="10"/>
  <c r="F510" i="10"/>
  <c r="F511" i="10"/>
  <c r="F512" i="10"/>
  <c r="F513" i="10"/>
  <c r="F514" i="10"/>
  <c r="F515" i="10"/>
  <c r="F516" i="10"/>
  <c r="F517" i="10"/>
  <c r="F518" i="10"/>
  <c r="F519" i="10"/>
  <c r="F520" i="10"/>
  <c r="F521" i="10"/>
  <c r="F522" i="10"/>
  <c r="F523" i="10"/>
  <c r="F524" i="10"/>
  <c r="F525" i="10"/>
  <c r="F526" i="10"/>
  <c r="F527" i="10"/>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17" i="1"/>
  <c r="F618" i="1"/>
  <c r="F619" i="1"/>
  <c r="F620" i="1"/>
  <c r="F621" i="1"/>
  <c r="F622" i="1"/>
  <c r="F623" i="1"/>
  <c r="F624" i="1"/>
  <c r="F625" i="1"/>
  <c r="F626" i="1"/>
  <c r="F627" i="1"/>
  <c r="F628" i="1"/>
  <c r="F629" i="1"/>
  <c r="F630" i="1"/>
  <c r="F631" i="1"/>
  <c r="F632" i="1"/>
  <c r="F633" i="1"/>
  <c r="F634" i="1"/>
  <c r="F635" i="1"/>
  <c r="F636" i="1"/>
  <c r="F637" i="1"/>
  <c r="F638" i="1"/>
  <c r="F639" i="1"/>
  <c r="F640" i="1"/>
  <c r="F641" i="1"/>
  <c r="F642" i="1"/>
  <c r="F643" i="1"/>
  <c r="F644" i="1"/>
  <c r="F645" i="1"/>
  <c r="F646" i="1"/>
  <c r="F647" i="1"/>
  <c r="F648" i="1"/>
  <c r="F649" i="1"/>
  <c r="F650" i="1"/>
  <c r="F651" i="1"/>
  <c r="F652" i="1"/>
  <c r="F653" i="1"/>
  <c r="F654" i="1"/>
  <c r="F655" i="1"/>
  <c r="F656" i="1"/>
  <c r="F657" i="1"/>
  <c r="F658" i="1"/>
  <c r="F659" i="1"/>
  <c r="F660" i="1"/>
  <c r="F661" i="1"/>
  <c r="F662" i="1"/>
  <c r="F663" i="1"/>
  <c r="F664" i="1"/>
  <c r="F665" i="1"/>
  <c r="F666" i="1"/>
  <c r="F667" i="1"/>
  <c r="F668" i="1"/>
  <c r="F669" i="1"/>
  <c r="F670" i="1"/>
  <c r="F671" i="1"/>
  <c r="F672" i="1"/>
  <c r="F673" i="1"/>
  <c r="F674" i="1"/>
  <c r="F675" i="1"/>
  <c r="F676" i="1"/>
  <c r="F677" i="1"/>
  <c r="F678" i="1"/>
  <c r="F679" i="1"/>
  <c r="F680" i="1"/>
  <c r="F681" i="1"/>
  <c r="F682" i="1"/>
  <c r="F683" i="1"/>
  <c r="F684" i="1"/>
  <c r="F685" i="1"/>
  <c r="F686" i="1"/>
  <c r="F687" i="1"/>
  <c r="F688" i="1"/>
  <c r="F689" i="1"/>
  <c r="F690" i="1"/>
  <c r="F691" i="1"/>
  <c r="F692" i="1"/>
  <c r="F693" i="1"/>
  <c r="F694" i="1"/>
  <c r="F695" i="1"/>
  <c r="F696" i="1"/>
  <c r="F697" i="1"/>
  <c r="F698"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1108" i="1"/>
  <c r="D1109" i="1"/>
  <c r="D1110" i="1"/>
  <c r="D1111" i="1"/>
  <c r="D1112" i="1"/>
  <c r="D1113" i="1"/>
  <c r="D1114" i="1"/>
  <c r="D1115" i="1"/>
  <c r="D1116" i="1"/>
  <c r="D1117" i="1"/>
  <c r="D1118" i="1"/>
  <c r="D1119" i="1"/>
  <c r="D1120" i="1"/>
  <c r="D1121" i="1"/>
  <c r="D1122" i="1"/>
  <c r="D1123" i="1"/>
  <c r="D1124" i="1"/>
  <c r="D1125" i="1"/>
  <c r="D1126" i="1"/>
  <c r="D1127" i="1"/>
  <c r="D1128" i="1"/>
  <c r="D1129" i="1"/>
  <c r="D1130" i="1"/>
  <c r="D1131" i="1"/>
  <c r="D1132" i="1"/>
  <c r="D1133" i="1"/>
  <c r="D1134" i="1"/>
  <c r="D1135" i="1"/>
  <c r="D1136" i="1"/>
  <c r="D1137" i="1"/>
  <c r="D1138" i="1"/>
  <c r="D1139" i="1"/>
  <c r="D1140" i="1"/>
  <c r="D1141" i="1"/>
  <c r="D1142" i="1"/>
  <c r="D1143" i="1"/>
  <c r="D1144" i="1"/>
  <c r="D1145" i="1"/>
  <c r="D1146" i="1"/>
  <c r="D1147" i="1"/>
  <c r="D1148" i="1"/>
  <c r="D1149" i="1"/>
  <c r="D1150" i="1"/>
  <c r="D1151" i="1"/>
  <c r="D1152" i="1"/>
  <c r="D1153" i="1"/>
  <c r="D1154" i="1"/>
  <c r="D1155" i="1"/>
  <c r="D1156" i="1"/>
  <c r="D1157" i="1"/>
  <c r="D1158" i="1"/>
  <c r="D1159" i="1"/>
  <c r="D1160" i="1"/>
  <c r="D1161" i="1"/>
  <c r="D1162" i="1"/>
  <c r="D1163" i="1"/>
  <c r="D1164" i="1"/>
  <c r="D1165" i="1"/>
  <c r="D1166" i="1"/>
  <c r="D1167" i="1"/>
  <c r="D1168" i="1"/>
  <c r="D1169" i="1"/>
  <c r="D1170" i="1"/>
  <c r="D1171" i="1"/>
  <c r="D1172" i="1"/>
  <c r="D1173" i="1"/>
  <c r="D1174" i="1"/>
  <c r="D1175" i="1"/>
  <c r="D1176" i="1"/>
  <c r="D1177" i="1"/>
  <c r="D1178" i="1"/>
  <c r="D1179" i="1"/>
  <c r="D1180" i="1"/>
  <c r="D1181" i="1"/>
  <c r="D1182" i="1"/>
  <c r="D1183" i="1"/>
  <c r="D1184" i="1"/>
  <c r="D1185" i="1"/>
  <c r="D1186" i="1"/>
  <c r="D1187" i="1"/>
  <c r="D1188" i="1"/>
  <c r="D1189" i="1"/>
  <c r="D1190" i="1"/>
  <c r="D1191" i="1"/>
  <c r="D1192" i="1"/>
  <c r="D1193" i="1"/>
  <c r="D1194" i="1"/>
  <c r="D1195" i="1"/>
  <c r="D1196" i="1"/>
  <c r="D1197" i="1"/>
  <c r="D1198" i="1"/>
  <c r="D1199" i="1"/>
  <c r="D1200" i="1"/>
  <c r="D1201" i="1"/>
  <c r="D1202" i="1"/>
  <c r="D1203" i="1"/>
  <c r="D1204" i="1"/>
  <c r="D1205" i="1"/>
  <c r="D1206" i="1"/>
  <c r="D1207" i="1"/>
  <c r="D1208" i="1"/>
  <c r="D1209" i="1"/>
  <c r="D1210" i="1"/>
  <c r="D1211" i="1"/>
  <c r="D1212" i="1"/>
  <c r="D1213" i="1"/>
  <c r="D1214" i="1"/>
  <c r="D1215" i="1"/>
  <c r="D1216" i="1"/>
  <c r="D1217" i="1"/>
  <c r="D1218" i="1"/>
  <c r="D1219" i="1"/>
  <c r="D1220" i="1"/>
  <c r="D1221" i="1"/>
  <c r="D1222" i="1"/>
  <c r="D1223" i="1"/>
  <c r="D1224" i="1"/>
  <c r="D1225" i="1"/>
  <c r="D1226" i="1"/>
  <c r="D1227" i="1"/>
  <c r="D1228" i="1"/>
  <c r="D1229" i="1"/>
  <c r="D1230" i="1"/>
  <c r="D1231" i="1"/>
  <c r="D1232" i="1"/>
  <c r="D1233" i="1"/>
  <c r="D1234" i="1"/>
  <c r="D1235" i="1"/>
  <c r="D1236" i="1"/>
  <c r="D1237" i="1"/>
  <c r="D1238" i="1"/>
  <c r="D1239" i="1"/>
  <c r="D1240" i="1"/>
  <c r="D1241" i="1"/>
  <c r="D1242" i="1"/>
  <c r="D1243" i="1"/>
  <c r="D1244" i="1"/>
  <c r="D1245" i="1"/>
  <c r="D1246" i="1"/>
  <c r="D1247" i="1"/>
  <c r="D1248" i="1"/>
  <c r="D1249" i="1"/>
  <c r="D1250" i="1"/>
  <c r="D1251" i="1"/>
  <c r="D1252" i="1"/>
  <c r="D1253" i="1"/>
  <c r="D1254" i="1"/>
  <c r="D1255" i="1"/>
  <c r="D1256" i="1"/>
  <c r="D1257" i="1"/>
  <c r="D1258" i="1"/>
  <c r="D1259" i="1"/>
  <c r="D1260" i="1"/>
  <c r="D1261" i="1"/>
  <c r="D1262" i="1"/>
  <c r="D1263" i="1"/>
  <c r="D1264" i="1"/>
  <c r="D1265" i="1"/>
  <c r="D1266" i="1"/>
  <c r="D1267" i="1"/>
  <c r="D1268" i="1"/>
  <c r="D1269" i="1"/>
  <c r="D1270" i="1"/>
  <c r="D1271" i="1"/>
  <c r="D1272" i="1"/>
  <c r="D1273" i="1"/>
  <c r="D1274" i="1"/>
  <c r="D1275" i="1"/>
  <c r="D1276" i="1"/>
  <c r="D1277" i="1"/>
  <c r="D1278" i="1"/>
  <c r="D1279" i="1"/>
  <c r="D1280" i="1"/>
  <c r="D1281" i="1"/>
  <c r="D1282" i="1"/>
  <c r="D1283" i="1"/>
  <c r="D1284" i="1"/>
  <c r="D1285" i="1"/>
  <c r="D1286" i="1"/>
  <c r="D1287" i="1"/>
  <c r="D1288" i="1"/>
  <c r="D1289" i="1"/>
  <c r="D1290" i="1"/>
  <c r="D1291" i="1"/>
  <c r="D1292" i="1"/>
  <c r="D1293" i="1"/>
  <c r="D1294" i="1"/>
  <c r="D1295" i="1"/>
  <c r="D1296" i="1"/>
  <c r="D1297" i="1"/>
  <c r="D1298" i="1"/>
  <c r="D1299" i="1"/>
  <c r="D1300" i="1"/>
  <c r="D1301" i="1"/>
  <c r="D1302" i="1"/>
  <c r="D1303" i="1"/>
  <c r="D1304" i="1"/>
  <c r="D1305" i="1"/>
  <c r="D1306" i="1"/>
  <c r="D1307" i="1"/>
  <c r="D1308" i="1"/>
  <c r="D1309" i="1"/>
  <c r="D1310" i="1"/>
  <c r="D1311" i="1"/>
  <c r="D1312" i="1"/>
  <c r="D1313" i="1"/>
  <c r="D1314" i="1"/>
  <c r="D1315" i="1"/>
  <c r="D1316" i="1"/>
  <c r="D1317" i="1"/>
  <c r="D1318" i="1"/>
  <c r="D1319" i="1"/>
  <c r="D1320" i="1"/>
  <c r="D1321" i="1"/>
  <c r="D1322" i="1"/>
  <c r="D1323" i="1"/>
  <c r="D1324" i="1"/>
  <c r="D1325" i="1"/>
  <c r="D1326" i="1"/>
  <c r="D1327" i="1"/>
  <c r="D1328" i="1"/>
  <c r="D1329" i="1"/>
  <c r="D1330" i="1"/>
  <c r="D1331" i="1"/>
  <c r="D1332" i="1"/>
  <c r="D1333" i="1"/>
  <c r="D1334" i="1"/>
  <c r="D1335" i="1"/>
  <c r="D1336" i="1"/>
  <c r="D1337" i="1"/>
  <c r="D1338" i="1"/>
  <c r="D1339" i="1"/>
  <c r="D1340" i="1"/>
  <c r="D1341" i="1"/>
  <c r="D1342" i="1"/>
  <c r="D1343" i="1"/>
  <c r="D1344" i="1"/>
  <c r="D1345" i="1"/>
  <c r="D1346" i="1"/>
  <c r="D1347" i="1"/>
  <c r="D1348" i="1"/>
  <c r="D1349" i="1"/>
  <c r="D1350" i="1"/>
  <c r="D1351" i="1"/>
  <c r="D1352" i="1"/>
  <c r="D1353" i="1"/>
  <c r="D1354" i="1"/>
  <c r="D1355" i="1"/>
  <c r="D1356" i="1"/>
  <c r="D1357" i="1"/>
  <c r="D1358" i="1"/>
  <c r="D1359" i="1"/>
  <c r="D1360" i="1"/>
  <c r="D1361" i="1"/>
  <c r="D1362" i="1"/>
  <c r="D1363" i="1"/>
  <c r="D1364" i="1"/>
  <c r="D1365" i="1"/>
  <c r="D1366" i="1"/>
  <c r="D1367" i="1"/>
  <c r="D1368" i="1"/>
  <c r="D1369" i="1"/>
  <c r="D1370" i="1"/>
  <c r="D1371" i="1"/>
  <c r="D1372" i="1"/>
  <c r="D1373" i="1"/>
  <c r="D1374" i="1"/>
  <c r="D1375" i="1"/>
  <c r="D1376" i="1"/>
  <c r="D1377" i="1"/>
  <c r="D1378" i="1"/>
  <c r="D1379" i="1"/>
  <c r="D1380" i="1"/>
  <c r="D1381" i="1"/>
  <c r="D1382" i="1"/>
  <c r="D1383" i="1"/>
  <c r="D1384" i="1"/>
  <c r="D1385" i="1"/>
  <c r="D1386" i="1"/>
  <c r="D1387" i="1"/>
  <c r="D1388" i="1"/>
  <c r="D1389" i="1"/>
  <c r="D1390" i="1"/>
  <c r="D1391" i="1"/>
  <c r="D1392" i="1"/>
  <c r="D1393" i="1"/>
  <c r="D1394" i="1"/>
  <c r="D1395" i="1"/>
  <c r="D1396" i="1"/>
  <c r="D1397" i="1"/>
  <c r="D1398" i="1"/>
  <c r="D1399" i="1"/>
  <c r="D1400" i="1"/>
  <c r="D1401" i="1"/>
  <c r="D1402" i="1"/>
  <c r="D1403" i="1"/>
  <c r="D1404" i="1"/>
  <c r="D1405" i="1"/>
  <c r="D1406" i="1"/>
  <c r="D1407" i="1"/>
  <c r="D1408" i="1"/>
  <c r="D1409" i="1"/>
  <c r="D1410" i="1"/>
  <c r="D1411" i="1"/>
  <c r="D1412" i="1"/>
  <c r="D1413" i="1"/>
  <c r="D1414" i="1"/>
  <c r="D1415" i="1"/>
  <c r="D1416" i="1"/>
  <c r="D1417" i="1"/>
  <c r="D1418" i="1"/>
  <c r="D1419" i="1"/>
  <c r="D1420" i="1"/>
  <c r="D1421" i="1"/>
  <c r="D1422" i="1"/>
  <c r="D1423" i="1"/>
  <c r="D1424" i="1"/>
  <c r="D1425" i="1"/>
  <c r="D1426" i="1"/>
  <c r="D1427" i="1"/>
  <c r="D1428" i="1"/>
  <c r="AI49" i="1"/>
  <c r="AI109" i="1"/>
  <c r="AI134" i="1"/>
  <c r="AI205" i="1"/>
  <c r="AH29" i="1"/>
  <c r="AH30" i="1"/>
  <c r="AH31" i="1"/>
  <c r="AH32" i="1"/>
  <c r="AH33" i="1"/>
  <c r="AH34" i="1"/>
  <c r="AH35" i="1"/>
  <c r="AH36" i="1"/>
  <c r="AH37" i="1"/>
  <c r="AH38" i="1"/>
  <c r="AH39" i="1"/>
  <c r="AH40" i="1"/>
  <c r="AH41" i="1"/>
  <c r="AH42" i="1"/>
  <c r="AH43" i="1"/>
  <c r="AH44" i="1"/>
  <c r="AH45" i="1"/>
  <c r="AH46" i="1"/>
  <c r="AH47" i="1"/>
  <c r="AH48" i="1"/>
  <c r="AH49" i="1"/>
  <c r="AH50" i="1"/>
  <c r="AH51" i="1"/>
  <c r="AH52" i="1"/>
  <c r="AH53" i="1"/>
  <c r="AH54" i="1"/>
  <c r="AH55" i="1"/>
  <c r="AH56" i="1"/>
  <c r="AH57" i="1"/>
  <c r="AH58" i="1"/>
  <c r="AH59" i="1"/>
  <c r="AH60" i="1"/>
  <c r="AH61" i="1"/>
  <c r="AH62" i="1"/>
  <c r="AH63" i="1"/>
  <c r="AH64" i="1"/>
  <c r="AH65" i="1"/>
  <c r="AH66" i="1"/>
  <c r="AH67"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115" i="1"/>
  <c r="AH116" i="1"/>
  <c r="AH117" i="1"/>
  <c r="AH118" i="1"/>
  <c r="AH119" i="1"/>
  <c r="AH120" i="1"/>
  <c r="AH121" i="1"/>
  <c r="AH122" i="1"/>
  <c r="AH123" i="1"/>
  <c r="AH124" i="1"/>
  <c r="AH125" i="1"/>
  <c r="AH126" i="1"/>
  <c r="AH127" i="1"/>
  <c r="AH128" i="1"/>
  <c r="AH129" i="1"/>
  <c r="AH130" i="1"/>
  <c r="AH131" i="1"/>
  <c r="AH132" i="1"/>
  <c r="AH133" i="1"/>
  <c r="AH134" i="1"/>
  <c r="AH135" i="1"/>
  <c r="AH136" i="1"/>
  <c r="AH137"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65" i="1"/>
  <c r="AH166" i="1"/>
  <c r="AH167" i="1"/>
  <c r="AH168" i="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H201" i="1"/>
  <c r="AH202" i="1"/>
  <c r="AH203" i="1"/>
  <c r="AH204" i="1"/>
  <c r="AH205" i="1"/>
  <c r="AH206" i="1"/>
  <c r="AH207" i="1"/>
  <c r="AH208" i="1"/>
  <c r="AH209" i="1"/>
  <c r="AH210" i="1"/>
  <c r="AH211" i="1"/>
  <c r="AH212" i="1"/>
  <c r="AH213" i="1"/>
  <c r="AH214" i="1"/>
  <c r="AH215" i="1"/>
  <c r="AH216" i="1"/>
  <c r="AH217" i="1"/>
  <c r="AH218" i="1"/>
  <c r="AH219" i="1"/>
  <c r="AH220" i="1"/>
  <c r="AH221" i="1"/>
  <c r="AH222" i="1"/>
  <c r="AH223" i="1"/>
  <c r="AH224" i="1"/>
  <c r="AH225" i="1"/>
  <c r="AH226" i="1"/>
  <c r="AH227" i="1"/>
  <c r="AH228" i="1"/>
  <c r="AH229" i="1"/>
  <c r="AH230" i="1"/>
  <c r="AH231" i="1"/>
  <c r="AH232" i="1"/>
  <c r="AH233" i="1"/>
  <c r="AH234" i="1"/>
  <c r="AH235" i="1"/>
  <c r="AH236" i="1"/>
  <c r="AH237" i="1"/>
  <c r="AH238" i="1"/>
  <c r="AH239" i="1"/>
  <c r="AH240" i="1"/>
  <c r="AH241" i="1"/>
  <c r="AH242" i="1"/>
  <c r="AH243" i="1"/>
  <c r="AH244" i="1"/>
  <c r="AH245" i="1"/>
  <c r="AH246" i="1"/>
  <c r="AH247" i="1"/>
  <c r="AH248" i="1"/>
  <c r="AH249" i="1"/>
  <c r="AH250" i="1"/>
  <c r="AH251" i="1"/>
  <c r="AH252" i="1"/>
  <c r="AH253" i="1"/>
  <c r="AH254" i="1"/>
  <c r="AH255" i="1"/>
  <c r="AH256" i="1"/>
  <c r="AH257" i="1"/>
  <c r="AH258" i="1"/>
  <c r="AH259" i="1"/>
  <c r="AH260" i="1"/>
  <c r="AH261" i="1"/>
  <c r="AH262" i="1"/>
  <c r="AH263" i="1"/>
  <c r="AH264" i="1"/>
  <c r="AH265" i="1"/>
  <c r="AH266" i="1"/>
  <c r="AH267" i="1"/>
  <c r="AH268" i="1"/>
  <c r="AH269" i="1"/>
  <c r="AH270" i="1"/>
  <c r="AH271" i="1"/>
  <c r="AH272" i="1"/>
  <c r="AH273" i="1"/>
  <c r="AH274" i="1"/>
  <c r="AH275" i="1"/>
  <c r="AH276" i="1"/>
  <c r="AH277" i="1"/>
  <c r="AH278" i="1"/>
  <c r="AH279" i="1"/>
  <c r="AH280" i="1"/>
  <c r="AH281" i="1"/>
  <c r="AH282" i="1"/>
  <c r="AG29" i="1"/>
  <c r="AI29" i="1"/>
  <c r="AG30" i="1"/>
  <c r="AI30" i="1"/>
  <c r="AG31" i="1"/>
  <c r="AI31" i="1"/>
  <c r="AG32" i="1"/>
  <c r="AI32" i="1"/>
  <c r="AG33" i="1"/>
  <c r="AI33" i="1"/>
  <c r="AG34" i="1"/>
  <c r="AI34" i="1"/>
  <c r="AG35" i="1"/>
  <c r="AI35" i="1"/>
  <c r="AG36" i="1"/>
  <c r="AG37" i="1"/>
  <c r="AI37" i="1"/>
  <c r="AG38" i="1"/>
  <c r="AG39" i="1"/>
  <c r="AI39" i="1"/>
  <c r="AG40" i="1"/>
  <c r="AI40" i="1"/>
  <c r="AG41" i="1"/>
  <c r="AG42" i="1"/>
  <c r="AG43" i="1"/>
  <c r="AI43" i="1"/>
  <c r="AG44" i="1"/>
  <c r="AI44" i="1"/>
  <c r="AG45" i="1"/>
  <c r="AI45" i="1"/>
  <c r="AG46" i="1"/>
  <c r="AI46" i="1"/>
  <c r="AG47" i="1"/>
  <c r="AG48" i="1"/>
  <c r="AI48" i="1"/>
  <c r="AG49" i="1"/>
  <c r="AG50" i="1"/>
  <c r="AG51" i="1"/>
  <c r="AI51" i="1"/>
  <c r="AG52" i="1"/>
  <c r="AI52" i="1"/>
  <c r="AG53" i="1"/>
  <c r="AG54" i="1"/>
  <c r="AI54" i="1"/>
  <c r="AG55" i="1"/>
  <c r="AI55" i="1"/>
  <c r="AG56" i="1"/>
  <c r="AI56" i="1"/>
  <c r="AG57" i="1"/>
  <c r="AI57" i="1"/>
  <c r="AG58" i="1"/>
  <c r="AI58" i="1"/>
  <c r="AG59" i="1"/>
  <c r="AI59" i="1"/>
  <c r="AG60" i="1"/>
  <c r="AG61" i="1"/>
  <c r="AI61" i="1"/>
  <c r="AG62" i="1"/>
  <c r="AI62" i="1"/>
  <c r="AG63" i="1"/>
  <c r="AI63" i="1"/>
  <c r="AG64" i="1"/>
  <c r="AI64" i="1"/>
  <c r="AG65" i="1"/>
  <c r="AG66" i="1"/>
  <c r="AI66" i="1"/>
  <c r="AG67" i="1"/>
  <c r="AI67" i="1"/>
  <c r="AG68" i="1"/>
  <c r="AI68" i="1"/>
  <c r="AG69" i="1"/>
  <c r="AI69" i="1"/>
  <c r="AG70" i="1"/>
  <c r="AI70" i="1"/>
  <c r="AG71" i="1"/>
  <c r="AI71" i="1"/>
  <c r="AG72" i="1"/>
  <c r="AG73" i="1"/>
  <c r="AI73" i="1"/>
  <c r="AG74" i="1"/>
  <c r="AI74" i="1"/>
  <c r="AG75" i="1"/>
  <c r="AI75" i="1"/>
  <c r="AG76" i="1"/>
  <c r="AI76" i="1"/>
  <c r="AG77" i="1"/>
  <c r="AG78" i="1"/>
  <c r="AI78" i="1"/>
  <c r="AG79" i="1"/>
  <c r="AI79" i="1"/>
  <c r="AG80" i="1"/>
  <c r="AI80" i="1"/>
  <c r="AG81" i="1"/>
  <c r="AI81" i="1"/>
  <c r="AG82" i="1"/>
  <c r="AI82" i="1"/>
  <c r="AG83" i="1"/>
  <c r="AI83" i="1"/>
  <c r="AG84" i="1"/>
  <c r="AG85" i="1"/>
  <c r="AI85" i="1"/>
  <c r="AG86" i="1"/>
  <c r="AG87" i="1"/>
  <c r="AI87" i="1"/>
  <c r="AG88" i="1"/>
  <c r="AI88" i="1"/>
  <c r="AG89" i="1"/>
  <c r="AG90" i="1"/>
  <c r="AI90" i="1"/>
  <c r="AG91" i="1"/>
  <c r="AI91" i="1"/>
  <c r="AG92" i="1"/>
  <c r="AI92" i="1"/>
  <c r="AG93" i="1"/>
  <c r="AI93" i="1"/>
  <c r="AG94" i="1"/>
  <c r="AI94" i="1"/>
  <c r="AG95" i="1"/>
  <c r="AI95" i="1"/>
  <c r="AG96" i="1"/>
  <c r="AG97" i="1"/>
  <c r="AI97" i="1"/>
  <c r="AG98" i="1"/>
  <c r="AG99" i="1"/>
  <c r="AI99" i="1"/>
  <c r="AG100" i="1"/>
  <c r="AI100" i="1"/>
  <c r="AG101" i="1"/>
  <c r="AG102" i="1"/>
  <c r="AI102" i="1"/>
  <c r="AG103" i="1"/>
  <c r="AI103" i="1"/>
  <c r="AG104" i="1"/>
  <c r="AI104" i="1"/>
  <c r="AG105" i="1"/>
  <c r="AI105" i="1"/>
  <c r="AG106" i="1"/>
  <c r="AI106" i="1"/>
  <c r="AG107" i="1"/>
  <c r="AI107" i="1"/>
  <c r="AG108" i="1"/>
  <c r="AG109" i="1"/>
  <c r="AG110" i="1"/>
  <c r="AI110" i="1"/>
  <c r="AG111" i="1"/>
  <c r="AI111" i="1"/>
  <c r="AG112" i="1"/>
  <c r="AI112" i="1"/>
  <c r="AG113" i="1"/>
  <c r="AG114" i="1"/>
  <c r="AI114" i="1"/>
  <c r="AG115" i="1"/>
  <c r="AI115" i="1"/>
  <c r="AG116" i="1"/>
  <c r="AI116" i="1"/>
  <c r="AG117" i="1"/>
  <c r="AI117" i="1"/>
  <c r="AG118" i="1"/>
  <c r="AI118" i="1"/>
  <c r="AG119" i="1"/>
  <c r="AI119" i="1"/>
  <c r="AG120" i="1"/>
  <c r="AG121" i="1"/>
  <c r="AI121" i="1"/>
  <c r="AG122" i="1"/>
  <c r="AI122" i="1"/>
  <c r="AG123" i="1"/>
  <c r="AI123" i="1"/>
  <c r="AG124" i="1"/>
  <c r="AI124" i="1"/>
  <c r="AG125" i="1"/>
  <c r="AG126" i="1"/>
  <c r="AI126" i="1"/>
  <c r="AG127" i="1"/>
  <c r="AI127" i="1"/>
  <c r="AG128" i="1"/>
  <c r="AI128" i="1"/>
  <c r="AG129" i="1"/>
  <c r="AI129" i="1"/>
  <c r="AG130" i="1"/>
  <c r="AI130" i="1"/>
  <c r="AG131" i="1"/>
  <c r="AI131" i="1"/>
  <c r="AG132" i="1"/>
  <c r="AG133" i="1"/>
  <c r="AI133" i="1"/>
  <c r="AG134" i="1"/>
  <c r="AG135" i="1"/>
  <c r="AI135" i="1"/>
  <c r="AG136" i="1"/>
  <c r="AI136" i="1"/>
  <c r="AG137" i="1"/>
  <c r="AG138" i="1"/>
  <c r="AI138" i="1"/>
  <c r="AG139" i="1"/>
  <c r="AI139" i="1"/>
  <c r="AG140" i="1"/>
  <c r="AI140" i="1"/>
  <c r="AG141" i="1"/>
  <c r="AI141" i="1"/>
  <c r="AG142" i="1"/>
  <c r="AI142" i="1"/>
  <c r="AG143" i="1"/>
  <c r="AI143" i="1"/>
  <c r="AG144" i="1"/>
  <c r="AG145" i="1"/>
  <c r="AI145" i="1"/>
  <c r="AG146" i="1"/>
  <c r="AI146" i="1"/>
  <c r="AG147" i="1"/>
  <c r="AI147" i="1"/>
  <c r="AG148" i="1"/>
  <c r="AI148" i="1"/>
  <c r="AG149" i="1"/>
  <c r="AG150" i="1"/>
  <c r="AI150" i="1"/>
  <c r="AG151" i="1"/>
  <c r="AI151" i="1"/>
  <c r="AG152" i="1"/>
  <c r="AI152" i="1"/>
  <c r="AG153" i="1"/>
  <c r="AI153" i="1"/>
  <c r="AG154" i="1"/>
  <c r="AI154" i="1"/>
  <c r="AG155" i="1"/>
  <c r="AI155" i="1"/>
  <c r="AG156" i="1"/>
  <c r="AG157" i="1"/>
  <c r="AI157" i="1"/>
  <c r="AG158" i="1"/>
  <c r="AI158" i="1"/>
  <c r="AG159" i="1"/>
  <c r="AI159" i="1"/>
  <c r="AG160" i="1"/>
  <c r="AI160" i="1"/>
  <c r="AG161" i="1"/>
  <c r="AG162" i="1"/>
  <c r="AI162" i="1"/>
  <c r="AG163" i="1"/>
  <c r="AI163" i="1"/>
  <c r="AG164" i="1"/>
  <c r="AI164" i="1"/>
  <c r="AG165" i="1"/>
  <c r="AI165" i="1"/>
  <c r="AG166" i="1"/>
  <c r="AI166" i="1"/>
  <c r="AG167" i="1"/>
  <c r="AI167" i="1"/>
  <c r="AG168" i="1"/>
  <c r="AG169" i="1"/>
  <c r="AI169" i="1"/>
  <c r="AG170" i="1"/>
  <c r="AI170" i="1"/>
  <c r="AG171" i="1"/>
  <c r="AI171" i="1"/>
  <c r="AG172" i="1"/>
  <c r="AI172" i="1"/>
  <c r="AG173" i="1"/>
  <c r="AG174" i="1"/>
  <c r="AI174" i="1"/>
  <c r="AG175" i="1"/>
  <c r="AI175" i="1"/>
  <c r="AG176" i="1"/>
  <c r="AI176" i="1"/>
  <c r="AG177" i="1"/>
  <c r="AI177" i="1"/>
  <c r="AG178" i="1"/>
  <c r="AI178" i="1"/>
  <c r="AG179" i="1"/>
  <c r="AI179" i="1"/>
  <c r="AG180" i="1"/>
  <c r="AG181" i="1"/>
  <c r="AI181" i="1"/>
  <c r="AG182" i="1"/>
  <c r="AI182" i="1"/>
  <c r="AG183" i="1"/>
  <c r="AI183" i="1"/>
  <c r="AG184" i="1"/>
  <c r="AI184" i="1"/>
  <c r="AG185" i="1"/>
  <c r="AG186" i="1"/>
  <c r="AI186" i="1"/>
  <c r="AG187" i="1"/>
  <c r="AI187" i="1"/>
  <c r="AG188" i="1"/>
  <c r="AI188" i="1"/>
  <c r="AG189" i="1"/>
  <c r="AI189" i="1"/>
  <c r="AG190" i="1"/>
  <c r="AI190" i="1"/>
  <c r="AG191" i="1"/>
  <c r="AI191" i="1"/>
  <c r="AG192" i="1"/>
  <c r="AG193" i="1"/>
  <c r="AI193" i="1"/>
  <c r="AG194" i="1"/>
  <c r="AI194" i="1"/>
  <c r="AG195" i="1"/>
  <c r="AI195" i="1"/>
  <c r="AG196" i="1"/>
  <c r="AI196" i="1"/>
  <c r="AG197" i="1"/>
  <c r="AG198" i="1"/>
  <c r="AI198" i="1"/>
  <c r="AG199" i="1"/>
  <c r="AI199" i="1"/>
  <c r="AG200" i="1"/>
  <c r="AI200" i="1"/>
  <c r="AG201" i="1"/>
  <c r="AI201" i="1"/>
  <c r="AG202" i="1"/>
  <c r="AI202" i="1"/>
  <c r="AG203" i="1"/>
  <c r="AI203" i="1"/>
  <c r="AG204" i="1"/>
  <c r="AG205" i="1"/>
  <c r="AG206" i="1"/>
  <c r="AI206" i="1"/>
  <c r="AG207" i="1"/>
  <c r="AI207" i="1"/>
  <c r="AG208" i="1"/>
  <c r="AI208" i="1"/>
  <c r="AG209" i="1"/>
  <c r="AG210" i="1"/>
  <c r="AI210" i="1"/>
  <c r="AG211" i="1"/>
  <c r="AI211" i="1"/>
  <c r="AG212" i="1"/>
  <c r="AI212" i="1"/>
  <c r="AG213" i="1"/>
  <c r="AI213" i="1"/>
  <c r="AG214" i="1"/>
  <c r="AI214" i="1"/>
  <c r="AG215" i="1"/>
  <c r="AI215" i="1"/>
  <c r="AG216" i="1"/>
  <c r="AG217" i="1"/>
  <c r="AI217" i="1"/>
  <c r="AG218" i="1"/>
  <c r="AI218" i="1"/>
  <c r="AG219" i="1"/>
  <c r="AI219" i="1"/>
  <c r="AG220" i="1"/>
  <c r="AI220" i="1"/>
  <c r="AG221" i="1"/>
  <c r="AG222" i="1"/>
  <c r="AI222" i="1"/>
  <c r="AG223" i="1"/>
  <c r="AI223" i="1"/>
  <c r="AG224" i="1"/>
  <c r="AI224" i="1"/>
  <c r="AG225" i="1"/>
  <c r="AI225" i="1"/>
  <c r="AG226" i="1"/>
  <c r="AI226" i="1"/>
  <c r="AG227" i="1"/>
  <c r="AI227" i="1"/>
  <c r="AG228" i="1"/>
  <c r="AG229" i="1"/>
  <c r="AI229" i="1"/>
  <c r="AG230" i="1"/>
  <c r="AI230" i="1"/>
  <c r="AG231" i="1"/>
  <c r="AI231" i="1"/>
  <c r="AG232" i="1"/>
  <c r="AI232" i="1"/>
  <c r="AG233" i="1"/>
  <c r="AG234" i="1"/>
  <c r="AI234" i="1"/>
  <c r="AG235" i="1"/>
  <c r="AI235" i="1"/>
  <c r="AG236" i="1"/>
  <c r="AI236" i="1"/>
  <c r="AG237" i="1"/>
  <c r="AI237" i="1"/>
  <c r="AG238" i="1"/>
  <c r="AI238" i="1"/>
  <c r="AG239" i="1"/>
  <c r="AI239" i="1"/>
  <c r="AG240" i="1"/>
  <c r="AG241" i="1"/>
  <c r="AI241" i="1"/>
  <c r="AG242" i="1"/>
  <c r="AI242" i="1"/>
  <c r="AG243" i="1"/>
  <c r="AI243" i="1"/>
  <c r="AG244" i="1"/>
  <c r="AI244" i="1"/>
  <c r="AG245" i="1"/>
  <c r="AG246" i="1"/>
  <c r="AI246" i="1"/>
  <c r="AG247" i="1"/>
  <c r="AI247" i="1"/>
  <c r="AG248" i="1"/>
  <c r="AI248" i="1"/>
  <c r="AG249" i="1"/>
  <c r="AI249" i="1"/>
  <c r="AG250" i="1"/>
  <c r="AI250" i="1"/>
  <c r="AG251" i="1"/>
  <c r="AI251" i="1"/>
  <c r="AG252" i="1"/>
  <c r="AG253" i="1"/>
  <c r="AI253" i="1"/>
  <c r="AG254" i="1"/>
  <c r="AI254" i="1"/>
  <c r="AG255" i="1"/>
  <c r="AI255" i="1"/>
  <c r="AG256" i="1"/>
  <c r="AI256" i="1"/>
  <c r="AG257" i="1"/>
  <c r="AG258" i="1"/>
  <c r="AI258" i="1"/>
  <c r="AG259" i="1"/>
  <c r="AI259" i="1"/>
  <c r="AG260" i="1"/>
  <c r="AI260" i="1"/>
  <c r="AG261" i="1"/>
  <c r="AI261" i="1"/>
  <c r="AG262" i="1"/>
  <c r="AI262" i="1"/>
  <c r="AG263" i="1"/>
  <c r="AI263" i="1"/>
  <c r="AG264" i="1"/>
  <c r="AG265" i="1"/>
  <c r="AI265" i="1"/>
  <c r="AG266" i="1"/>
  <c r="AI266" i="1"/>
  <c r="AG267" i="1"/>
  <c r="AI267" i="1"/>
  <c r="AG268" i="1"/>
  <c r="AI268" i="1"/>
  <c r="AG269" i="1"/>
  <c r="AG270" i="1"/>
  <c r="AI270" i="1"/>
  <c r="AG271" i="1"/>
  <c r="AI271" i="1"/>
  <c r="AG272" i="1"/>
  <c r="AI272" i="1"/>
  <c r="AG273" i="1"/>
  <c r="AI273" i="1"/>
  <c r="AG274" i="1"/>
  <c r="AI274" i="1"/>
  <c r="AG275" i="1"/>
  <c r="AI275" i="1"/>
  <c r="AG276" i="1"/>
  <c r="AG277" i="1"/>
  <c r="AI277" i="1"/>
  <c r="AG278" i="1"/>
  <c r="AI278" i="1"/>
  <c r="AG279" i="1"/>
  <c r="AI279" i="1"/>
  <c r="AG280" i="1"/>
  <c r="AI280" i="1"/>
  <c r="AF29" i="1"/>
  <c r="AF30" i="1"/>
  <c r="AF31" i="1"/>
  <c r="AF32" i="1"/>
  <c r="AF33" i="1"/>
  <c r="AF34" i="1"/>
  <c r="AF35" i="1"/>
  <c r="AF36" i="1"/>
  <c r="AF37" i="1"/>
  <c r="AF38" i="1"/>
  <c r="AF39" i="1"/>
  <c r="AF40" i="1"/>
  <c r="AF41" i="1"/>
  <c r="AF42" i="1"/>
  <c r="AF43" i="1"/>
  <c r="AF44" i="1"/>
  <c r="AF45" i="1"/>
  <c r="AF46" i="1"/>
  <c r="AF47" i="1"/>
  <c r="AF48" i="1"/>
  <c r="AF49" i="1"/>
  <c r="AF50" i="1"/>
  <c r="AF51" i="1"/>
  <c r="AF52" i="1"/>
  <c r="AF53" i="1"/>
  <c r="AF54" i="1"/>
  <c r="AF55"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124" i="1"/>
  <c r="AF125" i="1"/>
  <c r="AF126" i="1"/>
  <c r="AF127" i="1"/>
  <c r="AF128" i="1"/>
  <c r="AF129" i="1"/>
  <c r="AF130" i="1"/>
  <c r="AF131" i="1"/>
  <c r="AF132" i="1"/>
  <c r="AF133" i="1"/>
  <c r="AF134" i="1"/>
  <c r="AF135" i="1"/>
  <c r="AF136" i="1"/>
  <c r="AF137" i="1"/>
  <c r="AF138" i="1"/>
  <c r="AF139" i="1"/>
  <c r="AF140" i="1"/>
  <c r="AF141" i="1"/>
  <c r="AF142" i="1"/>
  <c r="AF143" i="1"/>
  <c r="AF144" i="1"/>
  <c r="AF145" i="1"/>
  <c r="AF146" i="1"/>
  <c r="AF147" i="1"/>
  <c r="AF148" i="1"/>
  <c r="AF149" i="1"/>
  <c r="AF150" i="1"/>
  <c r="AF151" i="1"/>
  <c r="AF152" i="1"/>
  <c r="AF153" i="1"/>
  <c r="AF154" i="1"/>
  <c r="AF155" i="1"/>
  <c r="AF156" i="1"/>
  <c r="AF157" i="1"/>
  <c r="AF158" i="1"/>
  <c r="AF159" i="1"/>
  <c r="AF160" i="1"/>
  <c r="AF161" i="1"/>
  <c r="AF162" i="1"/>
  <c r="AF163" i="1"/>
  <c r="AF164" i="1"/>
  <c r="AF165" i="1"/>
  <c r="AF166" i="1"/>
  <c r="AF167" i="1"/>
  <c r="AF168" i="1"/>
  <c r="AF169" i="1"/>
  <c r="AF170" i="1"/>
  <c r="AF171" i="1"/>
  <c r="AF172" i="1"/>
  <c r="AF173" i="1"/>
  <c r="AF174" i="1"/>
  <c r="AF175" i="1"/>
  <c r="AF176" i="1"/>
  <c r="AF177" i="1"/>
  <c r="AF178" i="1"/>
  <c r="AF179" i="1"/>
  <c r="AF180" i="1"/>
  <c r="AF181" i="1"/>
  <c r="AF182" i="1"/>
  <c r="AF183" i="1"/>
  <c r="AF184" i="1"/>
  <c r="AF185" i="1"/>
  <c r="AF186" i="1"/>
  <c r="AF187" i="1"/>
  <c r="AF188" i="1"/>
  <c r="AF189" i="1"/>
  <c r="AF190" i="1"/>
  <c r="AF191" i="1"/>
  <c r="AF192" i="1"/>
  <c r="AF193" i="1"/>
  <c r="AF194" i="1"/>
  <c r="AF195" i="1"/>
  <c r="AF196" i="1"/>
  <c r="AF197" i="1"/>
  <c r="AF198" i="1"/>
  <c r="AF199" i="1"/>
  <c r="AF200" i="1"/>
  <c r="AF201" i="1"/>
  <c r="AF202" i="1"/>
  <c r="AF203" i="1"/>
  <c r="AF204" i="1"/>
  <c r="AF205" i="1"/>
  <c r="AF206" i="1"/>
  <c r="AF207" i="1"/>
  <c r="AF208" i="1"/>
  <c r="AF209" i="1"/>
  <c r="AF210" i="1"/>
  <c r="AF211" i="1"/>
  <c r="AF212" i="1"/>
  <c r="AF213" i="1"/>
  <c r="AF214" i="1"/>
  <c r="AF215" i="1"/>
  <c r="AF216" i="1"/>
  <c r="AF217" i="1"/>
  <c r="AF218" i="1"/>
  <c r="AF219" i="1"/>
  <c r="AF220" i="1"/>
  <c r="AF221" i="1"/>
  <c r="AF222" i="1"/>
  <c r="AF223" i="1"/>
  <c r="AF224" i="1"/>
  <c r="AF225" i="1"/>
  <c r="AF226" i="1"/>
  <c r="AF227" i="1"/>
  <c r="AF228" i="1"/>
  <c r="AF229" i="1"/>
  <c r="AF230" i="1"/>
  <c r="AF231" i="1"/>
  <c r="AF232" i="1"/>
  <c r="AF233" i="1"/>
  <c r="AF234" i="1"/>
  <c r="AF235" i="1"/>
  <c r="AF236" i="1"/>
  <c r="AF237" i="1"/>
  <c r="AF238" i="1"/>
  <c r="AF239" i="1"/>
  <c r="AF240" i="1"/>
  <c r="AF241" i="1"/>
  <c r="AF242" i="1"/>
  <c r="AF243" i="1"/>
  <c r="AF244" i="1"/>
  <c r="AF245" i="1"/>
  <c r="AF246" i="1"/>
  <c r="AF247" i="1"/>
  <c r="AF248" i="1"/>
  <c r="AF249" i="1"/>
  <c r="AF250" i="1"/>
  <c r="AF251" i="1"/>
  <c r="AF252" i="1"/>
  <c r="AF253" i="1"/>
  <c r="AF254" i="1"/>
  <c r="AF255" i="1"/>
  <c r="AF256" i="1"/>
  <c r="AF257" i="1"/>
  <c r="AF258" i="1"/>
  <c r="AF259" i="1"/>
  <c r="AF260" i="1"/>
  <c r="AF261" i="1"/>
  <c r="AF262" i="1"/>
  <c r="AF263" i="1"/>
  <c r="AF264" i="1"/>
  <c r="AF265" i="1"/>
  <c r="AF266" i="1"/>
  <c r="AF267" i="1"/>
  <c r="AF268" i="1"/>
  <c r="AF269" i="1"/>
  <c r="AF270" i="1"/>
  <c r="AF271" i="1"/>
  <c r="AF272" i="1"/>
  <c r="AF273" i="1"/>
  <c r="AF274" i="1"/>
  <c r="AF275" i="1"/>
  <c r="AF276" i="1"/>
  <c r="AF277" i="1"/>
  <c r="AF27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62" i="1"/>
  <c r="Z63" i="1"/>
  <c r="Z64" i="1"/>
  <c r="Z65" i="1"/>
  <c r="Z66" i="1"/>
  <c r="Z67" i="1"/>
  <c r="Z68" i="1"/>
  <c r="Z69" i="1"/>
  <c r="Z70" i="1"/>
  <c r="Z71" i="1"/>
  <c r="Z72" i="1"/>
  <c r="Z73" i="1"/>
  <c r="Z74" i="1"/>
  <c r="Z75" i="1"/>
  <c r="Z76" i="1"/>
  <c r="Z77" i="1"/>
  <c r="Z78" i="1"/>
  <c r="Z79" i="1"/>
  <c r="Z80" i="1"/>
  <c r="Z81" i="1"/>
  <c r="Z82" i="1"/>
  <c r="Z83" i="1"/>
  <c r="Z84" i="1"/>
  <c r="Z85" i="1"/>
  <c r="Z86" i="1"/>
  <c r="Z87" i="1"/>
  <c r="Z88" i="1"/>
  <c r="Z89" i="1"/>
  <c r="Z90" i="1"/>
  <c r="Z91" i="1"/>
  <c r="Z92" i="1"/>
  <c r="Z93" i="1"/>
  <c r="Z94" i="1"/>
  <c r="Z95" i="1"/>
  <c r="Z96" i="1"/>
  <c r="Z97" i="1"/>
  <c r="Z98" i="1"/>
  <c r="Z99" i="1"/>
  <c r="Z100" i="1"/>
  <c r="Z101" i="1"/>
  <c r="Z102" i="1"/>
  <c r="Z103" i="1"/>
  <c r="Z104" i="1"/>
  <c r="Z105" i="1"/>
  <c r="Z106" i="1"/>
  <c r="Z107" i="1"/>
  <c r="Z108" i="1"/>
  <c r="Z109" i="1"/>
  <c r="Z110" i="1"/>
  <c r="Z111" i="1"/>
  <c r="Z112" i="1"/>
  <c r="Z113" i="1"/>
  <c r="Z114" i="1"/>
  <c r="Z115" i="1"/>
  <c r="Z116" i="1"/>
  <c r="Z117" i="1"/>
  <c r="Z118" i="1"/>
  <c r="Z119" i="1"/>
  <c r="Z120" i="1"/>
  <c r="Z121" i="1"/>
  <c r="Z122" i="1"/>
  <c r="Z123" i="1"/>
  <c r="Z124" i="1"/>
  <c r="Z125" i="1"/>
  <c r="Z126" i="1"/>
  <c r="Z127" i="1"/>
  <c r="Z128" i="1"/>
  <c r="Z129" i="1"/>
  <c r="Z130" i="1"/>
  <c r="Z131" i="1"/>
  <c r="Z132" i="1"/>
  <c r="Z133" i="1"/>
  <c r="Z134" i="1"/>
  <c r="Z135" i="1"/>
  <c r="Z136" i="1"/>
  <c r="Z137" i="1"/>
  <c r="Z138" i="1"/>
  <c r="Z139" i="1"/>
  <c r="Z140" i="1"/>
  <c r="Z141" i="1"/>
  <c r="Z142" i="1"/>
  <c r="Z143" i="1"/>
  <c r="Z144" i="1"/>
  <c r="Z145" i="1"/>
  <c r="Z146" i="1"/>
  <c r="Z147" i="1"/>
  <c r="Z148" i="1"/>
  <c r="Z149" i="1"/>
  <c r="Z150" i="1"/>
  <c r="Z151" i="1"/>
  <c r="Z152" i="1"/>
  <c r="Z153" i="1"/>
  <c r="Z154" i="1"/>
  <c r="Z155" i="1"/>
  <c r="Z156" i="1"/>
  <c r="Z157" i="1"/>
  <c r="Z158" i="1"/>
  <c r="Z159" i="1"/>
  <c r="Z160" i="1"/>
  <c r="Z161" i="1"/>
  <c r="Z162" i="1"/>
  <c r="Z163" i="1"/>
  <c r="Z164" i="1"/>
  <c r="Z165" i="1"/>
  <c r="Z166" i="1"/>
  <c r="Z167" i="1"/>
  <c r="Z168" i="1"/>
  <c r="Z169" i="1"/>
  <c r="Z170" i="1"/>
  <c r="Z171" i="1"/>
  <c r="Z172" i="1"/>
  <c r="Z173" i="1"/>
  <c r="Z174" i="1"/>
  <c r="Z175" i="1"/>
  <c r="Z176" i="1"/>
  <c r="Z177" i="1"/>
  <c r="Z178" i="1"/>
  <c r="Z179" i="1"/>
  <c r="Z180" i="1"/>
  <c r="Z181" i="1"/>
  <c r="Z182" i="1"/>
  <c r="Z183" i="1"/>
  <c r="Z184" i="1"/>
  <c r="Z185" i="1"/>
  <c r="Z186" i="1"/>
  <c r="Z187" i="1"/>
  <c r="Z188" i="1"/>
  <c r="Z189" i="1"/>
  <c r="Z190" i="1"/>
  <c r="Z191" i="1"/>
  <c r="Z192" i="1"/>
  <c r="Z193" i="1"/>
  <c r="Z194" i="1"/>
  <c r="Z195" i="1"/>
  <c r="Z196" i="1"/>
  <c r="Z197" i="1"/>
  <c r="Z198" i="1"/>
  <c r="Z199" i="1"/>
  <c r="Z200" i="1"/>
  <c r="Z201" i="1"/>
  <c r="Z202" i="1"/>
  <c r="Z203" i="1"/>
  <c r="Z204" i="1"/>
  <c r="Z205" i="1"/>
  <c r="Z206" i="1"/>
  <c r="Z207" i="1"/>
  <c r="Z208" i="1"/>
  <c r="Z209" i="1"/>
  <c r="Z210" i="1"/>
  <c r="Z211" i="1"/>
  <c r="Z212" i="1"/>
  <c r="Z213" i="1"/>
  <c r="Z214" i="1"/>
  <c r="Z215" i="1"/>
  <c r="Z216" i="1"/>
  <c r="Z217" i="1"/>
  <c r="Z218" i="1"/>
  <c r="Z219" i="1"/>
  <c r="Z220" i="1"/>
  <c r="Z221" i="1"/>
  <c r="Z222" i="1"/>
  <c r="Z223" i="1"/>
  <c r="Z224" i="1"/>
  <c r="Z225" i="1"/>
  <c r="Z226" i="1"/>
  <c r="Z227" i="1"/>
  <c r="Z228" i="1"/>
  <c r="Z229" i="1"/>
  <c r="Z230" i="1"/>
  <c r="Z231" i="1"/>
  <c r="Z232" i="1"/>
  <c r="Z233" i="1"/>
  <c r="Z234" i="1"/>
  <c r="Z235" i="1"/>
  <c r="Z236" i="1"/>
  <c r="Z237" i="1"/>
  <c r="Z238" i="1"/>
  <c r="Z239" i="1"/>
  <c r="Z240" i="1"/>
  <c r="Z241" i="1"/>
  <c r="Z242" i="1"/>
  <c r="Z243" i="1"/>
  <c r="Z244" i="1"/>
  <c r="Z245" i="1"/>
  <c r="Z246" i="1"/>
  <c r="Z247" i="1"/>
  <c r="Z248" i="1"/>
  <c r="Z249" i="1"/>
  <c r="Z250" i="1"/>
  <c r="Z251" i="1"/>
  <c r="Z252" i="1"/>
  <c r="Z253" i="1"/>
  <c r="Z254" i="1"/>
  <c r="Z255" i="1"/>
  <c r="Z256" i="1"/>
  <c r="Z257" i="1"/>
  <c r="Z258" i="1"/>
  <c r="Z259" i="1"/>
  <c r="Z260" i="1"/>
  <c r="Z261" i="1"/>
  <c r="Z262" i="1"/>
  <c r="Z263" i="1"/>
  <c r="Z264" i="1"/>
  <c r="Z265" i="1"/>
  <c r="Z266" i="1"/>
  <c r="Z267" i="1"/>
  <c r="Z268" i="1"/>
  <c r="Z269" i="1"/>
  <c r="Z270" i="1"/>
  <c r="Z271" i="1"/>
  <c r="Z272" i="1"/>
  <c r="Z273" i="1"/>
  <c r="Z274" i="1"/>
  <c r="Z275" i="1"/>
  <c r="Z276" i="1"/>
  <c r="Z277" i="1"/>
  <c r="Z278" i="1"/>
  <c r="Z279"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Y146" i="1"/>
  <c r="Y147" i="1"/>
  <c r="Y148" i="1"/>
  <c r="Y149" i="1"/>
  <c r="Y150" i="1"/>
  <c r="Y151" i="1"/>
  <c r="Y152" i="1"/>
  <c r="Y153" i="1"/>
  <c r="Y154" i="1"/>
  <c r="Y155" i="1"/>
  <c r="Y156" i="1"/>
  <c r="Y157" i="1"/>
  <c r="Y158" i="1"/>
  <c r="Y159" i="1"/>
  <c r="Y160" i="1"/>
  <c r="Y161" i="1"/>
  <c r="Y162" i="1"/>
  <c r="Y163" i="1"/>
  <c r="Y164" i="1"/>
  <c r="Y165" i="1"/>
  <c r="Y166" i="1"/>
  <c r="Y167" i="1"/>
  <c r="Y168" i="1"/>
  <c r="Y169" i="1"/>
  <c r="Y170" i="1"/>
  <c r="Y171" i="1"/>
  <c r="Y172" i="1"/>
  <c r="Y173" i="1"/>
  <c r="Y174" i="1"/>
  <c r="Y175" i="1"/>
  <c r="Y176" i="1"/>
  <c r="Y177" i="1"/>
  <c r="Y178" i="1"/>
  <c r="Y179" i="1"/>
  <c r="Y180" i="1"/>
  <c r="Y181" i="1"/>
  <c r="Y182" i="1"/>
  <c r="Y183" i="1"/>
  <c r="Y184" i="1"/>
  <c r="Y185" i="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2"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8" i="1"/>
  <c r="Y249" i="1"/>
  <c r="Y250" i="1"/>
  <c r="Y251" i="1"/>
  <c r="Y252" i="1"/>
  <c r="Y253" i="1"/>
  <c r="Y254" i="1"/>
  <c r="Y255" i="1"/>
  <c r="Y256" i="1"/>
  <c r="Y257" i="1"/>
  <c r="Y258" i="1"/>
  <c r="Y259" i="1"/>
  <c r="Y260" i="1"/>
  <c r="Y261" i="1"/>
  <c r="Y262" i="1"/>
  <c r="Y263" i="1"/>
  <c r="Y264" i="1"/>
  <c r="Y265" i="1"/>
  <c r="Y266" i="1"/>
  <c r="Y267" i="1"/>
  <c r="Y268" i="1"/>
  <c r="Y269" i="1"/>
  <c r="Y270" i="1"/>
  <c r="Y271" i="1"/>
  <c r="Y272" i="1"/>
  <c r="Y273" i="1"/>
  <c r="Y274" i="1"/>
  <c r="Y275" i="1"/>
  <c r="Y276" i="1"/>
  <c r="Y277" i="1"/>
  <c r="Y278" i="1"/>
  <c r="Y279" i="1"/>
  <c r="Y280" i="1"/>
  <c r="X19" i="1"/>
  <c r="X27" i="1"/>
  <c r="X28" i="1"/>
  <c r="X29" i="1"/>
  <c r="X30" i="1"/>
  <c r="X31" i="1"/>
  <c r="X32" i="1"/>
  <c r="X33" i="1"/>
  <c r="X34" i="1"/>
  <c r="X35" i="1"/>
  <c r="X36" i="1"/>
  <c r="X37" i="1"/>
  <c r="X38" i="1"/>
  <c r="X39" i="1"/>
  <c r="X40" i="1"/>
  <c r="X41" i="1"/>
  <c r="X42" i="1"/>
  <c r="X43" i="1"/>
  <c r="X44" i="1"/>
  <c r="X45" i="1"/>
  <c r="X46" i="1"/>
  <c r="X47" i="1"/>
  <c r="X48" i="1"/>
  <c r="X49" i="1"/>
  <c r="X50" i="1"/>
  <c r="X51" i="1"/>
  <c r="X52" i="1"/>
  <c r="X53" i="1"/>
  <c r="X54" i="1"/>
  <c r="X55" i="1"/>
  <c r="X56" i="1"/>
  <c r="X57" i="1"/>
  <c r="X58" i="1"/>
  <c r="X59" i="1"/>
  <c r="X60" i="1"/>
  <c r="X61" i="1"/>
  <c r="X62" i="1"/>
  <c r="X63" i="1"/>
  <c r="X64" i="1"/>
  <c r="X65" i="1"/>
  <c r="X66" i="1"/>
  <c r="X67" i="1"/>
  <c r="X68" i="1"/>
  <c r="X69" i="1"/>
  <c r="X70" i="1"/>
  <c r="X71" i="1"/>
  <c r="X72" i="1"/>
  <c r="X73" i="1"/>
  <c r="X74" i="1"/>
  <c r="X75" i="1"/>
  <c r="X76" i="1"/>
  <c r="X77" i="1"/>
  <c r="X78" i="1"/>
  <c r="X79" i="1"/>
  <c r="X80" i="1"/>
  <c r="X81" i="1"/>
  <c r="X82" i="1"/>
  <c r="X83" i="1"/>
  <c r="X84" i="1"/>
  <c r="X85" i="1"/>
  <c r="X86" i="1"/>
  <c r="X87" i="1"/>
  <c r="X88" i="1"/>
  <c r="X89" i="1"/>
  <c r="X90" i="1"/>
  <c r="X91" i="1"/>
  <c r="X92" i="1"/>
  <c r="X93" i="1"/>
  <c r="X94" i="1"/>
  <c r="X95" i="1"/>
  <c r="X96" i="1"/>
  <c r="X97" i="1"/>
  <c r="X98" i="1"/>
  <c r="X99" i="1"/>
  <c r="X100" i="1"/>
  <c r="X101" i="1"/>
  <c r="X102" i="1"/>
  <c r="X103" i="1"/>
  <c r="X104" i="1"/>
  <c r="X105" i="1"/>
  <c r="X106" i="1"/>
  <c r="X107" i="1"/>
  <c r="X108" i="1"/>
  <c r="X109" i="1"/>
  <c r="X110" i="1"/>
  <c r="X111" i="1"/>
  <c r="X112" i="1"/>
  <c r="X113" i="1"/>
  <c r="X114" i="1"/>
  <c r="X115" i="1"/>
  <c r="X116" i="1"/>
  <c r="X117" i="1"/>
  <c r="X118" i="1"/>
  <c r="X119" i="1"/>
  <c r="X120" i="1"/>
  <c r="X121" i="1"/>
  <c r="X122" i="1"/>
  <c r="X123" i="1"/>
  <c r="X124" i="1"/>
  <c r="X125" i="1"/>
  <c r="X126" i="1"/>
  <c r="X127" i="1"/>
  <c r="X128" i="1"/>
  <c r="X129" i="1"/>
  <c r="X130" i="1"/>
  <c r="X131" i="1"/>
  <c r="X132" i="1"/>
  <c r="X133" i="1"/>
  <c r="X134" i="1"/>
  <c r="X135" i="1"/>
  <c r="X136" i="1"/>
  <c r="X137" i="1"/>
  <c r="X138" i="1"/>
  <c r="X139" i="1"/>
  <c r="X140" i="1"/>
  <c r="X141" i="1"/>
  <c r="X142" i="1"/>
  <c r="X143" i="1"/>
  <c r="X144" i="1"/>
  <c r="X145" i="1"/>
  <c r="X146" i="1"/>
  <c r="X147" i="1"/>
  <c r="X148" i="1"/>
  <c r="X149" i="1"/>
  <c r="X150" i="1"/>
  <c r="X151" i="1"/>
  <c r="X152" i="1"/>
  <c r="X153" i="1"/>
  <c r="X154" i="1"/>
  <c r="X155" i="1"/>
  <c r="X156" i="1"/>
  <c r="X157" i="1"/>
  <c r="X158" i="1"/>
  <c r="X159" i="1"/>
  <c r="X160" i="1"/>
  <c r="X161" i="1"/>
  <c r="X162" i="1"/>
  <c r="X163" i="1"/>
  <c r="X164" i="1"/>
  <c r="X165" i="1"/>
  <c r="X166" i="1"/>
  <c r="X167" i="1"/>
  <c r="X168" i="1"/>
  <c r="X169" i="1"/>
  <c r="X170" i="1"/>
  <c r="X171" i="1"/>
  <c r="X172" i="1"/>
  <c r="X173" i="1"/>
  <c r="X174" i="1"/>
  <c r="X175" i="1"/>
  <c r="X176" i="1"/>
  <c r="X177" i="1"/>
  <c r="X178" i="1"/>
  <c r="X179" i="1"/>
  <c r="X180" i="1"/>
  <c r="X181" i="1"/>
  <c r="X182" i="1"/>
  <c r="X183" i="1"/>
  <c r="X184" i="1"/>
  <c r="X185" i="1"/>
  <c r="X186" i="1"/>
  <c r="X187" i="1"/>
  <c r="X188" i="1"/>
  <c r="X189" i="1"/>
  <c r="X190" i="1"/>
  <c r="X191" i="1"/>
  <c r="X192" i="1"/>
  <c r="X193" i="1"/>
  <c r="X194" i="1"/>
  <c r="X195" i="1"/>
  <c r="X196" i="1"/>
  <c r="X197" i="1"/>
  <c r="X198" i="1"/>
  <c r="X199" i="1"/>
  <c r="X200" i="1"/>
  <c r="X201" i="1"/>
  <c r="X202" i="1"/>
  <c r="X203" i="1"/>
  <c r="X204" i="1"/>
  <c r="X205" i="1"/>
  <c r="X206" i="1"/>
  <c r="X20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W17" i="1"/>
  <c r="W19" i="1"/>
  <c r="W26" i="1"/>
  <c r="W27" i="1"/>
  <c r="W29" i="1"/>
  <c r="W30" i="1"/>
  <c r="W31" i="1"/>
  <c r="W32" i="1"/>
  <c r="W33" i="1"/>
  <c r="W34" i="1"/>
  <c r="W35" i="1"/>
  <c r="W36" i="1"/>
  <c r="W37"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6" i="1"/>
  <c r="W147" i="1"/>
  <c r="W148" i="1"/>
  <c r="W149" i="1"/>
  <c r="W150" i="1"/>
  <c r="W151" i="1"/>
  <c r="W152" i="1"/>
  <c r="W153" i="1"/>
  <c r="W154" i="1"/>
  <c r="W155" i="1"/>
  <c r="W156" i="1"/>
  <c r="W157" i="1"/>
  <c r="W158" i="1"/>
  <c r="W159" i="1"/>
  <c r="W160" i="1"/>
  <c r="W161" i="1"/>
  <c r="W162" i="1"/>
  <c r="W163" i="1"/>
  <c r="W164" i="1"/>
  <c r="W165" i="1"/>
  <c r="W166" i="1"/>
  <c r="W167" i="1"/>
  <c r="W168" i="1"/>
  <c r="W169" i="1"/>
  <c r="W170" i="1"/>
  <c r="W171" i="1"/>
  <c r="W172" i="1"/>
  <c r="W173" i="1"/>
  <c r="W174" i="1"/>
  <c r="W175" i="1"/>
  <c r="W176" i="1"/>
  <c r="W177" i="1"/>
  <c r="W178" i="1"/>
  <c r="W179" i="1"/>
  <c r="W180" i="1"/>
  <c r="W181" i="1"/>
  <c r="W182" i="1"/>
  <c r="W183"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V98" i="1"/>
  <c r="AC98" i="1"/>
  <c r="V182" i="1"/>
  <c r="AV17" i="10"/>
  <c r="AV18" i="10"/>
  <c r="AV19" i="10"/>
  <c r="AV20" i="10"/>
  <c r="AV21" i="10"/>
  <c r="AV22" i="10"/>
  <c r="AV23" i="10"/>
  <c r="AV24" i="10"/>
  <c r="AV25" i="10"/>
  <c r="AV26" i="10"/>
  <c r="AV27" i="10"/>
  <c r="AV28" i="10"/>
  <c r="AV29" i="10"/>
  <c r="AV30" i="10"/>
  <c r="AV31" i="10"/>
  <c r="AV32" i="10"/>
  <c r="AV33" i="10"/>
  <c r="AV34" i="10"/>
  <c r="AV35" i="10"/>
  <c r="AV36" i="10"/>
  <c r="AV37" i="10"/>
  <c r="AV38" i="10"/>
  <c r="AV39" i="10"/>
  <c r="AV40" i="10"/>
  <c r="AV41" i="10"/>
  <c r="AV42" i="10"/>
  <c r="AV43" i="10"/>
  <c r="AV44" i="10"/>
  <c r="AV45" i="10"/>
  <c r="AV46" i="10"/>
  <c r="AV47" i="10"/>
  <c r="AV48" i="10"/>
  <c r="AV49" i="10"/>
  <c r="AV50" i="10"/>
  <c r="AV51" i="10"/>
  <c r="AV52" i="10"/>
  <c r="AV53" i="10"/>
  <c r="AV54" i="10"/>
  <c r="AV55" i="10"/>
  <c r="AV56" i="10"/>
  <c r="AV57" i="10"/>
  <c r="AV58" i="10"/>
  <c r="AV59" i="10"/>
  <c r="AV60" i="10"/>
  <c r="AV61" i="10"/>
  <c r="AV62" i="10"/>
  <c r="AV63" i="10"/>
  <c r="AV64" i="10"/>
  <c r="AV65" i="10"/>
  <c r="AV66" i="10"/>
  <c r="AV67" i="10"/>
  <c r="AV68" i="10"/>
  <c r="AV69" i="10"/>
  <c r="AV70" i="10"/>
  <c r="AV71" i="10"/>
  <c r="AV72" i="10"/>
  <c r="AV73" i="10"/>
  <c r="AV74" i="10"/>
  <c r="AV75" i="10"/>
  <c r="AV76" i="10"/>
  <c r="AV77" i="10"/>
  <c r="AV78" i="10"/>
  <c r="AV79" i="10"/>
  <c r="AV80" i="10"/>
  <c r="AV81" i="10"/>
  <c r="AV82" i="10"/>
  <c r="AV83" i="10"/>
  <c r="AV84" i="10"/>
  <c r="AV85" i="10"/>
  <c r="AV86" i="10"/>
  <c r="AV87" i="10"/>
  <c r="AV88" i="10"/>
  <c r="AV89" i="10"/>
  <c r="AV90" i="10"/>
  <c r="AV91" i="10"/>
  <c r="AV92" i="10"/>
  <c r="AV93" i="10"/>
  <c r="AV94" i="10"/>
  <c r="AV99" i="10"/>
  <c r="AV100" i="10"/>
  <c r="AV101" i="10"/>
  <c r="AV102" i="10"/>
  <c r="AV103" i="10"/>
  <c r="AV104" i="10"/>
  <c r="AV105" i="10"/>
  <c r="AV106" i="10"/>
  <c r="AV107" i="10"/>
  <c r="AV108" i="10"/>
  <c r="AV109" i="10"/>
  <c r="AV110" i="10"/>
  <c r="AV111" i="10"/>
  <c r="AV112" i="10"/>
  <c r="AV113" i="10"/>
  <c r="AV114" i="10"/>
  <c r="AV115" i="10"/>
  <c r="AV116" i="10"/>
  <c r="AV117" i="10"/>
  <c r="AV118" i="10"/>
  <c r="AV119" i="10"/>
  <c r="AV120" i="10"/>
  <c r="AV121" i="10"/>
  <c r="AV122" i="10"/>
  <c r="AV123" i="10"/>
  <c r="AV124" i="10"/>
  <c r="AV125" i="10"/>
  <c r="AV126" i="10"/>
  <c r="AV127" i="10"/>
  <c r="AV128" i="10"/>
  <c r="AV129" i="10"/>
  <c r="AV130" i="10"/>
  <c r="AV131" i="10"/>
  <c r="AV132" i="10"/>
  <c r="AV133" i="10"/>
  <c r="AV134" i="10"/>
  <c r="AV135" i="10"/>
  <c r="AV136" i="10"/>
  <c r="AV137" i="10"/>
  <c r="AV138" i="10"/>
  <c r="AV139" i="10"/>
  <c r="AV140" i="10"/>
  <c r="AV141" i="10"/>
  <c r="AV142" i="10"/>
  <c r="AV143" i="10"/>
  <c r="AV144" i="10"/>
  <c r="AV145" i="10"/>
  <c r="AV146" i="10"/>
  <c r="AV147" i="10"/>
  <c r="AV148" i="10"/>
  <c r="AV149" i="10"/>
  <c r="AV150" i="10"/>
  <c r="AV151" i="10"/>
  <c r="AV152" i="10"/>
  <c r="AV153" i="10"/>
  <c r="AV154" i="10"/>
  <c r="AV155" i="10"/>
  <c r="AV156" i="10"/>
  <c r="AV157" i="10"/>
  <c r="AV158" i="10"/>
  <c r="AV159" i="10"/>
  <c r="AV160" i="10"/>
  <c r="AV161" i="10"/>
  <c r="AV162" i="10"/>
  <c r="AV163" i="10"/>
  <c r="AV164" i="10"/>
  <c r="AV165" i="10"/>
  <c r="AV166" i="10"/>
  <c r="AV167" i="10"/>
  <c r="AV168" i="10"/>
  <c r="AV169" i="10"/>
  <c r="AV170" i="10"/>
  <c r="AV171" i="10"/>
  <c r="AV172" i="10"/>
  <c r="AV173" i="10"/>
  <c r="AV174" i="10"/>
  <c r="AV175" i="10"/>
  <c r="AV176" i="10"/>
  <c r="AV177" i="10"/>
  <c r="AV178" i="10"/>
  <c r="AV179" i="10"/>
  <c r="AV180" i="10"/>
  <c r="AV181" i="10"/>
  <c r="AV182" i="10"/>
  <c r="AV183" i="10"/>
  <c r="AV184" i="10"/>
  <c r="AV185" i="10"/>
  <c r="AV186" i="10"/>
  <c r="AV187" i="10"/>
  <c r="AV188" i="10"/>
  <c r="AV189" i="10"/>
  <c r="AV190" i="10"/>
  <c r="AV191" i="10"/>
  <c r="AV192" i="10"/>
  <c r="AV193" i="10"/>
  <c r="AV194" i="10"/>
  <c r="AV195" i="10"/>
  <c r="AV196" i="10"/>
  <c r="AV197" i="10"/>
  <c r="AV198" i="10"/>
  <c r="AV199" i="10"/>
  <c r="AV200" i="10"/>
  <c r="AV201" i="10"/>
  <c r="AV202" i="10"/>
  <c r="AV203" i="10"/>
  <c r="AV204" i="10"/>
  <c r="AV205" i="10"/>
  <c r="AV206" i="10"/>
  <c r="AV207" i="10"/>
  <c r="AV208" i="10"/>
  <c r="AV209" i="10"/>
  <c r="AV210" i="10"/>
  <c r="AV211" i="10"/>
  <c r="AV212" i="10"/>
  <c r="AV213" i="10"/>
  <c r="AV214" i="10"/>
  <c r="AV215" i="10"/>
  <c r="AV216" i="10"/>
  <c r="AV217" i="10"/>
  <c r="AV218" i="10"/>
  <c r="AV219" i="10"/>
  <c r="AV220" i="10"/>
  <c r="AV221" i="10"/>
  <c r="AV222" i="10"/>
  <c r="AV223" i="10"/>
  <c r="AV224" i="10"/>
  <c r="AV225" i="10"/>
  <c r="AV226" i="10"/>
  <c r="AV227" i="10"/>
  <c r="AV228" i="10"/>
  <c r="AV229" i="10"/>
  <c r="AV230" i="10"/>
  <c r="AV231" i="10"/>
  <c r="AV232" i="10"/>
  <c r="AV233" i="10"/>
  <c r="AV234" i="10"/>
  <c r="AV235" i="10"/>
  <c r="AV236" i="10"/>
  <c r="AV237" i="10"/>
  <c r="AV238" i="10"/>
  <c r="AV239" i="10"/>
  <c r="AV240" i="10"/>
  <c r="AV241" i="10"/>
  <c r="AV242" i="10"/>
  <c r="AV243" i="10"/>
  <c r="AV244" i="10"/>
  <c r="AV245" i="10"/>
  <c r="AV246" i="10"/>
  <c r="AV247" i="10"/>
  <c r="AV248" i="10"/>
  <c r="AV249" i="10"/>
  <c r="AV250" i="10"/>
  <c r="AV251" i="10"/>
  <c r="AV252" i="10"/>
  <c r="AV253" i="10"/>
  <c r="AV254" i="10"/>
  <c r="AV255" i="10"/>
  <c r="AV256" i="10"/>
  <c r="AV257" i="10"/>
  <c r="AV258" i="10"/>
  <c r="AV259" i="10"/>
  <c r="AV260" i="10"/>
  <c r="AV261" i="10"/>
  <c r="AV262" i="10"/>
  <c r="AV263" i="10"/>
  <c r="AV264" i="10"/>
  <c r="AV265" i="10"/>
  <c r="AV266" i="10"/>
  <c r="AV267" i="10"/>
  <c r="AV268" i="10"/>
  <c r="AV269" i="10"/>
  <c r="AV270" i="10"/>
  <c r="AV271" i="10"/>
  <c r="AU17" i="10"/>
  <c r="AU18" i="10"/>
  <c r="AU19" i="10"/>
  <c r="AU20" i="10"/>
  <c r="AU21" i="10"/>
  <c r="AU22" i="10"/>
  <c r="AU23" i="10"/>
  <c r="AU24" i="10"/>
  <c r="AU25" i="10"/>
  <c r="AU26" i="10"/>
  <c r="AU27" i="10"/>
  <c r="AU28" i="10"/>
  <c r="AU29" i="10"/>
  <c r="AU30" i="10"/>
  <c r="AU31" i="10"/>
  <c r="AU32" i="10"/>
  <c r="AU33" i="10"/>
  <c r="AU34" i="10"/>
  <c r="AU35" i="10"/>
  <c r="AU36" i="10"/>
  <c r="AU37" i="10"/>
  <c r="AU38" i="10"/>
  <c r="AU39" i="10"/>
  <c r="AU40" i="10"/>
  <c r="AU41" i="10"/>
  <c r="AU42" i="10"/>
  <c r="AU43" i="10"/>
  <c r="AU44" i="10"/>
  <c r="AU45" i="10"/>
  <c r="AU46" i="10"/>
  <c r="AU47" i="10"/>
  <c r="AU48" i="10"/>
  <c r="AU49" i="10"/>
  <c r="AU50" i="10"/>
  <c r="AU51" i="10"/>
  <c r="AU52" i="10"/>
  <c r="AU53" i="10"/>
  <c r="AU54" i="10"/>
  <c r="AU55" i="10"/>
  <c r="AU56" i="10"/>
  <c r="AU57" i="10"/>
  <c r="AU58" i="10"/>
  <c r="AU59" i="10"/>
  <c r="AU60" i="10"/>
  <c r="AU61" i="10"/>
  <c r="AU62" i="10"/>
  <c r="AU63" i="10"/>
  <c r="AU64" i="10"/>
  <c r="AU65" i="10"/>
  <c r="AU66" i="10"/>
  <c r="AU67" i="10"/>
  <c r="AU68" i="10"/>
  <c r="AU69" i="10"/>
  <c r="AU70" i="10"/>
  <c r="AU71" i="10"/>
  <c r="AU72" i="10"/>
  <c r="AU73" i="10"/>
  <c r="AU74" i="10"/>
  <c r="AU75" i="10"/>
  <c r="AU76" i="10"/>
  <c r="AU77" i="10"/>
  <c r="AU78" i="10"/>
  <c r="AU79" i="10"/>
  <c r="AU80" i="10"/>
  <c r="AU81" i="10"/>
  <c r="AU82" i="10"/>
  <c r="AU83" i="10"/>
  <c r="AU84" i="10"/>
  <c r="AU85" i="10"/>
  <c r="AU86" i="10"/>
  <c r="AU87" i="10"/>
  <c r="AU88" i="10"/>
  <c r="AU89" i="10"/>
  <c r="AU90" i="10"/>
  <c r="AU91" i="10"/>
  <c r="AU92" i="10"/>
  <c r="AU93" i="10"/>
  <c r="AU94" i="10"/>
  <c r="AU99" i="10"/>
  <c r="AU100" i="10"/>
  <c r="AU101" i="10"/>
  <c r="AU102" i="10"/>
  <c r="AU103" i="10"/>
  <c r="AU104" i="10"/>
  <c r="AU105" i="10"/>
  <c r="AU106" i="10"/>
  <c r="AU107" i="10"/>
  <c r="AU108" i="10"/>
  <c r="AU109" i="10"/>
  <c r="AU110" i="10"/>
  <c r="AU111" i="10"/>
  <c r="AU112" i="10"/>
  <c r="AU113" i="10"/>
  <c r="AU114" i="10"/>
  <c r="AU115" i="10"/>
  <c r="AU116" i="10"/>
  <c r="AU117" i="10"/>
  <c r="AU118" i="10"/>
  <c r="AU119" i="10"/>
  <c r="AU120" i="10"/>
  <c r="AU121" i="10"/>
  <c r="AU122" i="10"/>
  <c r="AU123" i="10"/>
  <c r="AU124" i="10"/>
  <c r="AU125" i="10"/>
  <c r="AU126" i="10"/>
  <c r="AU127" i="10"/>
  <c r="AU128" i="10"/>
  <c r="AU129" i="10"/>
  <c r="AU130" i="10"/>
  <c r="AU131" i="10"/>
  <c r="AU132" i="10"/>
  <c r="AU133" i="10"/>
  <c r="AU134" i="10"/>
  <c r="AU135" i="10"/>
  <c r="AU136" i="10"/>
  <c r="AU137" i="10"/>
  <c r="AU138" i="10"/>
  <c r="AU139" i="10"/>
  <c r="AU140" i="10"/>
  <c r="AU141" i="10"/>
  <c r="AU142" i="10"/>
  <c r="AU143" i="10"/>
  <c r="AU144" i="10"/>
  <c r="AU145" i="10"/>
  <c r="AU146" i="10"/>
  <c r="AU147" i="10"/>
  <c r="AU148" i="10"/>
  <c r="AU149" i="10"/>
  <c r="AU150" i="10"/>
  <c r="AU151" i="10"/>
  <c r="AU152" i="10"/>
  <c r="AU153" i="10"/>
  <c r="AU154" i="10"/>
  <c r="AU155" i="10"/>
  <c r="AU156" i="10"/>
  <c r="AU157" i="10"/>
  <c r="AU158" i="10"/>
  <c r="AU159" i="10"/>
  <c r="AU160" i="10"/>
  <c r="AU161" i="10"/>
  <c r="AU162" i="10"/>
  <c r="AU163" i="10"/>
  <c r="AU164" i="10"/>
  <c r="AU165" i="10"/>
  <c r="AU166" i="10"/>
  <c r="AU167" i="10"/>
  <c r="AU168" i="10"/>
  <c r="AU169" i="10"/>
  <c r="AU170" i="10"/>
  <c r="AU171" i="10"/>
  <c r="AU172" i="10"/>
  <c r="AU173" i="10"/>
  <c r="AU174" i="10"/>
  <c r="AU175" i="10"/>
  <c r="AU176" i="10"/>
  <c r="AU177" i="10"/>
  <c r="AU178" i="10"/>
  <c r="AU179" i="10"/>
  <c r="AU180" i="10"/>
  <c r="AU181" i="10"/>
  <c r="AU182" i="10"/>
  <c r="AU183" i="10"/>
  <c r="AU184" i="10"/>
  <c r="AU185" i="10"/>
  <c r="AU186" i="10"/>
  <c r="AU187" i="10"/>
  <c r="AU188" i="10"/>
  <c r="AU189" i="10"/>
  <c r="AU190" i="10"/>
  <c r="AU191" i="10"/>
  <c r="AU192" i="10"/>
  <c r="AU193" i="10"/>
  <c r="AU194" i="10"/>
  <c r="AU195" i="10"/>
  <c r="AU196" i="10"/>
  <c r="AU197" i="10"/>
  <c r="AU198" i="10"/>
  <c r="AU199" i="10"/>
  <c r="AU200" i="10"/>
  <c r="AU201" i="10"/>
  <c r="AU202" i="10"/>
  <c r="AU203" i="10"/>
  <c r="AU204" i="10"/>
  <c r="AU205" i="10"/>
  <c r="AU206" i="10"/>
  <c r="AU207" i="10"/>
  <c r="AU208" i="10"/>
  <c r="AU209" i="10"/>
  <c r="AU210" i="10"/>
  <c r="AU211" i="10"/>
  <c r="AU212" i="10"/>
  <c r="AU213" i="10"/>
  <c r="AU214" i="10"/>
  <c r="AU215" i="10"/>
  <c r="AU216" i="10"/>
  <c r="AU217" i="10"/>
  <c r="AU218" i="10"/>
  <c r="AU219" i="10"/>
  <c r="AU220" i="10"/>
  <c r="AU221" i="10"/>
  <c r="AU222" i="10"/>
  <c r="AU223" i="10"/>
  <c r="AU224" i="10"/>
  <c r="AU225" i="10"/>
  <c r="AU226" i="10"/>
  <c r="AU227" i="10"/>
  <c r="AU228" i="10"/>
  <c r="AU229" i="10"/>
  <c r="AU230" i="10"/>
  <c r="AU231" i="10"/>
  <c r="AU232" i="10"/>
  <c r="AU233" i="10"/>
  <c r="AU234" i="10"/>
  <c r="AU235" i="10"/>
  <c r="AU236" i="10"/>
  <c r="AU237" i="10"/>
  <c r="AU238" i="10"/>
  <c r="AU239" i="10"/>
  <c r="AU240" i="10"/>
  <c r="AU241" i="10"/>
  <c r="AU242" i="10"/>
  <c r="AU243" i="10"/>
  <c r="AU244" i="10"/>
  <c r="AU245" i="10"/>
  <c r="AU246" i="10"/>
  <c r="AU247" i="10"/>
  <c r="AU248" i="10"/>
  <c r="AU249" i="10"/>
  <c r="AU250" i="10"/>
  <c r="AU251" i="10"/>
  <c r="AU252" i="10"/>
  <c r="AU253" i="10"/>
  <c r="AU254" i="10"/>
  <c r="AU255" i="10"/>
  <c r="AU256" i="10"/>
  <c r="AU257" i="10"/>
  <c r="AU258" i="10"/>
  <c r="AU259" i="10"/>
  <c r="AU260" i="10"/>
  <c r="AU261" i="10"/>
  <c r="AU262" i="10"/>
  <c r="AU263" i="10"/>
  <c r="AU264" i="10"/>
  <c r="AU265" i="10"/>
  <c r="AU266" i="10"/>
  <c r="AU267" i="10"/>
  <c r="AU268" i="10"/>
  <c r="AU269" i="10"/>
  <c r="AU270" i="10"/>
  <c r="AU271" i="10"/>
  <c r="AT17" i="10"/>
  <c r="AT18" i="10"/>
  <c r="AT19" i="10"/>
  <c r="AT20" i="10"/>
  <c r="AT21" i="10"/>
  <c r="AT22" i="10"/>
  <c r="AT23" i="10"/>
  <c r="AT24" i="10"/>
  <c r="AT25" i="10"/>
  <c r="AT26" i="10"/>
  <c r="AT27" i="10"/>
  <c r="AT28" i="10"/>
  <c r="AT29" i="10"/>
  <c r="AT30" i="10"/>
  <c r="AT31" i="10"/>
  <c r="AT32" i="10"/>
  <c r="AT33" i="10"/>
  <c r="AT34" i="10"/>
  <c r="AT35" i="10"/>
  <c r="AT36" i="10"/>
  <c r="AT37" i="10"/>
  <c r="AT38" i="10"/>
  <c r="AT39" i="10"/>
  <c r="AT40" i="10"/>
  <c r="AT41" i="10"/>
  <c r="AT42" i="10"/>
  <c r="AT43" i="10"/>
  <c r="AT44" i="10"/>
  <c r="AT45" i="10"/>
  <c r="AT46" i="10"/>
  <c r="AT47" i="10"/>
  <c r="AT48" i="10"/>
  <c r="AT49" i="10"/>
  <c r="AT50" i="10"/>
  <c r="AT51" i="10"/>
  <c r="AT52" i="10"/>
  <c r="AT53" i="10"/>
  <c r="AT54" i="10"/>
  <c r="AT55" i="10"/>
  <c r="AT56" i="10"/>
  <c r="AT57" i="10"/>
  <c r="AT58" i="10"/>
  <c r="AT59" i="10"/>
  <c r="AT60" i="10"/>
  <c r="AT61" i="10"/>
  <c r="AT62" i="10"/>
  <c r="AT63" i="10"/>
  <c r="AT64" i="10"/>
  <c r="AT65" i="10"/>
  <c r="AT66" i="10"/>
  <c r="AT67" i="10"/>
  <c r="AT68" i="10"/>
  <c r="AT69" i="10"/>
  <c r="AT70" i="10"/>
  <c r="AT71" i="10"/>
  <c r="AT72" i="10"/>
  <c r="AT73" i="10"/>
  <c r="AT74" i="10"/>
  <c r="AT75" i="10"/>
  <c r="AT76" i="10"/>
  <c r="AT77" i="10"/>
  <c r="AT78" i="10"/>
  <c r="AT79" i="10"/>
  <c r="AT80" i="10"/>
  <c r="AT81" i="10"/>
  <c r="AT82" i="10"/>
  <c r="AT83" i="10"/>
  <c r="AT84" i="10"/>
  <c r="AT85" i="10"/>
  <c r="AT86" i="10"/>
  <c r="AT87" i="10"/>
  <c r="AT88" i="10"/>
  <c r="AT89" i="10"/>
  <c r="AT90" i="10"/>
  <c r="AT91" i="10"/>
  <c r="AT92" i="10"/>
  <c r="AT93" i="10"/>
  <c r="AT94" i="10"/>
  <c r="AT99" i="10"/>
  <c r="AT100" i="10"/>
  <c r="AT101" i="10"/>
  <c r="AT102" i="10"/>
  <c r="AT103" i="10"/>
  <c r="AT104" i="10"/>
  <c r="AT105" i="10"/>
  <c r="AT106" i="10"/>
  <c r="AT107" i="10"/>
  <c r="AT108" i="10"/>
  <c r="AT109" i="10"/>
  <c r="AT110" i="10"/>
  <c r="AT111" i="10"/>
  <c r="AT112" i="10"/>
  <c r="AT113" i="10"/>
  <c r="AT114" i="10"/>
  <c r="AT115" i="10"/>
  <c r="AT116" i="10"/>
  <c r="AT117" i="10"/>
  <c r="AT118" i="10"/>
  <c r="AT119" i="10"/>
  <c r="AT120" i="10"/>
  <c r="AT121" i="10"/>
  <c r="AT122" i="10"/>
  <c r="AT123" i="10"/>
  <c r="AT124" i="10"/>
  <c r="AT125" i="10"/>
  <c r="AT126" i="10"/>
  <c r="AT127" i="10"/>
  <c r="AT128" i="10"/>
  <c r="AT129" i="10"/>
  <c r="AT130" i="10"/>
  <c r="AT131" i="10"/>
  <c r="AT132" i="10"/>
  <c r="AT133" i="10"/>
  <c r="AT134" i="10"/>
  <c r="AT135" i="10"/>
  <c r="AT136" i="10"/>
  <c r="AT137" i="10"/>
  <c r="AT138" i="10"/>
  <c r="AT139" i="10"/>
  <c r="AT140" i="10"/>
  <c r="AT141" i="10"/>
  <c r="AT142" i="10"/>
  <c r="AT143" i="10"/>
  <c r="AT144" i="10"/>
  <c r="AT145" i="10"/>
  <c r="AT146" i="10"/>
  <c r="AT147" i="10"/>
  <c r="AT148" i="10"/>
  <c r="AT149" i="10"/>
  <c r="AT150" i="10"/>
  <c r="AT151" i="10"/>
  <c r="AT152" i="10"/>
  <c r="AT153" i="10"/>
  <c r="AT154" i="10"/>
  <c r="AT155" i="10"/>
  <c r="AT156" i="10"/>
  <c r="AT157" i="10"/>
  <c r="AT158" i="10"/>
  <c r="AT159" i="10"/>
  <c r="AT160" i="10"/>
  <c r="AT161" i="10"/>
  <c r="AT162" i="10"/>
  <c r="AT163" i="10"/>
  <c r="AT164" i="10"/>
  <c r="AT165" i="10"/>
  <c r="AT166" i="10"/>
  <c r="AT167" i="10"/>
  <c r="AT168" i="10"/>
  <c r="AT169" i="10"/>
  <c r="AT170" i="10"/>
  <c r="AT171" i="10"/>
  <c r="AT172" i="10"/>
  <c r="AT173" i="10"/>
  <c r="AT174" i="10"/>
  <c r="AT175" i="10"/>
  <c r="AT176" i="10"/>
  <c r="AT177" i="10"/>
  <c r="AT178" i="10"/>
  <c r="AT179" i="10"/>
  <c r="AT180" i="10"/>
  <c r="AT181" i="10"/>
  <c r="AT182" i="10"/>
  <c r="AT183" i="10"/>
  <c r="AT184" i="10"/>
  <c r="AT185" i="10"/>
  <c r="AT186" i="10"/>
  <c r="AT187" i="10"/>
  <c r="AT188" i="10"/>
  <c r="AT189" i="10"/>
  <c r="AT190" i="10"/>
  <c r="AT191" i="10"/>
  <c r="AT192" i="10"/>
  <c r="AT193" i="10"/>
  <c r="AT194" i="10"/>
  <c r="AT195" i="10"/>
  <c r="AT196" i="10"/>
  <c r="AT197" i="10"/>
  <c r="AT198" i="10"/>
  <c r="AT199" i="10"/>
  <c r="AT200" i="10"/>
  <c r="AT201" i="10"/>
  <c r="AT202" i="10"/>
  <c r="AT203" i="10"/>
  <c r="AT204" i="10"/>
  <c r="AT205" i="10"/>
  <c r="AT206" i="10"/>
  <c r="AT207" i="10"/>
  <c r="AT208" i="10"/>
  <c r="AT209" i="10"/>
  <c r="AT210" i="10"/>
  <c r="AT211" i="10"/>
  <c r="AT212" i="10"/>
  <c r="AT213" i="10"/>
  <c r="AT214" i="10"/>
  <c r="AT215" i="10"/>
  <c r="AT216" i="10"/>
  <c r="AT217" i="10"/>
  <c r="AT218" i="10"/>
  <c r="AT219" i="10"/>
  <c r="AT220" i="10"/>
  <c r="AT221" i="10"/>
  <c r="AT222" i="10"/>
  <c r="AT223" i="10"/>
  <c r="AT224" i="10"/>
  <c r="AT225" i="10"/>
  <c r="AT226" i="10"/>
  <c r="AT227" i="10"/>
  <c r="AT228" i="10"/>
  <c r="AT229" i="10"/>
  <c r="AT230" i="10"/>
  <c r="AT231" i="10"/>
  <c r="AT232" i="10"/>
  <c r="AT233" i="10"/>
  <c r="AT234" i="10"/>
  <c r="AT235" i="10"/>
  <c r="AT236" i="10"/>
  <c r="AT237" i="10"/>
  <c r="AT238" i="10"/>
  <c r="AT239" i="10"/>
  <c r="AT240" i="10"/>
  <c r="AT241" i="10"/>
  <c r="AT242" i="10"/>
  <c r="AT243" i="10"/>
  <c r="AT244" i="10"/>
  <c r="AT245" i="10"/>
  <c r="AT246" i="10"/>
  <c r="AT247" i="10"/>
  <c r="AT248" i="10"/>
  <c r="AT249" i="10"/>
  <c r="AT250" i="10"/>
  <c r="AT251" i="10"/>
  <c r="AT252" i="10"/>
  <c r="AT253" i="10"/>
  <c r="AT254" i="10"/>
  <c r="AT255" i="10"/>
  <c r="AT256" i="10"/>
  <c r="AT257" i="10"/>
  <c r="AT258" i="10"/>
  <c r="AT259" i="10"/>
  <c r="AT260" i="10"/>
  <c r="AT261" i="10"/>
  <c r="AT262" i="10"/>
  <c r="AT263" i="10"/>
  <c r="AT264" i="10"/>
  <c r="AT265" i="10"/>
  <c r="AT266" i="10"/>
  <c r="AT267" i="10"/>
  <c r="AT268" i="10"/>
  <c r="AT269" i="10"/>
  <c r="AT270" i="10"/>
  <c r="AT271" i="10"/>
  <c r="AS17" i="10"/>
  <c r="AS18" i="10"/>
  <c r="AS19" i="10"/>
  <c r="AS20" i="10"/>
  <c r="AS21" i="10"/>
  <c r="AS22" i="10"/>
  <c r="AS23" i="10"/>
  <c r="AS24" i="10"/>
  <c r="AS25" i="10"/>
  <c r="AS26" i="10"/>
  <c r="AS27" i="10"/>
  <c r="AS28" i="10"/>
  <c r="AS29" i="10"/>
  <c r="AS30" i="10"/>
  <c r="AS31" i="10"/>
  <c r="AS32" i="10"/>
  <c r="AS33" i="10"/>
  <c r="AS34" i="10"/>
  <c r="AS35" i="10"/>
  <c r="AS36" i="10"/>
  <c r="AS37" i="10"/>
  <c r="AS38" i="10"/>
  <c r="AS39" i="10"/>
  <c r="AS40" i="10"/>
  <c r="AS41" i="10"/>
  <c r="AS42" i="10"/>
  <c r="AS43" i="10"/>
  <c r="AS44" i="10"/>
  <c r="AS45" i="10"/>
  <c r="AS46" i="10"/>
  <c r="AS47" i="10"/>
  <c r="AS48" i="10"/>
  <c r="AS49" i="10"/>
  <c r="AS50" i="10"/>
  <c r="AS51" i="10"/>
  <c r="AS52" i="10"/>
  <c r="AS53" i="10"/>
  <c r="AS54" i="10"/>
  <c r="AS55" i="10"/>
  <c r="AS56" i="10"/>
  <c r="AS57" i="10"/>
  <c r="AS58" i="10"/>
  <c r="AS59" i="10"/>
  <c r="AS60" i="10"/>
  <c r="AS61" i="10"/>
  <c r="AS62" i="10"/>
  <c r="AS63" i="10"/>
  <c r="AS64" i="10"/>
  <c r="AS65" i="10"/>
  <c r="AS66" i="10"/>
  <c r="AS67" i="10"/>
  <c r="AS68" i="10"/>
  <c r="AS69" i="10"/>
  <c r="AS70" i="10"/>
  <c r="AS71" i="10"/>
  <c r="AS72" i="10"/>
  <c r="AS73" i="10"/>
  <c r="AS74" i="10"/>
  <c r="AS75" i="10"/>
  <c r="AS76" i="10"/>
  <c r="AS77" i="10"/>
  <c r="AS78" i="10"/>
  <c r="AS79" i="10"/>
  <c r="AS80" i="10"/>
  <c r="AS81" i="10"/>
  <c r="AS82" i="10"/>
  <c r="AS83" i="10"/>
  <c r="AS84" i="10"/>
  <c r="AS85" i="10"/>
  <c r="AS86" i="10"/>
  <c r="AS87" i="10"/>
  <c r="AS88" i="10"/>
  <c r="AS89" i="10"/>
  <c r="AS90" i="10"/>
  <c r="AS91" i="10"/>
  <c r="AS92" i="10"/>
  <c r="AS93" i="10"/>
  <c r="AS94" i="10"/>
  <c r="AS99" i="10"/>
  <c r="AS100" i="10"/>
  <c r="AS101" i="10"/>
  <c r="AS102" i="10"/>
  <c r="AS103" i="10"/>
  <c r="AS104" i="10"/>
  <c r="AS105" i="10"/>
  <c r="AS106" i="10"/>
  <c r="AS107" i="10"/>
  <c r="AS108" i="10"/>
  <c r="AS109" i="10"/>
  <c r="AS110" i="10"/>
  <c r="AS111" i="10"/>
  <c r="AS112" i="10"/>
  <c r="AS113" i="10"/>
  <c r="AS114" i="10"/>
  <c r="AS115" i="10"/>
  <c r="AS116" i="10"/>
  <c r="AS117" i="10"/>
  <c r="AS118" i="10"/>
  <c r="AS119" i="10"/>
  <c r="AS120" i="10"/>
  <c r="AS121" i="10"/>
  <c r="AS122" i="10"/>
  <c r="AS123" i="10"/>
  <c r="AS124" i="10"/>
  <c r="AS125" i="10"/>
  <c r="AS126" i="10"/>
  <c r="AS127" i="10"/>
  <c r="AS128" i="10"/>
  <c r="AS129" i="10"/>
  <c r="AS130" i="10"/>
  <c r="AS131" i="10"/>
  <c r="AS132" i="10"/>
  <c r="AS133" i="10"/>
  <c r="AS134" i="10"/>
  <c r="AS135" i="10"/>
  <c r="AS136" i="10"/>
  <c r="AS137" i="10"/>
  <c r="AS138" i="10"/>
  <c r="AS139" i="10"/>
  <c r="AS140" i="10"/>
  <c r="AS141" i="10"/>
  <c r="AS142" i="10"/>
  <c r="AS143" i="10"/>
  <c r="AS144" i="10"/>
  <c r="AS145" i="10"/>
  <c r="AS146" i="10"/>
  <c r="AS147" i="10"/>
  <c r="AS148" i="10"/>
  <c r="AS149" i="10"/>
  <c r="AS150" i="10"/>
  <c r="AS151" i="10"/>
  <c r="AS152" i="10"/>
  <c r="AS153" i="10"/>
  <c r="AS154" i="10"/>
  <c r="AS155" i="10"/>
  <c r="AS156" i="10"/>
  <c r="AS157" i="10"/>
  <c r="AS158" i="10"/>
  <c r="AS159" i="10"/>
  <c r="AS160" i="10"/>
  <c r="AS161" i="10"/>
  <c r="AS162" i="10"/>
  <c r="AS163" i="10"/>
  <c r="AS164" i="10"/>
  <c r="AS165" i="10"/>
  <c r="AS166" i="10"/>
  <c r="AS167" i="10"/>
  <c r="AS168" i="10"/>
  <c r="AS169" i="10"/>
  <c r="AS170" i="10"/>
  <c r="AS171" i="10"/>
  <c r="AS172" i="10"/>
  <c r="AS173" i="10"/>
  <c r="AS174" i="10"/>
  <c r="AS175" i="10"/>
  <c r="AS176" i="10"/>
  <c r="AS177" i="10"/>
  <c r="AS178" i="10"/>
  <c r="AS179" i="10"/>
  <c r="AS180" i="10"/>
  <c r="AS181" i="10"/>
  <c r="AS182" i="10"/>
  <c r="AS183" i="10"/>
  <c r="AS184" i="10"/>
  <c r="AS185" i="10"/>
  <c r="AS186" i="10"/>
  <c r="AS187" i="10"/>
  <c r="AS188" i="10"/>
  <c r="AS189" i="10"/>
  <c r="AS190" i="10"/>
  <c r="AS191" i="10"/>
  <c r="AS192" i="10"/>
  <c r="AS193" i="10"/>
  <c r="AS194" i="10"/>
  <c r="AS195" i="10"/>
  <c r="AS196" i="10"/>
  <c r="AS197" i="10"/>
  <c r="AS198" i="10"/>
  <c r="AS199" i="10"/>
  <c r="AS200" i="10"/>
  <c r="AS201" i="10"/>
  <c r="AS202" i="10"/>
  <c r="AS203" i="10"/>
  <c r="AS204" i="10"/>
  <c r="AS205" i="10"/>
  <c r="AS206" i="10"/>
  <c r="AS207" i="10"/>
  <c r="AS208" i="10"/>
  <c r="AS209" i="10"/>
  <c r="AS210" i="10"/>
  <c r="AS211" i="10"/>
  <c r="AS212" i="10"/>
  <c r="AS213" i="10"/>
  <c r="AS214" i="10"/>
  <c r="AS215" i="10"/>
  <c r="AS216" i="10"/>
  <c r="AS217" i="10"/>
  <c r="AS218" i="10"/>
  <c r="AS219" i="10"/>
  <c r="AS220" i="10"/>
  <c r="AS221" i="10"/>
  <c r="AS222" i="10"/>
  <c r="AS223" i="10"/>
  <c r="AS224" i="10"/>
  <c r="AS225" i="10"/>
  <c r="AS226" i="10"/>
  <c r="AS227" i="10"/>
  <c r="AS228" i="10"/>
  <c r="AS229" i="10"/>
  <c r="AS230" i="10"/>
  <c r="AS231" i="10"/>
  <c r="AS232" i="10"/>
  <c r="AS233" i="10"/>
  <c r="AS234" i="10"/>
  <c r="AS235" i="10"/>
  <c r="AS236" i="10"/>
  <c r="AS237" i="10"/>
  <c r="AS238" i="10"/>
  <c r="AS239" i="10"/>
  <c r="AS240" i="10"/>
  <c r="AS241" i="10"/>
  <c r="AS242" i="10"/>
  <c r="AS243" i="10"/>
  <c r="AS244" i="10"/>
  <c r="AS245" i="10"/>
  <c r="AS246" i="10"/>
  <c r="AS247" i="10"/>
  <c r="AS248" i="10"/>
  <c r="AS249" i="10"/>
  <c r="AS250" i="10"/>
  <c r="AS251" i="10"/>
  <c r="AS252" i="10"/>
  <c r="AS253" i="10"/>
  <c r="AS254" i="10"/>
  <c r="AS255" i="10"/>
  <c r="AS256" i="10"/>
  <c r="AS257" i="10"/>
  <c r="AS258" i="10"/>
  <c r="AS259" i="10"/>
  <c r="AS260" i="10"/>
  <c r="AS261" i="10"/>
  <c r="AS262" i="10"/>
  <c r="AS263" i="10"/>
  <c r="AS264" i="10"/>
  <c r="AS265" i="10"/>
  <c r="AS266" i="10"/>
  <c r="AS267" i="10"/>
  <c r="AS268" i="10"/>
  <c r="AS269" i="10"/>
  <c r="AS270" i="10"/>
  <c r="AS271" i="10"/>
  <c r="AR17" i="10"/>
  <c r="AR18" i="10"/>
  <c r="AR19" i="10"/>
  <c r="AR20" i="10"/>
  <c r="AR21" i="10"/>
  <c r="AR22" i="10"/>
  <c r="AR23" i="10"/>
  <c r="AR24" i="10"/>
  <c r="AR25" i="10"/>
  <c r="AR26" i="10"/>
  <c r="AR27" i="10"/>
  <c r="AR28" i="10"/>
  <c r="AR29" i="10"/>
  <c r="AR30" i="10"/>
  <c r="AR31" i="10"/>
  <c r="AR32" i="10"/>
  <c r="AR33" i="10"/>
  <c r="AR34" i="10"/>
  <c r="AR35" i="10"/>
  <c r="AR36" i="10"/>
  <c r="AR37" i="10"/>
  <c r="AR38" i="10"/>
  <c r="AR39" i="10"/>
  <c r="AR40" i="10"/>
  <c r="AR41" i="10"/>
  <c r="AR42" i="10"/>
  <c r="AR43" i="10"/>
  <c r="AR44" i="10"/>
  <c r="AR45" i="10"/>
  <c r="AR46" i="10"/>
  <c r="AR47" i="10"/>
  <c r="AR48" i="10"/>
  <c r="AR49" i="10"/>
  <c r="AR50" i="10"/>
  <c r="AR51" i="10"/>
  <c r="AR52" i="10"/>
  <c r="AR53" i="10"/>
  <c r="AR54" i="10"/>
  <c r="AR55" i="10"/>
  <c r="AR56" i="10"/>
  <c r="AR57" i="10"/>
  <c r="AR58" i="10"/>
  <c r="AR59" i="10"/>
  <c r="AR60" i="10"/>
  <c r="AR61" i="10"/>
  <c r="AR62" i="10"/>
  <c r="AR63" i="10"/>
  <c r="AR64" i="10"/>
  <c r="AR65" i="10"/>
  <c r="AR66" i="10"/>
  <c r="AR67" i="10"/>
  <c r="AR68" i="10"/>
  <c r="AR69" i="10"/>
  <c r="AR70" i="10"/>
  <c r="AR71" i="10"/>
  <c r="AR72" i="10"/>
  <c r="AR73" i="10"/>
  <c r="AR74" i="10"/>
  <c r="AR75" i="10"/>
  <c r="AR76" i="10"/>
  <c r="AR77" i="10"/>
  <c r="AR78" i="10"/>
  <c r="AR79" i="10"/>
  <c r="AR80" i="10"/>
  <c r="AR81" i="10"/>
  <c r="AR82" i="10"/>
  <c r="AR83" i="10"/>
  <c r="AR84" i="10"/>
  <c r="AR85" i="10"/>
  <c r="AR86" i="10"/>
  <c r="AR87" i="10"/>
  <c r="AR88" i="10"/>
  <c r="AR89" i="10"/>
  <c r="AR90" i="10"/>
  <c r="AR91" i="10"/>
  <c r="AR92" i="10"/>
  <c r="AR93" i="10"/>
  <c r="AR94" i="10"/>
  <c r="AR95" i="10"/>
  <c r="AR96" i="10"/>
  <c r="AR97" i="10"/>
  <c r="AR98" i="10"/>
  <c r="AR99" i="10"/>
  <c r="AR100" i="10"/>
  <c r="AR101" i="10"/>
  <c r="AR102" i="10"/>
  <c r="AR103" i="10"/>
  <c r="AR104" i="10"/>
  <c r="AR105" i="10"/>
  <c r="AR106" i="10"/>
  <c r="AR107" i="10"/>
  <c r="AR108" i="10"/>
  <c r="AR109" i="10"/>
  <c r="AR110" i="10"/>
  <c r="AR111" i="10"/>
  <c r="AR112" i="10"/>
  <c r="AR113" i="10"/>
  <c r="AR114" i="10"/>
  <c r="AR115" i="10"/>
  <c r="AR116" i="10"/>
  <c r="AR117" i="10"/>
  <c r="AR118" i="10"/>
  <c r="AR119" i="10"/>
  <c r="AR120" i="10"/>
  <c r="AR121" i="10"/>
  <c r="AR122" i="10"/>
  <c r="AR123" i="10"/>
  <c r="AR124" i="10"/>
  <c r="AR125" i="10"/>
  <c r="AR126" i="10"/>
  <c r="AR127" i="10"/>
  <c r="AR128" i="10"/>
  <c r="AR129" i="10"/>
  <c r="AR130" i="10"/>
  <c r="AR131" i="10"/>
  <c r="AR132" i="10"/>
  <c r="AR133" i="10"/>
  <c r="AR134" i="10"/>
  <c r="AR135" i="10"/>
  <c r="AR136" i="10"/>
  <c r="AR137" i="10"/>
  <c r="AR138" i="10"/>
  <c r="AR139" i="10"/>
  <c r="AR140" i="10"/>
  <c r="AR141" i="10"/>
  <c r="AR142" i="10"/>
  <c r="AR143" i="10"/>
  <c r="AR144" i="10"/>
  <c r="AR145" i="10"/>
  <c r="AR146" i="10"/>
  <c r="AR147" i="10"/>
  <c r="AR148" i="10"/>
  <c r="AR149" i="10"/>
  <c r="AR150" i="10"/>
  <c r="AR151" i="10"/>
  <c r="AR152" i="10"/>
  <c r="AR153" i="10"/>
  <c r="AR154" i="10"/>
  <c r="AR155" i="10"/>
  <c r="AR156" i="10"/>
  <c r="AR157" i="10"/>
  <c r="AR158" i="10"/>
  <c r="AR159" i="10"/>
  <c r="AR160" i="10"/>
  <c r="AR161" i="10"/>
  <c r="AR162" i="10"/>
  <c r="AR163" i="10"/>
  <c r="AR164" i="10"/>
  <c r="AR165" i="10"/>
  <c r="AR166" i="10"/>
  <c r="AR167" i="10"/>
  <c r="AR168" i="10"/>
  <c r="AR169" i="10"/>
  <c r="AR170" i="10"/>
  <c r="AR171" i="10"/>
  <c r="AR172" i="10"/>
  <c r="AR173" i="10"/>
  <c r="AR174" i="10"/>
  <c r="AR175" i="10"/>
  <c r="AR176" i="10"/>
  <c r="AR177" i="10"/>
  <c r="AR178" i="10"/>
  <c r="AR179" i="10"/>
  <c r="AR180" i="10"/>
  <c r="AR181" i="10"/>
  <c r="AR182" i="10"/>
  <c r="AR183" i="10"/>
  <c r="AR184" i="10"/>
  <c r="AR185" i="10"/>
  <c r="AR186" i="10"/>
  <c r="AR187" i="10"/>
  <c r="AR188" i="10"/>
  <c r="AR189" i="10"/>
  <c r="AR190" i="10"/>
  <c r="AR191" i="10"/>
  <c r="AR192" i="10"/>
  <c r="AR193" i="10"/>
  <c r="AR194" i="10"/>
  <c r="AR195" i="10"/>
  <c r="AR196" i="10"/>
  <c r="AR197" i="10"/>
  <c r="AR198" i="10"/>
  <c r="AR199" i="10"/>
  <c r="AR200" i="10"/>
  <c r="AR201" i="10"/>
  <c r="AR202" i="10"/>
  <c r="AR203" i="10"/>
  <c r="AR204" i="10"/>
  <c r="AR205" i="10"/>
  <c r="AR206" i="10"/>
  <c r="AR207" i="10"/>
  <c r="AR208" i="10"/>
  <c r="AR209" i="10"/>
  <c r="AR210" i="10"/>
  <c r="AR211" i="10"/>
  <c r="AR212" i="10"/>
  <c r="AR213" i="10"/>
  <c r="AR214" i="10"/>
  <c r="AR215" i="10"/>
  <c r="AR216" i="10"/>
  <c r="AR217" i="10"/>
  <c r="AR218" i="10"/>
  <c r="AR219" i="10"/>
  <c r="AR220" i="10"/>
  <c r="AR221" i="10"/>
  <c r="AR222" i="10"/>
  <c r="AR223" i="10"/>
  <c r="AR224" i="10"/>
  <c r="AR225" i="10"/>
  <c r="AR226" i="10"/>
  <c r="AR227" i="10"/>
  <c r="AR228" i="10"/>
  <c r="AR229" i="10"/>
  <c r="AR230" i="10"/>
  <c r="AR231" i="10"/>
  <c r="AR232" i="10"/>
  <c r="AR233" i="10"/>
  <c r="AR234" i="10"/>
  <c r="AR235" i="10"/>
  <c r="AR236" i="10"/>
  <c r="AR237" i="10"/>
  <c r="AR238" i="10"/>
  <c r="AR239" i="10"/>
  <c r="AR240" i="10"/>
  <c r="AR241" i="10"/>
  <c r="AR242" i="10"/>
  <c r="AR243" i="10"/>
  <c r="AR244" i="10"/>
  <c r="AR245" i="10"/>
  <c r="AR246" i="10"/>
  <c r="AR247" i="10"/>
  <c r="AR248" i="10"/>
  <c r="AR249" i="10"/>
  <c r="AR250" i="10"/>
  <c r="AR251" i="10"/>
  <c r="AR252" i="10"/>
  <c r="AR253" i="10"/>
  <c r="AR254" i="10"/>
  <c r="AR255" i="10"/>
  <c r="AR256" i="10"/>
  <c r="AR257" i="10"/>
  <c r="AR258" i="10"/>
  <c r="AR259" i="10"/>
  <c r="AR260" i="10"/>
  <c r="AR261" i="10"/>
  <c r="AR262" i="10"/>
  <c r="AR263" i="10"/>
  <c r="AR264" i="10"/>
  <c r="AR265" i="10"/>
  <c r="AR266" i="10"/>
  <c r="AR267" i="10"/>
  <c r="AR268" i="10"/>
  <c r="AR269" i="10"/>
  <c r="AR270" i="10"/>
  <c r="AR271" i="10"/>
  <c r="AR272" i="10"/>
  <c r="AR273" i="10"/>
  <c r="AR274" i="10"/>
  <c r="AR275" i="10"/>
  <c r="AR276" i="10"/>
  <c r="AR277" i="10"/>
  <c r="AR278" i="10"/>
  <c r="AR279" i="10"/>
  <c r="AR280" i="10"/>
  <c r="AR281" i="10"/>
  <c r="AR282" i="10"/>
  <c r="AR283" i="10"/>
  <c r="AR284" i="10"/>
  <c r="AR285" i="10"/>
  <c r="AR286" i="10"/>
  <c r="AR287" i="10"/>
  <c r="AR288" i="10"/>
  <c r="AR289" i="10"/>
  <c r="AR290" i="10"/>
  <c r="AR291" i="10"/>
  <c r="AR292" i="10"/>
  <c r="AR293" i="10"/>
  <c r="AR294" i="10"/>
  <c r="AR295" i="10"/>
  <c r="AR296" i="10"/>
  <c r="AR297" i="10"/>
  <c r="AR298" i="10"/>
  <c r="AR299" i="10"/>
  <c r="AR300" i="10"/>
  <c r="AR301" i="10"/>
  <c r="AR302" i="10"/>
  <c r="AR303" i="10"/>
  <c r="AR304" i="10"/>
  <c r="AR305" i="10"/>
  <c r="AR306" i="10"/>
  <c r="AR307" i="10"/>
  <c r="AR308" i="10"/>
  <c r="AR309" i="10"/>
  <c r="AR310" i="10"/>
  <c r="AR311" i="10"/>
  <c r="AQ17" i="10"/>
  <c r="AQ18" i="10"/>
  <c r="AQ19" i="10"/>
  <c r="AQ20" i="10"/>
  <c r="AQ21" i="10"/>
  <c r="AQ22" i="10"/>
  <c r="AQ23" i="10"/>
  <c r="AQ24" i="10"/>
  <c r="AQ25" i="10"/>
  <c r="AQ26" i="10"/>
  <c r="AQ27" i="10"/>
  <c r="AQ28" i="10"/>
  <c r="AQ29" i="10"/>
  <c r="AQ30" i="10"/>
  <c r="AQ31" i="10"/>
  <c r="AQ32" i="10"/>
  <c r="AQ33" i="10"/>
  <c r="AQ34" i="10"/>
  <c r="AQ35" i="10"/>
  <c r="AQ36" i="10"/>
  <c r="AQ37" i="10"/>
  <c r="AQ38" i="10"/>
  <c r="AQ39" i="10"/>
  <c r="AQ40" i="10"/>
  <c r="AQ41" i="10"/>
  <c r="AQ42" i="10"/>
  <c r="AQ43" i="10"/>
  <c r="AQ44" i="10"/>
  <c r="AQ45" i="10"/>
  <c r="AQ46" i="10"/>
  <c r="AQ47" i="10"/>
  <c r="AQ48" i="10"/>
  <c r="AQ49" i="10"/>
  <c r="AQ50" i="10"/>
  <c r="AQ51" i="10"/>
  <c r="AQ52" i="10"/>
  <c r="AQ53" i="10"/>
  <c r="AQ54" i="10"/>
  <c r="AQ55" i="10"/>
  <c r="AQ56" i="10"/>
  <c r="AQ57" i="10"/>
  <c r="AQ58" i="10"/>
  <c r="AQ59" i="10"/>
  <c r="AQ60" i="10"/>
  <c r="AQ61" i="10"/>
  <c r="AQ62" i="10"/>
  <c r="AQ63" i="10"/>
  <c r="AQ64" i="10"/>
  <c r="AQ65" i="10"/>
  <c r="AQ66" i="10"/>
  <c r="AQ67" i="10"/>
  <c r="AQ68" i="10"/>
  <c r="AQ69" i="10"/>
  <c r="AQ70" i="10"/>
  <c r="AQ71" i="10"/>
  <c r="AQ72" i="10"/>
  <c r="AQ73" i="10"/>
  <c r="AQ74" i="10"/>
  <c r="AQ75" i="10"/>
  <c r="AQ76" i="10"/>
  <c r="AQ77" i="10"/>
  <c r="AQ78" i="10"/>
  <c r="AQ79" i="10"/>
  <c r="AQ80" i="10"/>
  <c r="AQ81" i="10"/>
  <c r="AQ82" i="10"/>
  <c r="AQ83" i="10"/>
  <c r="AQ84" i="10"/>
  <c r="AQ85" i="10"/>
  <c r="AQ86" i="10"/>
  <c r="AQ87" i="10"/>
  <c r="AQ88" i="10"/>
  <c r="AQ89" i="10"/>
  <c r="AQ90" i="10"/>
  <c r="AQ91" i="10"/>
  <c r="AQ92" i="10"/>
  <c r="AQ93" i="10"/>
  <c r="AQ94" i="10"/>
  <c r="AQ95" i="10"/>
  <c r="AQ96" i="10"/>
  <c r="AQ97" i="10"/>
  <c r="AQ98" i="10"/>
  <c r="AQ99" i="10"/>
  <c r="AQ100" i="10"/>
  <c r="AQ101" i="10"/>
  <c r="AQ102" i="10"/>
  <c r="AQ103" i="10"/>
  <c r="AQ104" i="10"/>
  <c r="AQ105" i="10"/>
  <c r="AQ106" i="10"/>
  <c r="AQ107" i="10"/>
  <c r="AQ108" i="10"/>
  <c r="AQ109" i="10"/>
  <c r="AQ110" i="10"/>
  <c r="AQ111" i="10"/>
  <c r="AQ112" i="10"/>
  <c r="AQ113" i="10"/>
  <c r="AQ114" i="10"/>
  <c r="AQ115" i="10"/>
  <c r="AQ116" i="10"/>
  <c r="AQ117" i="10"/>
  <c r="AQ118" i="10"/>
  <c r="AQ119" i="10"/>
  <c r="AQ120" i="10"/>
  <c r="AQ121" i="10"/>
  <c r="AQ122" i="10"/>
  <c r="AQ123" i="10"/>
  <c r="AQ124" i="10"/>
  <c r="AQ125" i="10"/>
  <c r="AQ126" i="10"/>
  <c r="AQ127" i="10"/>
  <c r="AQ128" i="10"/>
  <c r="AQ129" i="10"/>
  <c r="AQ130" i="10"/>
  <c r="AQ131" i="10"/>
  <c r="AQ132" i="10"/>
  <c r="AQ133" i="10"/>
  <c r="AQ134" i="10"/>
  <c r="AQ135" i="10"/>
  <c r="AQ136" i="10"/>
  <c r="AQ137" i="10"/>
  <c r="AQ138" i="10"/>
  <c r="AQ139" i="10"/>
  <c r="AQ140" i="10"/>
  <c r="AQ141" i="10"/>
  <c r="AQ142" i="10"/>
  <c r="AQ143" i="10"/>
  <c r="AQ144" i="10"/>
  <c r="AQ145" i="10"/>
  <c r="AQ146" i="10"/>
  <c r="AQ147" i="10"/>
  <c r="AQ148" i="10"/>
  <c r="AQ149" i="10"/>
  <c r="AQ150" i="10"/>
  <c r="AQ151" i="10"/>
  <c r="AQ152" i="10"/>
  <c r="AQ153" i="10"/>
  <c r="AQ154" i="10"/>
  <c r="AQ155" i="10"/>
  <c r="AQ156" i="10"/>
  <c r="AQ157" i="10"/>
  <c r="AQ158" i="10"/>
  <c r="AQ159" i="10"/>
  <c r="AQ160" i="10"/>
  <c r="AQ161" i="10"/>
  <c r="AQ162" i="10"/>
  <c r="AQ163" i="10"/>
  <c r="AQ164" i="10"/>
  <c r="AQ165" i="10"/>
  <c r="AQ166" i="10"/>
  <c r="AQ167" i="10"/>
  <c r="AQ168" i="10"/>
  <c r="AQ169" i="10"/>
  <c r="AQ170" i="10"/>
  <c r="AQ171" i="10"/>
  <c r="AQ172" i="10"/>
  <c r="AQ173" i="10"/>
  <c r="AQ174" i="10"/>
  <c r="AQ175" i="10"/>
  <c r="AQ176" i="10"/>
  <c r="AQ177" i="10"/>
  <c r="AQ178" i="10"/>
  <c r="AQ179" i="10"/>
  <c r="AQ180" i="10"/>
  <c r="AQ181" i="10"/>
  <c r="AQ182" i="10"/>
  <c r="AQ183" i="10"/>
  <c r="AQ184" i="10"/>
  <c r="AQ185" i="10"/>
  <c r="AQ186" i="10"/>
  <c r="AQ187" i="10"/>
  <c r="AQ188" i="10"/>
  <c r="AQ189" i="10"/>
  <c r="AQ190" i="10"/>
  <c r="AQ191" i="10"/>
  <c r="AQ192" i="10"/>
  <c r="AQ193" i="10"/>
  <c r="AQ194" i="10"/>
  <c r="AQ195" i="10"/>
  <c r="AQ196" i="10"/>
  <c r="AQ197" i="10"/>
  <c r="AQ198" i="10"/>
  <c r="AQ199" i="10"/>
  <c r="AQ200" i="10"/>
  <c r="AQ201" i="10"/>
  <c r="AQ202" i="10"/>
  <c r="AQ203" i="10"/>
  <c r="AQ204" i="10"/>
  <c r="AQ205" i="10"/>
  <c r="AQ206" i="10"/>
  <c r="AQ207" i="10"/>
  <c r="AQ208" i="10"/>
  <c r="AQ209" i="10"/>
  <c r="AQ210" i="10"/>
  <c r="AQ211" i="10"/>
  <c r="AQ212" i="10"/>
  <c r="AQ213" i="10"/>
  <c r="AQ214" i="10"/>
  <c r="AQ215" i="10"/>
  <c r="AQ216" i="10"/>
  <c r="AQ217" i="10"/>
  <c r="AQ218" i="10"/>
  <c r="AQ219" i="10"/>
  <c r="AQ220" i="10"/>
  <c r="AQ221" i="10"/>
  <c r="AQ222" i="10"/>
  <c r="AQ223" i="10"/>
  <c r="AQ224" i="10"/>
  <c r="AQ225" i="10"/>
  <c r="AQ226" i="10"/>
  <c r="AQ227" i="10"/>
  <c r="AQ228" i="10"/>
  <c r="AQ229" i="10"/>
  <c r="AQ230" i="10"/>
  <c r="AQ231" i="10"/>
  <c r="AQ232" i="10"/>
  <c r="AQ233" i="10"/>
  <c r="AQ234" i="10"/>
  <c r="AQ235" i="10"/>
  <c r="AQ236" i="10"/>
  <c r="AQ237" i="10"/>
  <c r="AQ238" i="10"/>
  <c r="AQ239" i="10"/>
  <c r="AQ240" i="10"/>
  <c r="AQ241" i="10"/>
  <c r="AQ242" i="10"/>
  <c r="AQ243" i="10"/>
  <c r="AQ244" i="10"/>
  <c r="AQ245" i="10"/>
  <c r="AQ246" i="10"/>
  <c r="AQ247" i="10"/>
  <c r="AQ248" i="10"/>
  <c r="AQ249" i="10"/>
  <c r="AQ250" i="10"/>
  <c r="AQ251" i="10"/>
  <c r="AQ252" i="10"/>
  <c r="AQ253" i="10"/>
  <c r="AQ254" i="10"/>
  <c r="AQ255" i="10"/>
  <c r="AQ256" i="10"/>
  <c r="AQ257" i="10"/>
  <c r="AQ258" i="10"/>
  <c r="AQ259" i="10"/>
  <c r="AQ260" i="10"/>
  <c r="AQ261" i="10"/>
  <c r="AQ262" i="10"/>
  <c r="AQ263" i="10"/>
  <c r="AQ264" i="10"/>
  <c r="AQ265" i="10"/>
  <c r="AQ266" i="10"/>
  <c r="AQ267" i="10"/>
  <c r="AQ268" i="10"/>
  <c r="AQ269" i="10"/>
  <c r="AQ270" i="10"/>
  <c r="AQ271" i="10"/>
  <c r="AQ272" i="10"/>
  <c r="AQ273" i="10"/>
  <c r="AQ274" i="10"/>
  <c r="AQ275" i="10"/>
  <c r="AQ276" i="10"/>
  <c r="AQ277" i="10"/>
  <c r="AQ278" i="10"/>
  <c r="AQ279" i="10"/>
  <c r="AQ280" i="10"/>
  <c r="AQ281" i="10"/>
  <c r="AQ282" i="10"/>
  <c r="AQ283" i="10"/>
  <c r="AQ284" i="10"/>
  <c r="AQ285" i="10"/>
  <c r="AQ286" i="10"/>
  <c r="AQ287" i="10"/>
  <c r="AQ288" i="10"/>
  <c r="AQ289" i="10"/>
  <c r="AQ290" i="10"/>
  <c r="AQ291" i="10"/>
  <c r="AQ292" i="10"/>
  <c r="AQ293" i="10"/>
  <c r="AQ294" i="10"/>
  <c r="AQ295" i="10"/>
  <c r="AQ296" i="10"/>
  <c r="AQ297" i="10"/>
  <c r="AQ298" i="10"/>
  <c r="AQ299" i="10"/>
  <c r="AQ300" i="10"/>
  <c r="AQ301" i="10"/>
  <c r="AQ302" i="10"/>
  <c r="AQ303" i="10"/>
  <c r="AQ304" i="10"/>
  <c r="AQ305" i="10"/>
  <c r="AQ306" i="10"/>
  <c r="AQ307" i="10"/>
  <c r="AQ308" i="10"/>
  <c r="AQ309" i="10"/>
  <c r="AQ310" i="10"/>
  <c r="AQ311" i="10"/>
  <c r="AQ312" i="10"/>
  <c r="AP17" i="10"/>
  <c r="AP18" i="10"/>
  <c r="AP19" i="10"/>
  <c r="AP20" i="10"/>
  <c r="AP21" i="10"/>
  <c r="AP22" i="10"/>
  <c r="AP23" i="10"/>
  <c r="AP24" i="10"/>
  <c r="AP25" i="10"/>
  <c r="AP26" i="10"/>
  <c r="AP27" i="10"/>
  <c r="AP28" i="10"/>
  <c r="AP29" i="10"/>
  <c r="AP30" i="10"/>
  <c r="AP31" i="10"/>
  <c r="AP32" i="10"/>
  <c r="AP33" i="10"/>
  <c r="AP34" i="10"/>
  <c r="AP35" i="10"/>
  <c r="AP36" i="10"/>
  <c r="AP37" i="10"/>
  <c r="AP38" i="10"/>
  <c r="AP39" i="10"/>
  <c r="AP40" i="10"/>
  <c r="AP41" i="10"/>
  <c r="AP42" i="10"/>
  <c r="AP43" i="10"/>
  <c r="AP44" i="10"/>
  <c r="AP45" i="10"/>
  <c r="AP46" i="10"/>
  <c r="AP47" i="10"/>
  <c r="AP48" i="10"/>
  <c r="AP49" i="10"/>
  <c r="AP50" i="10"/>
  <c r="AP51" i="10"/>
  <c r="AP52" i="10"/>
  <c r="AP53" i="10"/>
  <c r="AP54" i="10"/>
  <c r="AP55" i="10"/>
  <c r="AP56" i="10"/>
  <c r="AP57" i="10"/>
  <c r="AP58" i="10"/>
  <c r="AP59" i="10"/>
  <c r="AP60" i="10"/>
  <c r="AP61" i="10"/>
  <c r="AP62" i="10"/>
  <c r="AP63" i="10"/>
  <c r="AP64" i="10"/>
  <c r="AP65" i="10"/>
  <c r="AP66" i="10"/>
  <c r="AP67" i="10"/>
  <c r="AP68" i="10"/>
  <c r="AP69" i="10"/>
  <c r="AP70" i="10"/>
  <c r="AP71" i="10"/>
  <c r="AP72" i="10"/>
  <c r="AP73" i="10"/>
  <c r="AP74" i="10"/>
  <c r="AP75" i="10"/>
  <c r="AP76" i="10"/>
  <c r="AP77" i="10"/>
  <c r="AP78" i="10"/>
  <c r="AP79" i="10"/>
  <c r="AP80" i="10"/>
  <c r="AP81" i="10"/>
  <c r="AP82" i="10"/>
  <c r="AP83" i="10"/>
  <c r="AP84" i="10"/>
  <c r="AP85" i="10"/>
  <c r="AP86" i="10"/>
  <c r="AP87" i="10"/>
  <c r="AP88" i="10"/>
  <c r="AP89" i="10"/>
  <c r="AP90" i="10"/>
  <c r="AP91" i="10"/>
  <c r="AP92" i="10"/>
  <c r="AP93" i="10"/>
  <c r="AP94" i="10"/>
  <c r="AP95" i="10"/>
  <c r="AP96" i="10"/>
  <c r="AP97" i="10"/>
  <c r="AP98" i="10"/>
  <c r="AP99" i="10"/>
  <c r="AP100" i="10"/>
  <c r="AP101" i="10"/>
  <c r="AP102" i="10"/>
  <c r="AP103" i="10"/>
  <c r="AP104" i="10"/>
  <c r="AP105" i="10"/>
  <c r="AP106" i="10"/>
  <c r="AP107" i="10"/>
  <c r="AP108" i="10"/>
  <c r="AP109" i="10"/>
  <c r="AP110" i="10"/>
  <c r="AP111" i="10"/>
  <c r="AP112" i="10"/>
  <c r="AP113" i="10"/>
  <c r="AP114" i="10"/>
  <c r="AP115" i="10"/>
  <c r="AP116" i="10"/>
  <c r="AP117" i="10"/>
  <c r="AP118" i="10"/>
  <c r="AP119" i="10"/>
  <c r="AP120" i="10"/>
  <c r="AP121" i="10"/>
  <c r="AP122" i="10"/>
  <c r="AP123" i="10"/>
  <c r="AP124" i="10"/>
  <c r="AP125" i="10"/>
  <c r="AP126" i="10"/>
  <c r="AP127" i="10"/>
  <c r="AP128" i="10"/>
  <c r="AP129" i="10"/>
  <c r="AP130" i="10"/>
  <c r="AP131" i="10"/>
  <c r="AP132" i="10"/>
  <c r="AP133" i="10"/>
  <c r="AP134" i="10"/>
  <c r="AP135" i="10"/>
  <c r="AP136" i="10"/>
  <c r="AP137" i="10"/>
  <c r="AP138" i="10"/>
  <c r="AP139" i="10"/>
  <c r="AP140" i="10"/>
  <c r="AP141" i="10"/>
  <c r="AP142" i="10"/>
  <c r="AP143" i="10"/>
  <c r="AP144" i="10"/>
  <c r="AP145" i="10"/>
  <c r="AP146" i="10"/>
  <c r="AP147" i="10"/>
  <c r="AP148" i="10"/>
  <c r="AP149" i="10"/>
  <c r="AP150" i="10"/>
  <c r="AP151" i="10"/>
  <c r="AP152" i="10"/>
  <c r="AP153" i="10"/>
  <c r="AP154" i="10"/>
  <c r="AP155" i="10"/>
  <c r="AP156" i="10"/>
  <c r="AP157" i="10"/>
  <c r="AP158" i="10"/>
  <c r="AP159" i="10"/>
  <c r="AP160" i="10"/>
  <c r="AP161" i="10"/>
  <c r="AP162" i="10"/>
  <c r="AP163" i="10"/>
  <c r="AP164" i="10"/>
  <c r="AP165" i="10"/>
  <c r="AP166" i="10"/>
  <c r="AP167" i="10"/>
  <c r="AP168" i="10"/>
  <c r="AP169" i="10"/>
  <c r="AP170" i="10"/>
  <c r="AP171" i="10"/>
  <c r="AP172" i="10"/>
  <c r="AP173" i="10"/>
  <c r="AP174" i="10"/>
  <c r="AP175" i="10"/>
  <c r="AP176" i="10"/>
  <c r="AP177" i="10"/>
  <c r="AP178" i="10"/>
  <c r="AP179" i="10"/>
  <c r="AP180" i="10"/>
  <c r="AP181" i="10"/>
  <c r="AP182" i="10"/>
  <c r="AP183" i="10"/>
  <c r="AP184" i="10"/>
  <c r="AP185" i="10"/>
  <c r="AP186" i="10"/>
  <c r="AP187" i="10"/>
  <c r="AP188" i="10"/>
  <c r="AP189" i="10"/>
  <c r="AP190" i="10"/>
  <c r="AP191" i="10"/>
  <c r="AP192" i="10"/>
  <c r="AP193" i="10"/>
  <c r="AP194" i="10"/>
  <c r="AP195" i="10"/>
  <c r="AP196" i="10"/>
  <c r="AP197" i="10"/>
  <c r="AP198" i="10"/>
  <c r="AP199" i="10"/>
  <c r="AP200" i="10"/>
  <c r="AP201" i="10"/>
  <c r="AP202" i="10"/>
  <c r="AP203" i="10"/>
  <c r="AP204" i="10"/>
  <c r="AP205" i="10"/>
  <c r="AP206" i="10"/>
  <c r="AP207" i="10"/>
  <c r="AP208" i="10"/>
  <c r="AP209" i="10"/>
  <c r="AP210" i="10"/>
  <c r="AP211" i="10"/>
  <c r="AP212" i="10"/>
  <c r="AP213" i="10"/>
  <c r="AP214" i="10"/>
  <c r="AP215" i="10"/>
  <c r="AP216" i="10"/>
  <c r="AP217" i="10"/>
  <c r="AP218" i="10"/>
  <c r="AP219" i="10"/>
  <c r="AP220" i="10"/>
  <c r="AP221" i="10"/>
  <c r="AP222" i="10"/>
  <c r="AP223" i="10"/>
  <c r="AP224" i="10"/>
  <c r="AP225" i="10"/>
  <c r="AP226" i="10"/>
  <c r="AP227" i="10"/>
  <c r="AP228" i="10"/>
  <c r="AP229" i="10"/>
  <c r="AP230" i="10"/>
  <c r="AP231" i="10"/>
  <c r="AP232" i="10"/>
  <c r="AP233" i="10"/>
  <c r="AP234" i="10"/>
  <c r="AP235" i="10"/>
  <c r="AP236" i="10"/>
  <c r="AP237" i="10"/>
  <c r="AP238" i="10"/>
  <c r="AP239" i="10"/>
  <c r="AP240" i="10"/>
  <c r="AP241" i="10"/>
  <c r="AP242" i="10"/>
  <c r="AP243" i="10"/>
  <c r="AP244" i="10"/>
  <c r="AP245" i="10"/>
  <c r="AP246" i="10"/>
  <c r="AP247" i="10"/>
  <c r="AP248" i="10"/>
  <c r="AP249" i="10"/>
  <c r="AP250" i="10"/>
  <c r="AP251" i="10"/>
  <c r="AP252" i="10"/>
  <c r="AP253" i="10"/>
  <c r="AP254" i="10"/>
  <c r="AP255" i="10"/>
  <c r="AP256" i="10"/>
  <c r="AP257" i="10"/>
  <c r="AP258" i="10"/>
  <c r="AP259" i="10"/>
  <c r="AP260" i="10"/>
  <c r="AP261" i="10"/>
  <c r="AP262" i="10"/>
  <c r="AP263" i="10"/>
  <c r="AP264" i="10"/>
  <c r="AP265" i="10"/>
  <c r="AP266" i="10"/>
  <c r="AP267" i="10"/>
  <c r="AP268" i="10"/>
  <c r="AP269" i="10"/>
  <c r="AP270" i="10"/>
  <c r="AP271" i="10"/>
  <c r="AP272" i="10"/>
  <c r="AP273" i="10"/>
  <c r="AP274" i="10"/>
  <c r="AP275" i="10"/>
  <c r="AP276" i="10"/>
  <c r="AP277" i="10"/>
  <c r="AP278" i="10"/>
  <c r="AP279" i="10"/>
  <c r="AP280" i="10"/>
  <c r="AP281" i="10"/>
  <c r="AP282" i="10"/>
  <c r="AP283" i="10"/>
  <c r="AP284" i="10"/>
  <c r="AP285" i="10"/>
  <c r="AP286" i="10"/>
  <c r="AP287" i="10"/>
  <c r="AP288" i="10"/>
  <c r="AP289" i="10"/>
  <c r="AP290" i="10"/>
  <c r="AP291" i="10"/>
  <c r="AP292" i="10"/>
  <c r="AP293" i="10"/>
  <c r="AP294" i="10"/>
  <c r="AP295" i="10"/>
  <c r="AP296" i="10"/>
  <c r="AP297" i="10"/>
  <c r="AP298" i="10"/>
  <c r="AP299" i="10"/>
  <c r="AP300" i="10"/>
  <c r="AP301" i="10"/>
  <c r="AP302" i="10"/>
  <c r="AP303" i="10"/>
  <c r="AP304" i="10"/>
  <c r="AP305" i="10"/>
  <c r="AP306" i="10"/>
  <c r="AP307" i="10"/>
  <c r="AP308" i="10"/>
  <c r="AP309" i="10"/>
  <c r="AP310" i="10"/>
  <c r="AP311" i="10"/>
  <c r="AO17" i="10"/>
  <c r="AO18" i="10"/>
  <c r="AO19" i="10"/>
  <c r="AO20" i="10"/>
  <c r="AO21" i="10"/>
  <c r="AO22" i="10"/>
  <c r="AO23" i="10"/>
  <c r="AO24" i="10"/>
  <c r="AO25" i="10"/>
  <c r="AO26" i="10"/>
  <c r="AO27" i="10"/>
  <c r="AO28" i="10"/>
  <c r="AO29" i="10"/>
  <c r="AO30" i="10"/>
  <c r="AO31" i="10"/>
  <c r="AO32" i="10"/>
  <c r="AO33" i="10"/>
  <c r="AO34" i="10"/>
  <c r="AO35" i="10"/>
  <c r="AO36" i="10"/>
  <c r="AO37" i="10"/>
  <c r="AO38" i="10"/>
  <c r="AO39" i="10"/>
  <c r="AO40" i="10"/>
  <c r="AO41" i="10"/>
  <c r="AO42" i="10"/>
  <c r="AO43" i="10"/>
  <c r="AO44" i="10"/>
  <c r="AO45" i="10"/>
  <c r="AO46" i="10"/>
  <c r="AO47" i="10"/>
  <c r="AO48" i="10"/>
  <c r="AO49" i="10"/>
  <c r="AO50" i="10"/>
  <c r="AO51" i="10"/>
  <c r="AO52" i="10"/>
  <c r="AO53" i="10"/>
  <c r="AO54" i="10"/>
  <c r="AO55" i="10"/>
  <c r="AO56" i="10"/>
  <c r="AO57" i="10"/>
  <c r="AO58" i="10"/>
  <c r="AO59" i="10"/>
  <c r="AO60" i="10"/>
  <c r="AO61" i="10"/>
  <c r="AO62" i="10"/>
  <c r="AO63" i="10"/>
  <c r="AO64" i="10"/>
  <c r="AO65" i="10"/>
  <c r="AO66" i="10"/>
  <c r="AO67" i="10"/>
  <c r="AO68" i="10"/>
  <c r="AO69" i="10"/>
  <c r="AO70" i="10"/>
  <c r="AO71" i="10"/>
  <c r="AO72" i="10"/>
  <c r="AO73" i="10"/>
  <c r="AO74" i="10"/>
  <c r="AO75" i="10"/>
  <c r="AO76" i="10"/>
  <c r="AO77" i="10"/>
  <c r="AO78" i="10"/>
  <c r="AO79" i="10"/>
  <c r="AO80" i="10"/>
  <c r="AO81" i="10"/>
  <c r="AO82" i="10"/>
  <c r="AO83" i="10"/>
  <c r="AO84" i="10"/>
  <c r="AO85" i="10"/>
  <c r="AO86" i="10"/>
  <c r="AO87" i="10"/>
  <c r="AO88" i="10"/>
  <c r="AO89" i="10"/>
  <c r="AO90" i="10"/>
  <c r="AO91" i="10"/>
  <c r="AO92" i="10"/>
  <c r="AO93" i="10"/>
  <c r="AO94" i="10"/>
  <c r="AO95" i="10"/>
  <c r="AO96" i="10"/>
  <c r="AO97" i="10"/>
  <c r="AO98" i="10"/>
  <c r="AO99" i="10"/>
  <c r="AO100" i="10"/>
  <c r="AO101" i="10"/>
  <c r="AO102" i="10"/>
  <c r="AO103" i="10"/>
  <c r="AO104" i="10"/>
  <c r="AO105" i="10"/>
  <c r="AO106" i="10"/>
  <c r="AO107" i="10"/>
  <c r="AO108" i="10"/>
  <c r="AO109" i="10"/>
  <c r="AO110" i="10"/>
  <c r="AO111" i="10"/>
  <c r="AO112" i="10"/>
  <c r="AO113" i="10"/>
  <c r="AO114" i="10"/>
  <c r="AO115" i="10"/>
  <c r="AO116" i="10"/>
  <c r="AO117" i="10"/>
  <c r="AO118" i="10"/>
  <c r="AO119" i="10"/>
  <c r="AO120" i="10"/>
  <c r="AO121" i="10"/>
  <c r="AO122" i="10"/>
  <c r="AO123" i="10"/>
  <c r="AO124" i="10"/>
  <c r="AO125" i="10"/>
  <c r="AO126" i="10"/>
  <c r="AO127" i="10"/>
  <c r="AO128" i="10"/>
  <c r="AO129" i="10"/>
  <c r="AO130" i="10"/>
  <c r="AO131" i="10"/>
  <c r="AO132" i="10"/>
  <c r="AO133" i="10"/>
  <c r="AO134" i="10"/>
  <c r="AO135" i="10"/>
  <c r="AO136" i="10"/>
  <c r="AO137" i="10"/>
  <c r="AO138" i="10"/>
  <c r="AO139" i="10"/>
  <c r="AO140" i="10"/>
  <c r="AO141" i="10"/>
  <c r="AO142" i="10"/>
  <c r="AO143" i="10"/>
  <c r="AO144" i="10"/>
  <c r="AO145" i="10"/>
  <c r="AO146" i="10"/>
  <c r="AO147" i="10"/>
  <c r="AO148" i="10"/>
  <c r="AO149" i="10"/>
  <c r="AO150" i="10"/>
  <c r="AO151" i="10"/>
  <c r="AO152" i="10"/>
  <c r="AO153" i="10"/>
  <c r="AO154" i="10"/>
  <c r="AO155" i="10"/>
  <c r="AO156" i="10"/>
  <c r="AO157" i="10"/>
  <c r="AO158" i="10"/>
  <c r="AO159" i="10"/>
  <c r="AO160" i="10"/>
  <c r="AO161" i="10"/>
  <c r="AO162" i="10"/>
  <c r="AO163" i="10"/>
  <c r="AO164" i="10"/>
  <c r="AO165" i="10"/>
  <c r="AO166" i="10"/>
  <c r="AO167" i="10"/>
  <c r="AO168" i="10"/>
  <c r="AO169" i="10"/>
  <c r="AO170" i="10"/>
  <c r="AO171" i="10"/>
  <c r="AO172" i="10"/>
  <c r="AO173" i="10"/>
  <c r="AO174" i="10"/>
  <c r="AO175" i="10"/>
  <c r="AO176" i="10"/>
  <c r="AO177" i="10"/>
  <c r="AO178" i="10"/>
  <c r="AO179" i="10"/>
  <c r="AO180" i="10"/>
  <c r="AO181" i="10"/>
  <c r="AO182" i="10"/>
  <c r="AO183" i="10"/>
  <c r="AO184" i="10"/>
  <c r="AO185" i="10"/>
  <c r="AO186" i="10"/>
  <c r="AO187" i="10"/>
  <c r="AO188" i="10"/>
  <c r="AO189" i="10"/>
  <c r="AO190" i="10"/>
  <c r="AO191" i="10"/>
  <c r="AO192" i="10"/>
  <c r="AO193" i="10"/>
  <c r="AO194" i="10"/>
  <c r="AO195" i="10"/>
  <c r="AO196" i="10"/>
  <c r="AO197" i="10"/>
  <c r="AO198" i="10"/>
  <c r="AO199" i="10"/>
  <c r="AO200" i="10"/>
  <c r="AO201" i="10"/>
  <c r="AO202" i="10"/>
  <c r="AO203" i="10"/>
  <c r="AO204" i="10"/>
  <c r="AO205" i="10"/>
  <c r="AO206" i="10"/>
  <c r="AO207" i="10"/>
  <c r="AO208" i="10"/>
  <c r="AO209" i="10"/>
  <c r="AO210" i="10"/>
  <c r="AO211" i="10"/>
  <c r="AO212" i="10"/>
  <c r="AO213" i="10"/>
  <c r="AO214" i="10"/>
  <c r="AO215" i="10"/>
  <c r="AO216" i="10"/>
  <c r="AO217" i="10"/>
  <c r="AO218" i="10"/>
  <c r="AO219" i="10"/>
  <c r="AO220" i="10"/>
  <c r="AO221" i="10"/>
  <c r="AO222" i="10"/>
  <c r="AO223" i="10"/>
  <c r="AO224" i="10"/>
  <c r="AO225" i="10"/>
  <c r="AO226" i="10"/>
  <c r="AO227" i="10"/>
  <c r="AO228" i="10"/>
  <c r="AO229" i="10"/>
  <c r="AO230" i="10"/>
  <c r="AO231" i="10"/>
  <c r="AO232" i="10"/>
  <c r="AO233" i="10"/>
  <c r="AO234" i="10"/>
  <c r="AO235" i="10"/>
  <c r="AO236" i="10"/>
  <c r="AO237" i="10"/>
  <c r="AO238" i="10"/>
  <c r="AO239" i="10"/>
  <c r="AO240" i="10"/>
  <c r="AO241" i="10"/>
  <c r="AO242" i="10"/>
  <c r="AO243" i="10"/>
  <c r="AO244" i="10"/>
  <c r="AO245" i="10"/>
  <c r="AO246" i="10"/>
  <c r="AO247" i="10"/>
  <c r="AO248" i="10"/>
  <c r="AO249" i="10"/>
  <c r="AO250" i="10"/>
  <c r="AO251" i="10"/>
  <c r="AO252" i="10"/>
  <c r="AO253" i="10"/>
  <c r="AO254" i="10"/>
  <c r="AO255" i="10"/>
  <c r="AO256" i="10"/>
  <c r="AO257" i="10"/>
  <c r="AO258" i="10"/>
  <c r="AO259" i="10"/>
  <c r="AO260" i="10"/>
  <c r="AO261" i="10"/>
  <c r="AO262" i="10"/>
  <c r="AO263" i="10"/>
  <c r="AO264" i="10"/>
  <c r="AO265" i="10"/>
  <c r="AO266" i="10"/>
  <c r="AO267" i="10"/>
  <c r="AO268" i="10"/>
  <c r="AO269" i="10"/>
  <c r="AO270" i="10"/>
  <c r="AO271" i="10"/>
  <c r="AO272" i="10"/>
  <c r="AO273" i="10"/>
  <c r="AO274" i="10"/>
  <c r="AO275" i="10"/>
  <c r="AO276" i="10"/>
  <c r="AO277" i="10"/>
  <c r="AO278" i="10"/>
  <c r="AO279" i="10"/>
  <c r="AO280" i="10"/>
  <c r="AO281" i="10"/>
  <c r="AO282" i="10"/>
  <c r="AO283" i="10"/>
  <c r="AO284" i="10"/>
  <c r="AO285" i="10"/>
  <c r="AO286" i="10"/>
  <c r="AO287" i="10"/>
  <c r="AO288" i="10"/>
  <c r="AO289" i="10"/>
  <c r="AO290" i="10"/>
  <c r="AO291" i="10"/>
  <c r="AO292" i="10"/>
  <c r="AO293" i="10"/>
  <c r="AO294" i="10"/>
  <c r="AO295" i="10"/>
  <c r="AO296" i="10"/>
  <c r="AO297" i="10"/>
  <c r="AO298" i="10"/>
  <c r="AO299" i="10"/>
  <c r="AO300" i="10"/>
  <c r="AO301" i="10"/>
  <c r="AO302" i="10"/>
  <c r="AO303" i="10"/>
  <c r="AO304" i="10"/>
  <c r="AO305" i="10"/>
  <c r="AO306" i="10"/>
  <c r="AO307" i="10"/>
  <c r="AO308" i="10"/>
  <c r="AO309" i="10"/>
  <c r="AO310" i="10"/>
  <c r="AO311" i="10"/>
  <c r="AN17" i="10"/>
  <c r="AN18" i="10"/>
  <c r="AN19" i="10"/>
  <c r="AN20" i="10"/>
  <c r="AN21" i="10"/>
  <c r="AN22" i="10"/>
  <c r="AN23" i="10"/>
  <c r="AN24" i="10"/>
  <c r="AN25" i="10"/>
  <c r="AN26" i="10"/>
  <c r="AN27" i="10"/>
  <c r="AN28" i="10"/>
  <c r="AN29" i="10"/>
  <c r="AN30" i="10"/>
  <c r="AN31" i="10"/>
  <c r="AN32" i="10"/>
  <c r="AN33" i="10"/>
  <c r="AN34" i="10"/>
  <c r="AN35" i="10"/>
  <c r="AN36" i="10"/>
  <c r="AN37" i="10"/>
  <c r="AN38" i="10"/>
  <c r="AN39" i="10"/>
  <c r="AN40" i="10"/>
  <c r="AN41" i="10"/>
  <c r="AN42" i="10"/>
  <c r="AN43" i="10"/>
  <c r="AN44" i="10"/>
  <c r="AN45" i="10"/>
  <c r="AN46" i="10"/>
  <c r="AN47" i="10"/>
  <c r="AN48" i="10"/>
  <c r="AN49" i="10"/>
  <c r="AN50" i="10"/>
  <c r="AN51" i="10"/>
  <c r="AN52" i="10"/>
  <c r="AN53" i="10"/>
  <c r="AN54" i="10"/>
  <c r="AN55" i="10"/>
  <c r="AN56" i="10"/>
  <c r="AN57" i="10"/>
  <c r="AN58" i="10"/>
  <c r="AN59" i="10"/>
  <c r="AN60" i="10"/>
  <c r="AN61" i="10"/>
  <c r="AN62" i="10"/>
  <c r="AN63" i="10"/>
  <c r="AN64" i="10"/>
  <c r="AN65" i="10"/>
  <c r="AN66" i="10"/>
  <c r="AN67" i="10"/>
  <c r="AN68" i="10"/>
  <c r="AN69" i="10"/>
  <c r="AN70" i="10"/>
  <c r="AN71" i="10"/>
  <c r="AN72" i="10"/>
  <c r="AN73" i="10"/>
  <c r="AN74" i="10"/>
  <c r="AN75" i="10"/>
  <c r="AN76" i="10"/>
  <c r="AN77" i="10"/>
  <c r="AN78" i="10"/>
  <c r="AN79" i="10"/>
  <c r="AN80" i="10"/>
  <c r="AN81" i="10"/>
  <c r="AN82" i="10"/>
  <c r="AN83" i="10"/>
  <c r="AN84" i="10"/>
  <c r="AN85" i="10"/>
  <c r="AN86" i="10"/>
  <c r="AN87" i="10"/>
  <c r="AN88" i="10"/>
  <c r="AN89" i="10"/>
  <c r="AN90" i="10"/>
  <c r="AN91" i="10"/>
  <c r="AN92" i="10"/>
  <c r="AN93" i="10"/>
  <c r="AN94" i="10"/>
  <c r="AN95" i="10"/>
  <c r="AN96" i="10"/>
  <c r="AN97" i="10"/>
  <c r="AN98" i="10"/>
  <c r="AN99" i="10"/>
  <c r="AN100" i="10"/>
  <c r="AN101" i="10"/>
  <c r="AN102" i="10"/>
  <c r="AN103" i="10"/>
  <c r="AN104" i="10"/>
  <c r="AN105" i="10"/>
  <c r="AN106" i="10"/>
  <c r="AN107" i="10"/>
  <c r="AN108" i="10"/>
  <c r="AN109" i="10"/>
  <c r="AN110" i="10"/>
  <c r="AN111" i="10"/>
  <c r="AN112" i="10"/>
  <c r="AN113" i="10"/>
  <c r="AN114" i="10"/>
  <c r="AN115" i="10"/>
  <c r="AN116" i="10"/>
  <c r="AN117" i="10"/>
  <c r="AN118" i="10"/>
  <c r="AN119" i="10"/>
  <c r="AN120" i="10"/>
  <c r="AN121" i="10"/>
  <c r="AN122" i="10"/>
  <c r="AN123" i="10"/>
  <c r="AN124" i="10"/>
  <c r="AN125" i="10"/>
  <c r="AN126" i="10"/>
  <c r="AN127" i="10"/>
  <c r="AN128" i="10"/>
  <c r="AN129" i="10"/>
  <c r="AN130" i="10"/>
  <c r="AN131" i="10"/>
  <c r="AN132" i="10"/>
  <c r="AN133" i="10"/>
  <c r="AN134" i="10"/>
  <c r="AN135" i="10"/>
  <c r="AN136" i="10"/>
  <c r="AN137" i="10"/>
  <c r="AN138" i="10"/>
  <c r="AN139" i="10"/>
  <c r="AN140" i="10"/>
  <c r="AN141" i="10"/>
  <c r="AN142" i="10"/>
  <c r="AN143" i="10"/>
  <c r="AN144" i="10"/>
  <c r="AN145" i="10"/>
  <c r="AN146" i="10"/>
  <c r="AN147" i="10"/>
  <c r="AN148" i="10"/>
  <c r="AN149" i="10"/>
  <c r="AN150" i="10"/>
  <c r="AN151" i="10"/>
  <c r="AN152" i="10"/>
  <c r="AN153" i="10"/>
  <c r="AN154" i="10"/>
  <c r="AN155" i="10"/>
  <c r="AN156" i="10"/>
  <c r="AN157" i="10"/>
  <c r="AN158" i="10"/>
  <c r="AN159" i="10"/>
  <c r="AN160" i="10"/>
  <c r="AN161" i="10"/>
  <c r="AN162" i="10"/>
  <c r="AN163" i="10"/>
  <c r="AN164" i="10"/>
  <c r="AN165" i="10"/>
  <c r="AN166" i="10"/>
  <c r="AN167" i="10"/>
  <c r="AN168" i="10"/>
  <c r="AN169" i="10"/>
  <c r="AN170" i="10"/>
  <c r="AN171" i="10"/>
  <c r="AN172" i="10"/>
  <c r="AN173" i="10"/>
  <c r="AN174" i="10"/>
  <c r="AN175" i="10"/>
  <c r="AN176" i="10"/>
  <c r="AN177" i="10"/>
  <c r="AN178" i="10"/>
  <c r="AN179" i="10"/>
  <c r="AN180" i="10"/>
  <c r="AN181" i="10"/>
  <c r="AN182" i="10"/>
  <c r="AN183" i="10"/>
  <c r="AN184" i="10"/>
  <c r="AN185" i="10"/>
  <c r="AN186" i="10"/>
  <c r="AN187" i="10"/>
  <c r="AN188" i="10"/>
  <c r="AN189" i="10"/>
  <c r="AN190" i="10"/>
  <c r="AN191" i="10"/>
  <c r="AN192" i="10"/>
  <c r="AN193" i="10"/>
  <c r="AN194" i="10"/>
  <c r="AN195" i="10"/>
  <c r="AN196" i="10"/>
  <c r="AN197" i="10"/>
  <c r="AN198" i="10"/>
  <c r="AN199" i="10"/>
  <c r="AN200" i="10"/>
  <c r="AN201" i="10"/>
  <c r="AN202" i="10"/>
  <c r="AN203" i="10"/>
  <c r="AN204" i="10"/>
  <c r="AN205" i="10"/>
  <c r="AN206" i="10"/>
  <c r="AN207" i="10"/>
  <c r="AN208" i="10"/>
  <c r="AN209" i="10"/>
  <c r="AN210" i="10"/>
  <c r="AN211" i="10"/>
  <c r="AN212" i="10"/>
  <c r="AN213" i="10"/>
  <c r="AN214" i="10"/>
  <c r="AN215" i="10"/>
  <c r="AN216" i="10"/>
  <c r="AN217" i="10"/>
  <c r="AN218" i="10"/>
  <c r="AN219" i="10"/>
  <c r="AN220" i="10"/>
  <c r="AN221" i="10"/>
  <c r="AN222" i="10"/>
  <c r="AN223" i="10"/>
  <c r="AN224" i="10"/>
  <c r="AN225" i="10"/>
  <c r="AN226" i="10"/>
  <c r="AN227" i="10"/>
  <c r="AN228" i="10"/>
  <c r="AN229" i="10"/>
  <c r="AN230" i="10"/>
  <c r="AN231" i="10"/>
  <c r="AN232" i="10"/>
  <c r="AN233" i="10"/>
  <c r="AN234" i="10"/>
  <c r="AN235" i="10"/>
  <c r="AN236" i="10"/>
  <c r="AN237" i="10"/>
  <c r="AN238" i="10"/>
  <c r="AN239" i="10"/>
  <c r="AN240" i="10"/>
  <c r="AN241" i="10"/>
  <c r="AN242" i="10"/>
  <c r="AN243" i="10"/>
  <c r="AN244" i="10"/>
  <c r="AN245" i="10"/>
  <c r="AN246" i="10"/>
  <c r="AN247" i="10"/>
  <c r="AN248" i="10"/>
  <c r="AN249" i="10"/>
  <c r="AN250" i="10"/>
  <c r="AN251" i="10"/>
  <c r="AN252" i="10"/>
  <c r="AN253" i="10"/>
  <c r="AN254" i="10"/>
  <c r="AN255" i="10"/>
  <c r="AN256" i="10"/>
  <c r="AN257" i="10"/>
  <c r="AN258" i="10"/>
  <c r="AN259" i="10"/>
  <c r="AN260" i="10"/>
  <c r="AN261" i="10"/>
  <c r="AN262" i="10"/>
  <c r="AN263" i="10"/>
  <c r="AN264" i="10"/>
  <c r="AN265" i="10"/>
  <c r="AN266" i="10"/>
  <c r="AN267" i="10"/>
  <c r="AN268" i="10"/>
  <c r="AN269" i="10"/>
  <c r="AN270" i="10"/>
  <c r="AN271" i="10"/>
  <c r="AN272" i="10"/>
  <c r="AN273" i="10"/>
  <c r="AN274" i="10"/>
  <c r="AN275" i="10"/>
  <c r="AN276" i="10"/>
  <c r="AN277" i="10"/>
  <c r="AN278" i="10"/>
  <c r="AN279" i="10"/>
  <c r="AN280" i="10"/>
  <c r="AN281" i="10"/>
  <c r="AN282" i="10"/>
  <c r="AN283" i="10"/>
  <c r="AN284" i="10"/>
  <c r="AN285" i="10"/>
  <c r="AN286" i="10"/>
  <c r="AN287" i="10"/>
  <c r="AN288" i="10"/>
  <c r="AN289" i="10"/>
  <c r="AN290" i="10"/>
  <c r="AN291" i="10"/>
  <c r="AN292" i="10"/>
  <c r="AN293" i="10"/>
  <c r="AN294" i="10"/>
  <c r="AN295" i="10"/>
  <c r="AN296" i="10"/>
  <c r="AN297" i="10"/>
  <c r="AN298" i="10"/>
  <c r="AN299" i="10"/>
  <c r="AN300" i="10"/>
  <c r="AN301" i="10"/>
  <c r="AN302" i="10"/>
  <c r="AN303" i="10"/>
  <c r="AN304" i="10"/>
  <c r="AN305" i="10"/>
  <c r="AN306" i="10"/>
  <c r="AN307" i="10"/>
  <c r="AN308" i="10"/>
  <c r="AN309" i="10"/>
  <c r="AN310" i="10"/>
  <c r="AN311" i="10"/>
  <c r="AN312" i="10"/>
  <c r="AN313" i="10"/>
  <c r="AM17" i="10"/>
  <c r="AM18" i="10"/>
  <c r="AM19" i="10"/>
  <c r="AM20" i="10"/>
  <c r="AM21" i="10"/>
  <c r="AM22" i="10"/>
  <c r="AM23" i="10"/>
  <c r="AM24" i="10"/>
  <c r="AM25" i="10"/>
  <c r="AM26" i="10"/>
  <c r="AM27" i="10"/>
  <c r="AM28" i="10"/>
  <c r="AM29" i="10"/>
  <c r="AM30" i="10"/>
  <c r="AM31" i="10"/>
  <c r="AM32" i="10"/>
  <c r="AM33" i="10"/>
  <c r="AM34" i="10"/>
  <c r="AM35" i="10"/>
  <c r="AM36" i="10"/>
  <c r="AM37" i="10"/>
  <c r="AM38" i="10"/>
  <c r="AM39" i="10"/>
  <c r="AM40" i="10"/>
  <c r="AM41" i="10"/>
  <c r="AM42" i="10"/>
  <c r="AM43" i="10"/>
  <c r="AM44" i="10"/>
  <c r="AM45" i="10"/>
  <c r="AM46" i="10"/>
  <c r="AM47" i="10"/>
  <c r="AM48" i="10"/>
  <c r="AM49" i="10"/>
  <c r="AM50" i="10"/>
  <c r="AM51" i="10"/>
  <c r="AM52" i="10"/>
  <c r="AM53" i="10"/>
  <c r="AM54" i="10"/>
  <c r="AM55" i="10"/>
  <c r="AM56" i="10"/>
  <c r="AM57" i="10"/>
  <c r="AM58" i="10"/>
  <c r="AM59" i="10"/>
  <c r="AM60" i="10"/>
  <c r="AM61" i="10"/>
  <c r="AM62" i="10"/>
  <c r="AM63" i="10"/>
  <c r="AM64" i="10"/>
  <c r="AM65" i="10"/>
  <c r="AM66" i="10"/>
  <c r="AM67" i="10"/>
  <c r="AM68" i="10"/>
  <c r="AM69" i="10"/>
  <c r="AM70" i="10"/>
  <c r="AM71" i="10"/>
  <c r="AM72" i="10"/>
  <c r="AM73" i="10"/>
  <c r="AM74" i="10"/>
  <c r="AM75" i="10"/>
  <c r="AM76" i="10"/>
  <c r="AM77" i="10"/>
  <c r="AM78" i="10"/>
  <c r="AM79" i="10"/>
  <c r="AM80" i="10"/>
  <c r="AM81" i="10"/>
  <c r="AM82" i="10"/>
  <c r="AM83" i="10"/>
  <c r="AM84" i="10"/>
  <c r="AM85" i="10"/>
  <c r="AM86" i="10"/>
  <c r="AM87" i="10"/>
  <c r="AM88" i="10"/>
  <c r="AM89" i="10"/>
  <c r="AM90" i="10"/>
  <c r="AM91" i="10"/>
  <c r="AM92" i="10"/>
  <c r="AM93" i="10"/>
  <c r="AM94" i="10"/>
  <c r="AM95" i="10"/>
  <c r="AM96" i="10"/>
  <c r="AM97" i="10"/>
  <c r="AM98" i="10"/>
  <c r="AM99" i="10"/>
  <c r="AM100" i="10"/>
  <c r="AM101" i="10"/>
  <c r="AM102" i="10"/>
  <c r="AM103" i="10"/>
  <c r="AM104" i="10"/>
  <c r="AM105" i="10"/>
  <c r="AM106" i="10"/>
  <c r="AM107" i="10"/>
  <c r="AM108" i="10"/>
  <c r="AM109" i="10"/>
  <c r="AM110" i="10"/>
  <c r="AM111" i="10"/>
  <c r="AM112" i="10"/>
  <c r="AM113" i="10"/>
  <c r="AM114" i="10"/>
  <c r="AM115" i="10"/>
  <c r="AM116" i="10"/>
  <c r="AM117" i="10"/>
  <c r="AM118" i="10"/>
  <c r="AM119" i="10"/>
  <c r="AM120" i="10"/>
  <c r="AM121" i="10"/>
  <c r="AM122" i="10"/>
  <c r="AM123" i="10"/>
  <c r="AM124" i="10"/>
  <c r="AM125" i="10"/>
  <c r="AM126" i="10"/>
  <c r="AM127" i="10"/>
  <c r="AM128" i="10"/>
  <c r="AM129" i="10"/>
  <c r="AM130" i="10"/>
  <c r="AM131" i="10"/>
  <c r="AM132" i="10"/>
  <c r="AM133" i="10"/>
  <c r="AM134" i="10"/>
  <c r="AM135" i="10"/>
  <c r="AM136" i="10"/>
  <c r="AM137" i="10"/>
  <c r="AM138" i="10"/>
  <c r="AM139" i="10"/>
  <c r="AM140" i="10"/>
  <c r="AM141" i="10"/>
  <c r="AM142" i="10"/>
  <c r="AM143" i="10"/>
  <c r="AM144" i="10"/>
  <c r="AM145" i="10"/>
  <c r="AM146" i="10"/>
  <c r="AM147" i="10"/>
  <c r="AM148" i="10"/>
  <c r="AM149" i="10"/>
  <c r="AM150" i="10"/>
  <c r="AM151" i="10"/>
  <c r="AM152" i="10"/>
  <c r="AM153" i="10"/>
  <c r="AM154" i="10"/>
  <c r="AM155" i="10"/>
  <c r="AM156" i="10"/>
  <c r="AM157" i="10"/>
  <c r="AM158" i="10"/>
  <c r="AM159" i="10"/>
  <c r="AM160" i="10"/>
  <c r="AM161" i="10"/>
  <c r="AM162" i="10"/>
  <c r="AM163" i="10"/>
  <c r="AM164" i="10"/>
  <c r="AM165" i="10"/>
  <c r="AM166" i="10"/>
  <c r="AM167" i="10"/>
  <c r="AM168" i="10"/>
  <c r="AM169" i="10"/>
  <c r="AM170" i="10"/>
  <c r="AM171" i="10"/>
  <c r="AM172" i="10"/>
  <c r="AM173" i="10"/>
  <c r="AM174" i="10"/>
  <c r="AM175" i="10"/>
  <c r="AM176" i="10"/>
  <c r="AM177" i="10"/>
  <c r="AM178" i="10"/>
  <c r="AM179" i="10"/>
  <c r="AM180" i="10"/>
  <c r="AM181" i="10"/>
  <c r="AM182" i="10"/>
  <c r="AM183" i="10"/>
  <c r="AM184" i="10"/>
  <c r="AM185" i="10"/>
  <c r="AM186" i="10"/>
  <c r="AM187" i="10"/>
  <c r="AM188" i="10"/>
  <c r="AM189" i="10"/>
  <c r="AM190" i="10"/>
  <c r="AM191" i="10"/>
  <c r="AM192" i="10"/>
  <c r="AM193" i="10"/>
  <c r="AM194" i="10"/>
  <c r="AM195" i="10"/>
  <c r="AM196" i="10"/>
  <c r="AM197" i="10"/>
  <c r="AM198" i="10"/>
  <c r="AM199" i="10"/>
  <c r="AM200" i="10"/>
  <c r="AM201" i="10"/>
  <c r="AM202" i="10"/>
  <c r="AM203" i="10"/>
  <c r="AM204" i="10"/>
  <c r="AM205" i="10"/>
  <c r="AM206" i="10"/>
  <c r="AM207" i="10"/>
  <c r="AM208" i="10"/>
  <c r="AM209" i="10"/>
  <c r="AM210" i="10"/>
  <c r="AM211" i="10"/>
  <c r="AM212" i="10"/>
  <c r="AM213" i="10"/>
  <c r="AM214" i="10"/>
  <c r="AM215" i="10"/>
  <c r="AM216" i="10"/>
  <c r="AM217" i="10"/>
  <c r="AM218" i="10"/>
  <c r="AM219" i="10"/>
  <c r="AM220" i="10"/>
  <c r="AM221" i="10"/>
  <c r="AM222" i="10"/>
  <c r="AM223" i="10"/>
  <c r="AM224" i="10"/>
  <c r="AM225" i="10"/>
  <c r="AM226" i="10"/>
  <c r="AM227" i="10"/>
  <c r="AM228" i="10"/>
  <c r="AM229" i="10"/>
  <c r="AM230" i="10"/>
  <c r="AM231" i="10"/>
  <c r="AM232" i="10"/>
  <c r="AM233" i="10"/>
  <c r="AM234" i="10"/>
  <c r="AM235" i="10"/>
  <c r="AM236" i="10"/>
  <c r="AM237" i="10"/>
  <c r="AM238" i="10"/>
  <c r="AM239" i="10"/>
  <c r="AM240" i="10"/>
  <c r="AM241" i="10"/>
  <c r="AM242" i="10"/>
  <c r="AM243" i="10"/>
  <c r="AM244" i="10"/>
  <c r="AM245" i="10"/>
  <c r="AM246" i="10"/>
  <c r="AM247" i="10"/>
  <c r="AM248" i="10"/>
  <c r="AM249" i="10"/>
  <c r="AM250" i="10"/>
  <c r="AM251" i="10"/>
  <c r="AM252" i="10"/>
  <c r="AM253" i="10"/>
  <c r="AM254" i="10"/>
  <c r="AM255" i="10"/>
  <c r="AM256" i="10"/>
  <c r="AM257" i="10"/>
  <c r="AM258" i="10"/>
  <c r="AM259" i="10"/>
  <c r="AM260" i="10"/>
  <c r="AM261" i="10"/>
  <c r="AM262" i="10"/>
  <c r="AM263" i="10"/>
  <c r="AM264" i="10"/>
  <c r="AM265" i="10"/>
  <c r="AM266" i="10"/>
  <c r="AM267" i="10"/>
  <c r="AM268" i="10"/>
  <c r="AM269" i="10"/>
  <c r="AM270" i="10"/>
  <c r="AM271" i="10"/>
  <c r="AM272" i="10"/>
  <c r="AM273" i="10"/>
  <c r="AM274" i="10"/>
  <c r="AM275" i="10"/>
  <c r="AM276" i="10"/>
  <c r="AM277" i="10"/>
  <c r="AM278" i="10"/>
  <c r="AM279" i="10"/>
  <c r="AM280" i="10"/>
  <c r="AM281" i="10"/>
  <c r="AM282" i="10"/>
  <c r="AM283" i="10"/>
  <c r="AM284" i="10"/>
  <c r="AM285" i="10"/>
  <c r="AM286" i="10"/>
  <c r="AM287" i="10"/>
  <c r="AM288" i="10"/>
  <c r="AM289" i="10"/>
  <c r="AM290" i="10"/>
  <c r="AM291" i="10"/>
  <c r="AM292" i="10"/>
  <c r="AM293" i="10"/>
  <c r="AM294" i="10"/>
  <c r="AM295" i="10"/>
  <c r="AM296" i="10"/>
  <c r="AM297" i="10"/>
  <c r="AM298" i="10"/>
  <c r="AM299" i="10"/>
  <c r="AM300" i="10"/>
  <c r="AM301" i="10"/>
  <c r="AM302" i="10"/>
  <c r="AM303" i="10"/>
  <c r="AM304" i="10"/>
  <c r="AM305" i="10"/>
  <c r="AM306" i="10"/>
  <c r="AM307" i="10"/>
  <c r="AM308" i="10"/>
  <c r="AM309" i="10"/>
  <c r="AM310" i="10"/>
  <c r="AM311" i="10"/>
  <c r="AL17" i="10"/>
  <c r="AL18" i="10"/>
  <c r="AL19" i="10"/>
  <c r="AL20" i="10"/>
  <c r="AL21" i="10"/>
  <c r="AL22" i="10"/>
  <c r="AL23" i="10"/>
  <c r="AL24" i="10"/>
  <c r="AL25" i="10"/>
  <c r="AL26" i="10"/>
  <c r="AL27" i="10"/>
  <c r="AL28" i="10"/>
  <c r="AL29" i="10"/>
  <c r="AL30" i="10"/>
  <c r="AL31" i="10"/>
  <c r="AL32" i="10"/>
  <c r="AL33" i="10"/>
  <c r="AL34" i="10"/>
  <c r="AL35" i="10"/>
  <c r="AL36" i="10"/>
  <c r="AL37" i="10"/>
  <c r="AL38" i="10"/>
  <c r="AL39" i="10"/>
  <c r="AL40" i="10"/>
  <c r="AL41" i="10"/>
  <c r="AL42" i="10"/>
  <c r="AL43" i="10"/>
  <c r="AL44" i="10"/>
  <c r="AL45" i="10"/>
  <c r="AL46" i="10"/>
  <c r="AL47" i="10"/>
  <c r="AL48" i="10"/>
  <c r="AL49" i="10"/>
  <c r="AL50" i="10"/>
  <c r="AL51" i="10"/>
  <c r="AL52" i="10"/>
  <c r="AL53" i="10"/>
  <c r="AL54" i="10"/>
  <c r="AL55" i="10"/>
  <c r="AL56" i="10"/>
  <c r="AL57" i="10"/>
  <c r="AL58" i="10"/>
  <c r="AL59" i="10"/>
  <c r="AL60" i="10"/>
  <c r="AL61" i="10"/>
  <c r="AL62" i="10"/>
  <c r="AL63" i="10"/>
  <c r="AL64" i="10"/>
  <c r="AL65" i="10"/>
  <c r="AL66" i="10"/>
  <c r="AL67" i="10"/>
  <c r="AL68" i="10"/>
  <c r="AL69" i="10"/>
  <c r="AL70" i="10"/>
  <c r="AL71" i="10"/>
  <c r="AL72" i="10"/>
  <c r="AL73" i="10"/>
  <c r="AL74" i="10"/>
  <c r="AL75" i="10"/>
  <c r="AL76" i="10"/>
  <c r="AL77" i="10"/>
  <c r="AL78" i="10"/>
  <c r="AL79" i="10"/>
  <c r="AL80" i="10"/>
  <c r="AL81" i="10"/>
  <c r="AL82" i="10"/>
  <c r="AL83" i="10"/>
  <c r="AL84" i="10"/>
  <c r="AL85" i="10"/>
  <c r="AL86" i="10"/>
  <c r="AL87" i="10"/>
  <c r="AL88" i="10"/>
  <c r="AL89" i="10"/>
  <c r="AL90" i="10"/>
  <c r="AL91" i="10"/>
  <c r="AL92" i="10"/>
  <c r="AL93" i="10"/>
  <c r="AL94" i="10"/>
  <c r="AL95" i="10"/>
  <c r="AL96" i="10"/>
  <c r="AL97" i="10"/>
  <c r="AL98" i="10"/>
  <c r="AL99" i="10"/>
  <c r="AL100" i="10"/>
  <c r="AL101" i="10"/>
  <c r="AL102" i="10"/>
  <c r="AL103" i="10"/>
  <c r="AL104" i="10"/>
  <c r="AL105" i="10"/>
  <c r="AL106" i="10"/>
  <c r="AL107" i="10"/>
  <c r="AL108" i="10"/>
  <c r="AL109" i="10"/>
  <c r="AL110" i="10"/>
  <c r="AL111" i="10"/>
  <c r="AL112" i="10"/>
  <c r="AL113" i="10"/>
  <c r="AL114" i="10"/>
  <c r="AL115" i="10"/>
  <c r="AL116" i="10"/>
  <c r="AL117" i="10"/>
  <c r="AL118" i="10"/>
  <c r="AL119" i="10"/>
  <c r="AL120" i="10"/>
  <c r="AL121" i="10"/>
  <c r="AL122" i="10"/>
  <c r="AL123" i="10"/>
  <c r="AL124" i="10"/>
  <c r="AL125" i="10"/>
  <c r="AL126" i="10"/>
  <c r="AL127" i="10"/>
  <c r="AL128" i="10"/>
  <c r="AL129" i="10"/>
  <c r="AL130" i="10"/>
  <c r="AL131" i="10"/>
  <c r="AL132" i="10"/>
  <c r="AL133" i="10"/>
  <c r="AL134" i="10"/>
  <c r="AL135" i="10"/>
  <c r="AL136" i="10"/>
  <c r="AL137" i="10"/>
  <c r="AL138" i="10"/>
  <c r="AL139" i="10"/>
  <c r="AL140" i="10"/>
  <c r="AL141" i="10"/>
  <c r="AL142" i="10"/>
  <c r="AL143" i="10"/>
  <c r="AL144" i="10"/>
  <c r="AL145" i="10"/>
  <c r="AL146" i="10"/>
  <c r="AL147" i="10"/>
  <c r="AL148" i="10"/>
  <c r="AL149" i="10"/>
  <c r="AL150" i="10"/>
  <c r="AL151" i="10"/>
  <c r="AL152" i="10"/>
  <c r="AL153" i="10"/>
  <c r="AL154" i="10"/>
  <c r="AL155" i="10"/>
  <c r="AL156" i="10"/>
  <c r="AL157" i="10"/>
  <c r="AL158" i="10"/>
  <c r="AL159" i="10"/>
  <c r="AL160" i="10"/>
  <c r="AL161" i="10"/>
  <c r="AL162" i="10"/>
  <c r="AL163" i="10"/>
  <c r="AL164" i="10"/>
  <c r="AL165" i="10"/>
  <c r="AL166" i="10"/>
  <c r="AL167" i="10"/>
  <c r="AL168" i="10"/>
  <c r="AL169" i="10"/>
  <c r="AL170" i="10"/>
  <c r="AL171" i="10"/>
  <c r="AL172" i="10"/>
  <c r="AL173" i="10"/>
  <c r="AL174" i="10"/>
  <c r="AL175" i="10"/>
  <c r="AL176" i="10"/>
  <c r="AL177" i="10"/>
  <c r="AL178" i="10"/>
  <c r="AL179" i="10"/>
  <c r="AL180" i="10"/>
  <c r="AL181" i="10"/>
  <c r="AL182" i="10"/>
  <c r="AL183" i="10"/>
  <c r="AL184" i="10"/>
  <c r="AL185" i="10"/>
  <c r="AL186" i="10"/>
  <c r="AL187" i="10"/>
  <c r="AL188" i="10"/>
  <c r="AL189" i="10"/>
  <c r="AL190" i="10"/>
  <c r="AL191" i="10"/>
  <c r="AL192" i="10"/>
  <c r="AL193" i="10"/>
  <c r="AL194" i="10"/>
  <c r="AL195" i="10"/>
  <c r="AL196" i="10"/>
  <c r="AL197" i="10"/>
  <c r="AL198" i="10"/>
  <c r="AL199" i="10"/>
  <c r="AL200" i="10"/>
  <c r="AL201" i="10"/>
  <c r="AL202" i="10"/>
  <c r="AL203" i="10"/>
  <c r="AL204" i="10"/>
  <c r="AL205" i="10"/>
  <c r="AL206" i="10"/>
  <c r="AL207" i="10"/>
  <c r="AL208" i="10"/>
  <c r="AL209" i="10"/>
  <c r="AL210" i="10"/>
  <c r="AL211" i="10"/>
  <c r="AL212" i="10"/>
  <c r="AL213" i="10"/>
  <c r="AL214" i="10"/>
  <c r="AL215" i="10"/>
  <c r="AL216" i="10"/>
  <c r="AL217" i="10"/>
  <c r="AL218" i="10"/>
  <c r="AL219" i="10"/>
  <c r="AL220" i="10"/>
  <c r="AL221" i="10"/>
  <c r="AL222" i="10"/>
  <c r="AL223" i="10"/>
  <c r="AL224" i="10"/>
  <c r="AL225" i="10"/>
  <c r="AL226" i="10"/>
  <c r="AL227" i="10"/>
  <c r="AL228" i="10"/>
  <c r="AL229" i="10"/>
  <c r="AL230" i="10"/>
  <c r="AL231" i="10"/>
  <c r="AL232" i="10"/>
  <c r="AL233" i="10"/>
  <c r="AL234" i="10"/>
  <c r="AL235" i="10"/>
  <c r="AL236" i="10"/>
  <c r="AL237" i="10"/>
  <c r="AL238" i="10"/>
  <c r="AL239" i="10"/>
  <c r="AL240" i="10"/>
  <c r="AL241" i="10"/>
  <c r="AL242" i="10"/>
  <c r="AL243" i="10"/>
  <c r="AL244" i="10"/>
  <c r="AL245" i="10"/>
  <c r="AL246" i="10"/>
  <c r="AL247" i="10"/>
  <c r="AL248" i="10"/>
  <c r="AL249" i="10"/>
  <c r="AL250" i="10"/>
  <c r="AL251" i="10"/>
  <c r="AL252" i="10"/>
  <c r="AL253" i="10"/>
  <c r="AL254" i="10"/>
  <c r="AL255" i="10"/>
  <c r="AL256" i="10"/>
  <c r="AL257" i="10"/>
  <c r="AL258" i="10"/>
  <c r="AL259" i="10"/>
  <c r="AL260" i="10"/>
  <c r="AL261" i="10"/>
  <c r="AL262" i="10"/>
  <c r="AL263" i="10"/>
  <c r="AL264" i="10"/>
  <c r="AL265" i="10"/>
  <c r="AL266" i="10"/>
  <c r="AL267" i="10"/>
  <c r="AL268" i="10"/>
  <c r="AL269" i="10"/>
  <c r="AL270" i="10"/>
  <c r="AL271" i="10"/>
  <c r="AL272" i="10"/>
  <c r="AL273" i="10"/>
  <c r="AL274" i="10"/>
  <c r="AL275" i="10"/>
  <c r="AL276" i="10"/>
  <c r="AL277" i="10"/>
  <c r="AL278" i="10"/>
  <c r="AL279" i="10"/>
  <c r="AL280" i="10"/>
  <c r="AL281" i="10"/>
  <c r="AL282" i="10"/>
  <c r="AL283" i="10"/>
  <c r="AL284" i="10"/>
  <c r="AL285" i="10"/>
  <c r="AL286" i="10"/>
  <c r="AL287" i="10"/>
  <c r="AL288" i="10"/>
  <c r="AL289" i="10"/>
  <c r="AL290" i="10"/>
  <c r="AL291" i="10"/>
  <c r="AL292" i="10"/>
  <c r="AL293" i="10"/>
  <c r="AL294" i="10"/>
  <c r="AL295" i="10"/>
  <c r="AL296" i="10"/>
  <c r="AL297" i="10"/>
  <c r="AL298" i="10"/>
  <c r="AL299" i="10"/>
  <c r="AL300" i="10"/>
  <c r="AL301" i="10"/>
  <c r="AL302" i="10"/>
  <c r="AL303" i="10"/>
  <c r="AL304" i="10"/>
  <c r="AL305" i="10"/>
  <c r="AL306" i="10"/>
  <c r="AL307" i="10"/>
  <c r="AL308" i="10"/>
  <c r="AL309" i="10"/>
  <c r="AL310" i="10"/>
  <c r="AL311" i="10"/>
  <c r="AL312" i="10"/>
  <c r="AL313" i="10"/>
  <c r="AK17" i="10"/>
  <c r="AK18" i="10"/>
  <c r="AK19" i="10"/>
  <c r="AK20" i="10"/>
  <c r="AK21" i="10"/>
  <c r="AK22" i="10"/>
  <c r="AK23" i="10"/>
  <c r="AK24" i="10"/>
  <c r="AK25" i="10"/>
  <c r="AK26" i="10"/>
  <c r="AK27" i="10"/>
  <c r="AK28" i="10"/>
  <c r="AK29" i="10"/>
  <c r="AK30" i="10"/>
  <c r="AK31" i="10"/>
  <c r="AK32" i="10"/>
  <c r="AK33" i="10"/>
  <c r="AK34" i="10"/>
  <c r="AK35" i="10"/>
  <c r="AK36" i="10"/>
  <c r="AK37" i="10"/>
  <c r="AK38" i="10"/>
  <c r="AK39" i="10"/>
  <c r="AK40" i="10"/>
  <c r="AK41" i="10"/>
  <c r="AK42" i="10"/>
  <c r="AK43" i="10"/>
  <c r="AK44" i="10"/>
  <c r="AK45" i="10"/>
  <c r="AK46" i="10"/>
  <c r="AK47" i="10"/>
  <c r="AK48" i="10"/>
  <c r="AK49" i="10"/>
  <c r="AK50" i="10"/>
  <c r="AK51" i="10"/>
  <c r="AK52" i="10"/>
  <c r="AK53" i="10"/>
  <c r="AK54" i="10"/>
  <c r="AK55" i="10"/>
  <c r="AK56" i="10"/>
  <c r="AK57" i="10"/>
  <c r="AK58" i="10"/>
  <c r="AK59" i="10"/>
  <c r="AK60" i="10"/>
  <c r="AK61" i="10"/>
  <c r="AK62" i="10"/>
  <c r="AK63" i="10"/>
  <c r="AK64" i="10"/>
  <c r="AK65" i="10"/>
  <c r="AK66" i="10"/>
  <c r="AK67" i="10"/>
  <c r="AK68" i="10"/>
  <c r="AK69" i="10"/>
  <c r="AK70" i="10"/>
  <c r="AK71" i="10"/>
  <c r="AK72" i="10"/>
  <c r="AK73" i="10"/>
  <c r="AK74" i="10"/>
  <c r="AK75" i="10"/>
  <c r="AK76" i="10"/>
  <c r="AK77" i="10"/>
  <c r="AK78" i="10"/>
  <c r="AK79" i="10"/>
  <c r="AK80" i="10"/>
  <c r="AK81" i="10"/>
  <c r="AK82" i="10"/>
  <c r="AK83" i="10"/>
  <c r="AK84" i="10"/>
  <c r="AK85" i="10"/>
  <c r="AK86" i="10"/>
  <c r="AK87" i="10"/>
  <c r="AK88" i="10"/>
  <c r="AK89" i="10"/>
  <c r="AK90" i="10"/>
  <c r="AK91" i="10"/>
  <c r="AK92" i="10"/>
  <c r="AK93" i="10"/>
  <c r="AK94" i="10"/>
  <c r="AK95" i="10"/>
  <c r="AK96" i="10"/>
  <c r="AK97" i="10"/>
  <c r="AK98" i="10"/>
  <c r="AK99" i="10"/>
  <c r="AK100" i="10"/>
  <c r="AK101" i="10"/>
  <c r="AK102" i="10"/>
  <c r="AK103" i="10"/>
  <c r="AK104" i="10"/>
  <c r="AK105" i="10"/>
  <c r="AK106" i="10"/>
  <c r="AK107" i="10"/>
  <c r="AK108" i="10"/>
  <c r="AK109" i="10"/>
  <c r="AK110" i="10"/>
  <c r="AK111" i="10"/>
  <c r="AK112" i="10"/>
  <c r="AK113" i="10"/>
  <c r="AK114" i="10"/>
  <c r="AK115" i="10"/>
  <c r="AK116" i="10"/>
  <c r="AK117" i="10"/>
  <c r="AK118" i="10"/>
  <c r="AK119" i="10"/>
  <c r="AK120" i="10"/>
  <c r="AK121" i="10"/>
  <c r="AK122" i="10"/>
  <c r="AK123" i="10"/>
  <c r="AK124" i="10"/>
  <c r="AK125" i="10"/>
  <c r="AK126" i="10"/>
  <c r="AK127" i="10"/>
  <c r="AK128" i="10"/>
  <c r="AK129" i="10"/>
  <c r="AK130" i="10"/>
  <c r="AK131" i="10"/>
  <c r="AK132" i="10"/>
  <c r="AK133" i="10"/>
  <c r="AK134" i="10"/>
  <c r="AK135" i="10"/>
  <c r="AK136" i="10"/>
  <c r="AK137" i="10"/>
  <c r="AK138" i="10"/>
  <c r="AK139" i="10"/>
  <c r="AK140" i="10"/>
  <c r="AK141" i="10"/>
  <c r="AK142" i="10"/>
  <c r="AK143" i="10"/>
  <c r="AK144" i="10"/>
  <c r="AK145" i="10"/>
  <c r="AK146" i="10"/>
  <c r="AK147" i="10"/>
  <c r="AK148" i="10"/>
  <c r="AK149" i="10"/>
  <c r="AK150" i="10"/>
  <c r="AK151" i="10"/>
  <c r="AK152" i="10"/>
  <c r="AK153" i="10"/>
  <c r="AK154" i="10"/>
  <c r="AK155" i="10"/>
  <c r="AK156" i="10"/>
  <c r="AK157" i="10"/>
  <c r="AK158" i="10"/>
  <c r="AK159" i="10"/>
  <c r="AK160" i="10"/>
  <c r="AK161" i="10"/>
  <c r="AK162" i="10"/>
  <c r="AK163" i="10"/>
  <c r="AK164" i="10"/>
  <c r="AK165" i="10"/>
  <c r="AK166" i="10"/>
  <c r="AK167" i="10"/>
  <c r="AK168" i="10"/>
  <c r="AK169" i="10"/>
  <c r="AK170" i="10"/>
  <c r="AK171" i="10"/>
  <c r="AK172" i="10"/>
  <c r="AK173" i="10"/>
  <c r="AK174" i="10"/>
  <c r="AK175" i="10"/>
  <c r="AK176" i="10"/>
  <c r="AK177" i="10"/>
  <c r="AK178" i="10"/>
  <c r="AK179" i="10"/>
  <c r="AK180" i="10"/>
  <c r="AK181" i="10"/>
  <c r="AK182" i="10"/>
  <c r="AK183" i="10"/>
  <c r="AK184" i="10"/>
  <c r="AK185" i="10"/>
  <c r="AK186" i="10"/>
  <c r="AK187" i="10"/>
  <c r="AK188" i="10"/>
  <c r="AK189" i="10"/>
  <c r="AK190" i="10"/>
  <c r="AK191" i="10"/>
  <c r="AK192" i="10"/>
  <c r="AK193" i="10"/>
  <c r="AK194" i="10"/>
  <c r="AK195" i="10"/>
  <c r="AK196" i="10"/>
  <c r="AK197" i="10"/>
  <c r="AK198" i="10"/>
  <c r="AK199" i="10"/>
  <c r="AK200" i="10"/>
  <c r="AK201" i="10"/>
  <c r="AK202" i="10"/>
  <c r="AK203" i="10"/>
  <c r="AK204" i="10"/>
  <c r="AK205" i="10"/>
  <c r="AK206" i="10"/>
  <c r="AK207" i="10"/>
  <c r="AK208" i="10"/>
  <c r="AK209" i="10"/>
  <c r="AK210" i="10"/>
  <c r="AK211" i="10"/>
  <c r="AK212" i="10"/>
  <c r="AK213" i="10"/>
  <c r="AK214" i="10"/>
  <c r="AK215" i="10"/>
  <c r="AK216" i="10"/>
  <c r="AK217" i="10"/>
  <c r="AK218" i="10"/>
  <c r="AK219" i="10"/>
  <c r="AK220" i="10"/>
  <c r="AK221" i="10"/>
  <c r="AK222" i="10"/>
  <c r="AK223" i="10"/>
  <c r="AK224" i="10"/>
  <c r="AK225" i="10"/>
  <c r="AK226" i="10"/>
  <c r="AK227" i="10"/>
  <c r="AK228" i="10"/>
  <c r="AK229" i="10"/>
  <c r="AK230" i="10"/>
  <c r="AK231" i="10"/>
  <c r="AK232" i="10"/>
  <c r="AK233" i="10"/>
  <c r="AK234" i="10"/>
  <c r="AK235" i="10"/>
  <c r="AK236" i="10"/>
  <c r="AK237" i="10"/>
  <c r="AK238" i="10"/>
  <c r="AK239" i="10"/>
  <c r="AK240" i="10"/>
  <c r="AK241" i="10"/>
  <c r="AK242" i="10"/>
  <c r="AK243" i="10"/>
  <c r="AK244" i="10"/>
  <c r="AK245" i="10"/>
  <c r="AK246" i="10"/>
  <c r="AK247" i="10"/>
  <c r="AK248" i="10"/>
  <c r="AK249" i="10"/>
  <c r="AK250" i="10"/>
  <c r="AK251" i="10"/>
  <c r="AK252" i="10"/>
  <c r="AK253" i="10"/>
  <c r="AK254" i="10"/>
  <c r="AK255" i="10"/>
  <c r="AK256" i="10"/>
  <c r="AK257" i="10"/>
  <c r="AK258" i="10"/>
  <c r="AK259" i="10"/>
  <c r="AK260" i="10"/>
  <c r="AK261" i="10"/>
  <c r="AK262" i="10"/>
  <c r="AK263" i="10"/>
  <c r="AK264" i="10"/>
  <c r="AK265" i="10"/>
  <c r="AK266" i="10"/>
  <c r="AK267" i="10"/>
  <c r="AK268" i="10"/>
  <c r="AK269" i="10"/>
  <c r="AK270" i="10"/>
  <c r="AK271" i="10"/>
  <c r="AK272" i="10"/>
  <c r="AK273" i="10"/>
  <c r="AK274" i="10"/>
  <c r="AK275" i="10"/>
  <c r="AK276" i="10"/>
  <c r="AK277" i="10"/>
  <c r="AK278" i="10"/>
  <c r="AK279" i="10"/>
  <c r="AK280" i="10"/>
  <c r="AK281" i="10"/>
  <c r="AK282" i="10"/>
  <c r="AK283" i="10"/>
  <c r="AK284" i="10"/>
  <c r="AK285" i="10"/>
  <c r="AK286" i="10"/>
  <c r="AK287" i="10"/>
  <c r="AK288" i="10"/>
  <c r="AK289" i="10"/>
  <c r="AK290" i="10"/>
  <c r="AK291" i="10"/>
  <c r="AK292" i="10"/>
  <c r="AK293" i="10"/>
  <c r="AK294" i="10"/>
  <c r="AK295" i="10"/>
  <c r="AK296" i="10"/>
  <c r="AK297" i="10"/>
  <c r="AK298" i="10"/>
  <c r="AK299" i="10"/>
  <c r="AK300" i="10"/>
  <c r="AK301" i="10"/>
  <c r="AK302" i="10"/>
  <c r="AK303" i="10"/>
  <c r="AK304" i="10"/>
  <c r="AK305" i="10"/>
  <c r="AK306" i="10"/>
  <c r="AK307" i="10"/>
  <c r="AK308" i="10"/>
  <c r="AK309" i="10"/>
  <c r="AK310" i="10"/>
  <c r="AK311" i="10"/>
  <c r="AJ17" i="10"/>
  <c r="AJ18" i="10"/>
  <c r="AJ19" i="10"/>
  <c r="AJ20" i="10"/>
  <c r="AJ21" i="10"/>
  <c r="AJ22" i="10"/>
  <c r="AJ23" i="10"/>
  <c r="AJ24" i="10"/>
  <c r="AJ25" i="10"/>
  <c r="AJ26" i="10"/>
  <c r="AJ27" i="10"/>
  <c r="AJ28" i="10"/>
  <c r="AJ29" i="10"/>
  <c r="AJ30" i="10"/>
  <c r="AJ31" i="10"/>
  <c r="AJ32" i="10"/>
  <c r="AJ33" i="10"/>
  <c r="AJ34" i="10"/>
  <c r="AJ35" i="10"/>
  <c r="AJ36" i="10"/>
  <c r="AJ37" i="10"/>
  <c r="AJ38" i="10"/>
  <c r="AJ39" i="10"/>
  <c r="AJ40" i="10"/>
  <c r="AJ41" i="10"/>
  <c r="AJ42" i="10"/>
  <c r="AJ43" i="10"/>
  <c r="AJ44" i="10"/>
  <c r="AJ45" i="10"/>
  <c r="AJ46" i="10"/>
  <c r="AJ47" i="10"/>
  <c r="AJ48" i="10"/>
  <c r="AJ49" i="10"/>
  <c r="AJ50" i="10"/>
  <c r="AJ51" i="10"/>
  <c r="AJ52" i="10"/>
  <c r="AJ53" i="10"/>
  <c r="AJ54" i="10"/>
  <c r="AJ55" i="10"/>
  <c r="AJ56" i="10"/>
  <c r="AJ57" i="10"/>
  <c r="AJ58" i="10"/>
  <c r="AJ59" i="10"/>
  <c r="AJ60" i="10"/>
  <c r="AJ61" i="10"/>
  <c r="AJ62" i="10"/>
  <c r="AJ63" i="10"/>
  <c r="AJ64" i="10"/>
  <c r="AJ65" i="10"/>
  <c r="AJ66" i="10"/>
  <c r="AJ67" i="10"/>
  <c r="AJ68" i="10"/>
  <c r="AJ69" i="10"/>
  <c r="AJ70" i="10"/>
  <c r="AJ71" i="10"/>
  <c r="AJ72" i="10"/>
  <c r="AJ73" i="10"/>
  <c r="AJ74" i="10"/>
  <c r="AJ75" i="10"/>
  <c r="AJ76" i="10"/>
  <c r="AJ77" i="10"/>
  <c r="AJ78" i="10"/>
  <c r="AJ79" i="10"/>
  <c r="AJ80" i="10"/>
  <c r="AJ81" i="10"/>
  <c r="AJ82" i="10"/>
  <c r="AJ83" i="10"/>
  <c r="AJ84" i="10"/>
  <c r="AJ85" i="10"/>
  <c r="AJ86" i="10"/>
  <c r="AJ87" i="10"/>
  <c r="AJ88" i="10"/>
  <c r="AJ89" i="10"/>
  <c r="AJ90" i="10"/>
  <c r="AJ91" i="10"/>
  <c r="AJ92" i="10"/>
  <c r="AJ93" i="10"/>
  <c r="AJ94" i="10"/>
  <c r="AJ95" i="10"/>
  <c r="AJ96" i="10"/>
  <c r="AJ97" i="10"/>
  <c r="AJ98" i="10"/>
  <c r="AJ99" i="10"/>
  <c r="AJ100" i="10"/>
  <c r="AJ101" i="10"/>
  <c r="AJ102" i="10"/>
  <c r="AJ103" i="10"/>
  <c r="AJ104" i="10"/>
  <c r="AJ105" i="10"/>
  <c r="AJ106" i="10"/>
  <c r="AJ107" i="10"/>
  <c r="AJ108" i="10"/>
  <c r="AJ109" i="10"/>
  <c r="AJ110" i="10"/>
  <c r="AJ111" i="10"/>
  <c r="AJ112" i="10"/>
  <c r="AJ113" i="10"/>
  <c r="AJ114" i="10"/>
  <c r="AJ115" i="10"/>
  <c r="AJ116" i="10"/>
  <c r="AJ117" i="10"/>
  <c r="AJ118" i="10"/>
  <c r="AJ119" i="10"/>
  <c r="AJ120" i="10"/>
  <c r="AJ121" i="10"/>
  <c r="AJ122" i="10"/>
  <c r="AJ123" i="10"/>
  <c r="AJ124" i="10"/>
  <c r="AJ125" i="10"/>
  <c r="AJ126" i="10"/>
  <c r="AJ127" i="10"/>
  <c r="AJ128" i="10"/>
  <c r="AJ129" i="10"/>
  <c r="AJ130" i="10"/>
  <c r="AJ131" i="10"/>
  <c r="AJ132" i="10"/>
  <c r="AJ133" i="10"/>
  <c r="AJ134" i="10"/>
  <c r="AJ135" i="10"/>
  <c r="AJ136" i="10"/>
  <c r="AJ137" i="10"/>
  <c r="AJ138" i="10"/>
  <c r="AJ139" i="10"/>
  <c r="AJ140" i="10"/>
  <c r="AJ141" i="10"/>
  <c r="AJ142" i="10"/>
  <c r="AJ143" i="10"/>
  <c r="AJ144" i="10"/>
  <c r="AJ145" i="10"/>
  <c r="AJ146" i="10"/>
  <c r="AJ147" i="10"/>
  <c r="AJ148" i="10"/>
  <c r="AJ149" i="10"/>
  <c r="AJ150" i="10"/>
  <c r="AJ151" i="10"/>
  <c r="AJ152" i="10"/>
  <c r="AJ153" i="10"/>
  <c r="AJ154" i="10"/>
  <c r="AJ155" i="10"/>
  <c r="AJ156" i="10"/>
  <c r="AJ157" i="10"/>
  <c r="AJ158" i="10"/>
  <c r="AJ159" i="10"/>
  <c r="AJ160" i="10"/>
  <c r="AJ161" i="10"/>
  <c r="AJ162" i="10"/>
  <c r="AJ163" i="10"/>
  <c r="AJ164" i="10"/>
  <c r="AJ165" i="10"/>
  <c r="AJ166" i="10"/>
  <c r="AJ167" i="10"/>
  <c r="AJ168" i="10"/>
  <c r="AJ169" i="10"/>
  <c r="AJ170" i="10"/>
  <c r="AJ171" i="10"/>
  <c r="AJ172" i="10"/>
  <c r="AJ173" i="10"/>
  <c r="AJ174" i="10"/>
  <c r="AJ175" i="10"/>
  <c r="AJ176" i="10"/>
  <c r="AJ177" i="10"/>
  <c r="AJ178" i="10"/>
  <c r="AJ179" i="10"/>
  <c r="AJ180" i="10"/>
  <c r="AJ181" i="10"/>
  <c r="AJ182" i="10"/>
  <c r="AJ183" i="10"/>
  <c r="AJ184" i="10"/>
  <c r="AJ185" i="10"/>
  <c r="AJ186" i="10"/>
  <c r="AJ187" i="10"/>
  <c r="AJ188" i="10"/>
  <c r="AJ189" i="10"/>
  <c r="AJ190" i="10"/>
  <c r="AJ191" i="10"/>
  <c r="AJ192" i="10"/>
  <c r="AJ193" i="10"/>
  <c r="AJ194" i="10"/>
  <c r="AJ195" i="10"/>
  <c r="AJ196" i="10"/>
  <c r="AJ197" i="10"/>
  <c r="AJ198" i="10"/>
  <c r="AJ199" i="10"/>
  <c r="AJ200" i="10"/>
  <c r="AJ201" i="10"/>
  <c r="AJ202" i="10"/>
  <c r="AJ203" i="10"/>
  <c r="AJ204" i="10"/>
  <c r="AJ205" i="10"/>
  <c r="AJ206" i="10"/>
  <c r="AJ207" i="10"/>
  <c r="AJ208" i="10"/>
  <c r="AJ209" i="10"/>
  <c r="AJ210" i="10"/>
  <c r="AJ211" i="10"/>
  <c r="AJ212" i="10"/>
  <c r="AJ213" i="10"/>
  <c r="AJ214" i="10"/>
  <c r="AJ215" i="10"/>
  <c r="AJ216" i="10"/>
  <c r="AJ217" i="10"/>
  <c r="AJ218" i="10"/>
  <c r="AJ219" i="10"/>
  <c r="AJ220" i="10"/>
  <c r="AJ221" i="10"/>
  <c r="AJ222" i="10"/>
  <c r="AJ223" i="10"/>
  <c r="AJ224" i="10"/>
  <c r="AJ225" i="10"/>
  <c r="AJ226" i="10"/>
  <c r="AJ227" i="10"/>
  <c r="AJ228" i="10"/>
  <c r="AJ229" i="10"/>
  <c r="AJ230" i="10"/>
  <c r="AJ231" i="10"/>
  <c r="AJ232" i="10"/>
  <c r="AJ233" i="10"/>
  <c r="AJ234" i="10"/>
  <c r="AJ235" i="10"/>
  <c r="AJ236" i="10"/>
  <c r="AJ237" i="10"/>
  <c r="AJ238" i="10"/>
  <c r="AJ239" i="10"/>
  <c r="AJ240" i="10"/>
  <c r="AJ241" i="10"/>
  <c r="AJ242" i="10"/>
  <c r="AJ243" i="10"/>
  <c r="AJ244" i="10"/>
  <c r="AJ245" i="10"/>
  <c r="AJ246" i="10"/>
  <c r="AJ247" i="10"/>
  <c r="AJ248" i="10"/>
  <c r="AJ249" i="10"/>
  <c r="AJ250" i="10"/>
  <c r="AJ251" i="10"/>
  <c r="AJ252" i="10"/>
  <c r="AJ253" i="10"/>
  <c r="AJ254" i="10"/>
  <c r="AJ255" i="10"/>
  <c r="AJ256" i="10"/>
  <c r="AJ257" i="10"/>
  <c r="AJ258" i="10"/>
  <c r="AJ259" i="10"/>
  <c r="AJ260" i="10"/>
  <c r="AJ261" i="10"/>
  <c r="AJ262" i="10"/>
  <c r="AJ263" i="10"/>
  <c r="AJ264" i="10"/>
  <c r="AJ265" i="10"/>
  <c r="AJ266" i="10"/>
  <c r="AJ267" i="10"/>
  <c r="AJ268" i="10"/>
  <c r="AJ269" i="10"/>
  <c r="AJ270" i="10"/>
  <c r="AJ271" i="10"/>
  <c r="AJ272" i="10"/>
  <c r="AJ273" i="10"/>
  <c r="AJ274" i="10"/>
  <c r="AJ275" i="10"/>
  <c r="AJ276" i="10"/>
  <c r="AJ277" i="10"/>
  <c r="AJ278" i="10"/>
  <c r="AJ279" i="10"/>
  <c r="AJ280" i="10"/>
  <c r="AJ281" i="10"/>
  <c r="AJ282" i="10"/>
  <c r="AJ283" i="10"/>
  <c r="AJ284" i="10"/>
  <c r="AJ285" i="10"/>
  <c r="AJ286" i="10"/>
  <c r="AJ287" i="10"/>
  <c r="AJ288" i="10"/>
  <c r="AJ289" i="10"/>
  <c r="AJ290" i="10"/>
  <c r="AJ291" i="10"/>
  <c r="AJ292" i="10"/>
  <c r="AJ293" i="10"/>
  <c r="AJ294" i="10"/>
  <c r="AJ295" i="10"/>
  <c r="AJ296" i="10"/>
  <c r="AJ297" i="10"/>
  <c r="AJ298" i="10"/>
  <c r="AJ299" i="10"/>
  <c r="AJ300" i="10"/>
  <c r="AJ301" i="10"/>
  <c r="AJ302" i="10"/>
  <c r="AJ303" i="10"/>
  <c r="AJ304" i="10"/>
  <c r="AJ305" i="10"/>
  <c r="AJ306" i="10"/>
  <c r="AJ307" i="10"/>
  <c r="AJ308" i="10"/>
  <c r="AJ309" i="10"/>
  <c r="AJ310" i="10"/>
  <c r="AJ311" i="10"/>
  <c r="AJ312" i="10"/>
  <c r="AI17" i="10"/>
  <c r="AI18" i="10"/>
  <c r="AI19" i="10"/>
  <c r="AI20" i="10"/>
  <c r="AI21" i="10"/>
  <c r="AI22" i="10"/>
  <c r="AI23" i="10"/>
  <c r="AI24" i="10"/>
  <c r="AI25" i="10"/>
  <c r="AI26" i="10"/>
  <c r="AI27" i="10"/>
  <c r="AI28" i="10"/>
  <c r="AI29" i="10"/>
  <c r="AI30" i="10"/>
  <c r="AI31" i="10"/>
  <c r="AI32" i="10"/>
  <c r="AI33" i="10"/>
  <c r="AI34" i="10"/>
  <c r="AI35" i="10"/>
  <c r="AI36" i="10"/>
  <c r="AI37" i="10"/>
  <c r="AI38" i="10"/>
  <c r="AI39" i="10"/>
  <c r="AI40" i="10"/>
  <c r="AI41" i="10"/>
  <c r="AI42" i="10"/>
  <c r="AI43" i="10"/>
  <c r="AI44" i="10"/>
  <c r="AI45" i="10"/>
  <c r="AI46" i="10"/>
  <c r="AI47" i="10"/>
  <c r="AI48" i="10"/>
  <c r="AI49" i="10"/>
  <c r="AI50" i="10"/>
  <c r="AI51" i="10"/>
  <c r="AI52" i="10"/>
  <c r="AI53" i="10"/>
  <c r="AI54" i="10"/>
  <c r="AI55" i="10"/>
  <c r="AI56" i="10"/>
  <c r="AI57" i="10"/>
  <c r="AI58" i="10"/>
  <c r="AI59" i="10"/>
  <c r="AI60" i="10"/>
  <c r="AI61" i="10"/>
  <c r="AI62" i="10"/>
  <c r="AI63" i="10"/>
  <c r="AI64" i="10"/>
  <c r="AI65" i="10"/>
  <c r="AI66" i="10"/>
  <c r="AI67" i="10"/>
  <c r="AI68" i="10"/>
  <c r="AI69" i="10"/>
  <c r="AI70" i="10"/>
  <c r="AI71" i="10"/>
  <c r="AI72" i="10"/>
  <c r="AI73" i="10"/>
  <c r="AI74" i="10"/>
  <c r="AI75" i="10"/>
  <c r="AI76" i="10"/>
  <c r="AI77" i="10"/>
  <c r="AI78" i="10"/>
  <c r="AI79" i="10"/>
  <c r="AI80" i="10"/>
  <c r="AI81" i="10"/>
  <c r="AI82" i="10"/>
  <c r="AI83" i="10"/>
  <c r="AI84" i="10"/>
  <c r="AI85" i="10"/>
  <c r="AI86" i="10"/>
  <c r="AI87" i="10"/>
  <c r="AI88" i="10"/>
  <c r="AI89" i="10"/>
  <c r="AI90" i="10"/>
  <c r="AI91" i="10"/>
  <c r="AI92" i="10"/>
  <c r="AI93" i="10"/>
  <c r="AI94" i="10"/>
  <c r="AI95" i="10"/>
  <c r="AI96" i="10"/>
  <c r="AI97" i="10"/>
  <c r="AI98" i="10"/>
  <c r="AI99" i="10"/>
  <c r="AI100" i="10"/>
  <c r="AI101" i="10"/>
  <c r="AI102" i="10"/>
  <c r="AI103" i="10"/>
  <c r="AI104" i="10"/>
  <c r="AI105" i="10"/>
  <c r="AI106" i="10"/>
  <c r="AI107" i="10"/>
  <c r="AI108" i="10"/>
  <c r="AI109" i="10"/>
  <c r="AI110" i="10"/>
  <c r="AI111" i="10"/>
  <c r="AI112" i="10"/>
  <c r="AI113" i="10"/>
  <c r="AI114" i="10"/>
  <c r="AI115" i="10"/>
  <c r="AI116" i="10"/>
  <c r="AI117" i="10"/>
  <c r="AI118" i="10"/>
  <c r="AI119" i="10"/>
  <c r="AI120" i="10"/>
  <c r="AI121" i="10"/>
  <c r="AI122" i="10"/>
  <c r="AI123" i="10"/>
  <c r="AI124" i="10"/>
  <c r="AI125" i="10"/>
  <c r="AI126" i="10"/>
  <c r="AI127" i="10"/>
  <c r="AI128" i="10"/>
  <c r="AI129" i="10"/>
  <c r="AI130" i="10"/>
  <c r="AI131" i="10"/>
  <c r="AI132" i="10"/>
  <c r="AI133" i="10"/>
  <c r="AI134" i="10"/>
  <c r="AI135" i="10"/>
  <c r="AI136" i="10"/>
  <c r="AI137" i="10"/>
  <c r="AI138" i="10"/>
  <c r="AI139" i="10"/>
  <c r="AI140" i="10"/>
  <c r="AI141" i="10"/>
  <c r="AI142" i="10"/>
  <c r="AI143" i="10"/>
  <c r="AI144" i="10"/>
  <c r="AI145" i="10"/>
  <c r="AI146" i="10"/>
  <c r="AI147" i="10"/>
  <c r="AI148" i="10"/>
  <c r="AI149" i="10"/>
  <c r="AI150" i="10"/>
  <c r="AI151" i="10"/>
  <c r="AI152" i="10"/>
  <c r="AI153" i="10"/>
  <c r="AI154" i="10"/>
  <c r="AI155" i="10"/>
  <c r="AI156" i="10"/>
  <c r="AI157" i="10"/>
  <c r="AI158" i="10"/>
  <c r="AI159" i="10"/>
  <c r="AI160" i="10"/>
  <c r="AI161" i="10"/>
  <c r="AI162" i="10"/>
  <c r="AI163" i="10"/>
  <c r="AI164" i="10"/>
  <c r="AI165" i="10"/>
  <c r="AI166" i="10"/>
  <c r="AI167" i="10"/>
  <c r="AI168" i="10"/>
  <c r="AI169" i="10"/>
  <c r="AI170" i="10"/>
  <c r="AI171" i="10"/>
  <c r="AI172" i="10"/>
  <c r="AI173" i="10"/>
  <c r="AI174" i="10"/>
  <c r="AI175" i="10"/>
  <c r="AI176" i="10"/>
  <c r="AI177" i="10"/>
  <c r="AI178" i="10"/>
  <c r="AI179" i="10"/>
  <c r="AI180" i="10"/>
  <c r="AI181" i="10"/>
  <c r="AI182" i="10"/>
  <c r="AI183" i="10"/>
  <c r="AI184" i="10"/>
  <c r="AI185" i="10"/>
  <c r="AI186" i="10"/>
  <c r="AI187" i="10"/>
  <c r="AI188" i="10"/>
  <c r="AI189" i="10"/>
  <c r="AI190" i="10"/>
  <c r="AI191" i="10"/>
  <c r="AI192" i="10"/>
  <c r="AI193" i="10"/>
  <c r="AI194" i="10"/>
  <c r="AI195" i="10"/>
  <c r="AI196" i="10"/>
  <c r="AI197" i="10"/>
  <c r="AI198" i="10"/>
  <c r="AI199" i="10"/>
  <c r="AI200" i="10"/>
  <c r="AI201" i="10"/>
  <c r="AI202" i="10"/>
  <c r="AI203" i="10"/>
  <c r="AI204" i="10"/>
  <c r="AI205" i="10"/>
  <c r="AI206" i="10"/>
  <c r="AI207" i="10"/>
  <c r="AI208" i="10"/>
  <c r="AI209" i="10"/>
  <c r="AI210" i="10"/>
  <c r="AI211" i="10"/>
  <c r="AI212" i="10"/>
  <c r="AI213" i="10"/>
  <c r="AI214" i="10"/>
  <c r="AI215" i="10"/>
  <c r="AI216" i="10"/>
  <c r="AI217" i="10"/>
  <c r="AI218" i="10"/>
  <c r="AI219" i="10"/>
  <c r="AI220" i="10"/>
  <c r="AI221" i="10"/>
  <c r="AI222" i="10"/>
  <c r="AI223" i="10"/>
  <c r="AI224" i="10"/>
  <c r="AI225" i="10"/>
  <c r="AI226" i="10"/>
  <c r="AI227" i="10"/>
  <c r="AI228" i="10"/>
  <c r="AI229" i="10"/>
  <c r="AI230" i="10"/>
  <c r="AI231" i="10"/>
  <c r="AI232" i="10"/>
  <c r="AI233" i="10"/>
  <c r="AI234" i="10"/>
  <c r="AI235" i="10"/>
  <c r="AI236" i="10"/>
  <c r="AI237" i="10"/>
  <c r="AI238" i="10"/>
  <c r="AI239" i="10"/>
  <c r="AI240" i="10"/>
  <c r="AI241" i="10"/>
  <c r="AI242" i="10"/>
  <c r="AI243" i="10"/>
  <c r="AI244" i="10"/>
  <c r="AI245" i="10"/>
  <c r="AI246" i="10"/>
  <c r="AI247" i="10"/>
  <c r="AI248" i="10"/>
  <c r="AI249" i="10"/>
  <c r="AI250" i="10"/>
  <c r="AI251" i="10"/>
  <c r="AI252" i="10"/>
  <c r="AI253" i="10"/>
  <c r="AI254" i="10"/>
  <c r="AI255" i="10"/>
  <c r="AI256" i="10"/>
  <c r="AI257" i="10"/>
  <c r="AI258" i="10"/>
  <c r="AI259" i="10"/>
  <c r="AI260" i="10"/>
  <c r="AI261" i="10"/>
  <c r="AI262" i="10"/>
  <c r="AI263" i="10"/>
  <c r="AI264" i="10"/>
  <c r="AI265" i="10"/>
  <c r="AI266" i="10"/>
  <c r="AI267" i="10"/>
  <c r="AI268" i="10"/>
  <c r="AI269" i="10"/>
  <c r="AI270" i="10"/>
  <c r="AI271" i="10"/>
  <c r="AI272" i="10"/>
  <c r="AI273" i="10"/>
  <c r="AI274" i="10"/>
  <c r="AI275" i="10"/>
  <c r="AI276" i="10"/>
  <c r="AI277" i="10"/>
  <c r="AI278" i="10"/>
  <c r="AI279" i="10"/>
  <c r="AI280" i="10"/>
  <c r="AI281" i="10"/>
  <c r="AI282" i="10"/>
  <c r="AI283" i="10"/>
  <c r="AI284" i="10"/>
  <c r="AI285" i="10"/>
  <c r="AI286" i="10"/>
  <c r="AI287" i="10"/>
  <c r="AI288" i="10"/>
  <c r="AI289" i="10"/>
  <c r="AI290" i="10"/>
  <c r="AI291" i="10"/>
  <c r="AI292" i="10"/>
  <c r="AI293" i="10"/>
  <c r="AI294" i="10"/>
  <c r="AI295" i="10"/>
  <c r="AI296" i="10"/>
  <c r="AI297" i="10"/>
  <c r="AI298" i="10"/>
  <c r="AI299" i="10"/>
  <c r="AI300" i="10"/>
  <c r="AI301" i="10"/>
  <c r="AI302" i="10"/>
  <c r="AI303" i="10"/>
  <c r="AI304" i="10"/>
  <c r="AI305" i="10"/>
  <c r="AI306" i="10"/>
  <c r="AI307" i="10"/>
  <c r="AI308" i="10"/>
  <c r="AI309" i="10"/>
  <c r="AI310" i="10"/>
  <c r="AI311" i="10"/>
  <c r="AI312" i="10"/>
  <c r="AH17" i="10"/>
  <c r="AH18" i="10"/>
  <c r="AH19" i="10"/>
  <c r="AH20" i="10"/>
  <c r="AH21" i="10"/>
  <c r="AH22" i="10"/>
  <c r="AH23" i="10"/>
  <c r="AH24" i="10"/>
  <c r="AH25" i="10"/>
  <c r="AH26" i="10"/>
  <c r="AH27" i="10"/>
  <c r="AH28" i="10"/>
  <c r="AH29" i="10"/>
  <c r="AH30" i="10"/>
  <c r="AH31" i="10"/>
  <c r="AH32" i="10"/>
  <c r="AH33" i="10"/>
  <c r="AH34" i="10"/>
  <c r="AH35" i="10"/>
  <c r="AH36" i="10"/>
  <c r="AH37" i="10"/>
  <c r="AH38" i="10"/>
  <c r="AH39" i="10"/>
  <c r="AH40" i="10"/>
  <c r="AH41" i="10"/>
  <c r="AH42" i="10"/>
  <c r="AH43" i="10"/>
  <c r="AH44" i="10"/>
  <c r="AH45" i="10"/>
  <c r="AH46" i="10"/>
  <c r="AH47" i="10"/>
  <c r="AH48" i="10"/>
  <c r="AH49" i="10"/>
  <c r="AH50" i="10"/>
  <c r="AH51" i="10"/>
  <c r="AH52" i="10"/>
  <c r="AH53" i="10"/>
  <c r="AH54" i="10"/>
  <c r="AH55" i="10"/>
  <c r="AH56" i="10"/>
  <c r="AH57" i="10"/>
  <c r="AH58" i="10"/>
  <c r="AH59" i="10"/>
  <c r="AH60" i="10"/>
  <c r="AH61" i="10"/>
  <c r="AH62" i="10"/>
  <c r="AH63" i="10"/>
  <c r="AH64" i="10"/>
  <c r="AH65" i="10"/>
  <c r="AH66" i="10"/>
  <c r="AH67" i="10"/>
  <c r="AH68" i="10"/>
  <c r="AH69" i="10"/>
  <c r="AH70" i="10"/>
  <c r="AH71" i="10"/>
  <c r="AH72" i="10"/>
  <c r="AH73" i="10"/>
  <c r="AH74" i="10"/>
  <c r="AH75" i="10"/>
  <c r="AH76" i="10"/>
  <c r="AH77" i="10"/>
  <c r="AH78" i="10"/>
  <c r="AH79" i="10"/>
  <c r="AH80" i="10"/>
  <c r="AH81" i="10"/>
  <c r="AH82" i="10"/>
  <c r="AH83" i="10"/>
  <c r="AH84" i="10"/>
  <c r="AH85" i="10"/>
  <c r="AH86" i="10"/>
  <c r="AH87" i="10"/>
  <c r="AH88" i="10"/>
  <c r="AH89" i="10"/>
  <c r="AH90" i="10"/>
  <c r="AH91" i="10"/>
  <c r="AH92" i="10"/>
  <c r="AH93" i="10"/>
  <c r="AH94" i="10"/>
  <c r="AH95" i="10"/>
  <c r="AH96" i="10"/>
  <c r="AH97" i="10"/>
  <c r="AH98" i="10"/>
  <c r="AH99" i="10"/>
  <c r="AH100" i="10"/>
  <c r="AH101" i="10"/>
  <c r="AH102" i="10"/>
  <c r="AH103" i="10"/>
  <c r="AH104" i="10"/>
  <c r="AH105" i="10"/>
  <c r="AH106" i="10"/>
  <c r="AH107" i="10"/>
  <c r="AH108" i="10"/>
  <c r="AH109" i="10"/>
  <c r="AH110" i="10"/>
  <c r="AH111" i="10"/>
  <c r="AH112" i="10"/>
  <c r="AH113" i="10"/>
  <c r="AH114" i="10"/>
  <c r="AH115" i="10"/>
  <c r="AH116" i="10"/>
  <c r="AH117" i="10"/>
  <c r="AH118" i="10"/>
  <c r="AH119" i="10"/>
  <c r="AH120" i="10"/>
  <c r="AH121" i="10"/>
  <c r="AH122" i="10"/>
  <c r="AH123" i="10"/>
  <c r="AH124" i="10"/>
  <c r="AH125" i="10"/>
  <c r="AH126" i="10"/>
  <c r="AH127" i="10"/>
  <c r="AH128" i="10"/>
  <c r="AH129" i="10"/>
  <c r="AH130" i="10"/>
  <c r="AH131" i="10"/>
  <c r="AH132" i="10"/>
  <c r="AH133" i="10"/>
  <c r="AH134" i="10"/>
  <c r="AH135" i="10"/>
  <c r="AH136" i="10"/>
  <c r="AH137" i="10"/>
  <c r="AH138" i="10"/>
  <c r="AH139" i="10"/>
  <c r="AH140" i="10"/>
  <c r="AH141" i="10"/>
  <c r="AH142" i="10"/>
  <c r="AH143" i="10"/>
  <c r="AH144" i="10"/>
  <c r="AH145" i="10"/>
  <c r="AH146" i="10"/>
  <c r="AH147" i="10"/>
  <c r="AH148" i="10"/>
  <c r="AH149" i="10"/>
  <c r="AH150" i="10"/>
  <c r="AH151" i="10"/>
  <c r="AH152" i="10"/>
  <c r="AH153" i="10"/>
  <c r="AH154" i="10"/>
  <c r="AH155" i="10"/>
  <c r="AH156" i="10"/>
  <c r="AH157" i="10"/>
  <c r="AH158" i="10"/>
  <c r="AH159" i="10"/>
  <c r="AH160" i="10"/>
  <c r="AH161" i="10"/>
  <c r="AH162" i="10"/>
  <c r="AH163" i="10"/>
  <c r="AH164" i="10"/>
  <c r="AH165" i="10"/>
  <c r="AH166" i="10"/>
  <c r="AH167" i="10"/>
  <c r="AH168" i="10"/>
  <c r="AH169" i="10"/>
  <c r="AH170" i="10"/>
  <c r="AH171" i="10"/>
  <c r="AH172" i="10"/>
  <c r="AH173" i="10"/>
  <c r="AH174" i="10"/>
  <c r="AH175" i="10"/>
  <c r="AH176" i="10"/>
  <c r="AH177" i="10"/>
  <c r="AH178" i="10"/>
  <c r="AH179" i="10"/>
  <c r="AH180" i="10"/>
  <c r="AH181" i="10"/>
  <c r="AH182" i="10"/>
  <c r="AH183" i="10"/>
  <c r="AH184" i="10"/>
  <c r="AH185" i="10"/>
  <c r="AH186" i="10"/>
  <c r="AH187" i="10"/>
  <c r="AH188" i="10"/>
  <c r="AH189" i="10"/>
  <c r="AH190" i="10"/>
  <c r="AH191" i="10"/>
  <c r="AH192" i="10"/>
  <c r="AH193" i="10"/>
  <c r="AH194" i="10"/>
  <c r="AH195" i="10"/>
  <c r="AH196" i="10"/>
  <c r="AH197" i="10"/>
  <c r="AH198" i="10"/>
  <c r="AH199" i="10"/>
  <c r="AH200" i="10"/>
  <c r="AH201" i="10"/>
  <c r="AH202" i="10"/>
  <c r="AH203" i="10"/>
  <c r="AH204" i="10"/>
  <c r="AH205" i="10"/>
  <c r="AH206" i="10"/>
  <c r="AH207" i="10"/>
  <c r="AH208" i="10"/>
  <c r="AH209" i="10"/>
  <c r="AH210" i="10"/>
  <c r="AH211" i="10"/>
  <c r="AH212" i="10"/>
  <c r="AH213" i="10"/>
  <c r="AH214" i="10"/>
  <c r="AH215" i="10"/>
  <c r="AH216" i="10"/>
  <c r="AH217" i="10"/>
  <c r="AH218" i="10"/>
  <c r="AH219" i="10"/>
  <c r="AH220" i="10"/>
  <c r="AH221" i="10"/>
  <c r="AH222" i="10"/>
  <c r="AH223" i="10"/>
  <c r="AH224" i="10"/>
  <c r="AH225" i="10"/>
  <c r="AH226" i="10"/>
  <c r="AH227" i="10"/>
  <c r="AH228" i="10"/>
  <c r="AH229" i="10"/>
  <c r="AH230" i="10"/>
  <c r="AH231" i="10"/>
  <c r="AH232" i="10"/>
  <c r="AH233" i="10"/>
  <c r="AH234" i="10"/>
  <c r="AH235" i="10"/>
  <c r="AH236" i="10"/>
  <c r="AH237" i="10"/>
  <c r="AH238" i="10"/>
  <c r="AH239" i="10"/>
  <c r="AH240" i="10"/>
  <c r="AH241" i="10"/>
  <c r="AH242" i="10"/>
  <c r="AH243" i="10"/>
  <c r="AH244" i="10"/>
  <c r="AH245" i="10"/>
  <c r="AH246" i="10"/>
  <c r="AH247" i="10"/>
  <c r="AH248" i="10"/>
  <c r="AH249" i="10"/>
  <c r="AH250" i="10"/>
  <c r="AH251" i="10"/>
  <c r="AH252" i="10"/>
  <c r="AH253" i="10"/>
  <c r="AH254" i="10"/>
  <c r="AH255" i="10"/>
  <c r="AH256" i="10"/>
  <c r="AH257" i="10"/>
  <c r="AH258" i="10"/>
  <c r="AH259" i="10"/>
  <c r="AH260" i="10"/>
  <c r="AH261" i="10"/>
  <c r="AH262" i="10"/>
  <c r="AH263" i="10"/>
  <c r="AH264" i="10"/>
  <c r="AH265" i="10"/>
  <c r="AH266" i="10"/>
  <c r="AH267" i="10"/>
  <c r="AH268" i="10"/>
  <c r="AH269" i="10"/>
  <c r="AH270" i="10"/>
  <c r="AH271" i="10"/>
  <c r="AH272" i="10"/>
  <c r="AH273" i="10"/>
  <c r="AH274" i="10"/>
  <c r="AH275" i="10"/>
  <c r="AH276" i="10"/>
  <c r="AH277" i="10"/>
  <c r="AH278" i="10"/>
  <c r="AH279" i="10"/>
  <c r="AH280" i="10"/>
  <c r="AH281" i="10"/>
  <c r="AH282" i="10"/>
  <c r="AH283" i="10"/>
  <c r="AH284" i="10"/>
  <c r="AH285" i="10"/>
  <c r="AH286" i="10"/>
  <c r="AH287" i="10"/>
  <c r="AH288" i="10"/>
  <c r="AH289" i="10"/>
  <c r="AH290" i="10"/>
  <c r="AH291" i="10"/>
  <c r="AH292" i="10"/>
  <c r="AH293" i="10"/>
  <c r="AH294" i="10"/>
  <c r="AH295" i="10"/>
  <c r="AH296" i="10"/>
  <c r="AH297" i="10"/>
  <c r="AH298" i="10"/>
  <c r="AH299" i="10"/>
  <c r="AH300" i="10"/>
  <c r="AH301" i="10"/>
  <c r="AH302" i="10"/>
  <c r="AH303" i="10"/>
  <c r="AH304" i="10"/>
  <c r="AH305" i="10"/>
  <c r="AH306" i="10"/>
  <c r="AH307" i="10"/>
  <c r="AH308" i="10"/>
  <c r="AH309" i="10"/>
  <c r="AH310" i="10"/>
  <c r="AH311" i="10"/>
  <c r="AH312" i="10"/>
  <c r="AH313" i="10"/>
  <c r="AG17" i="10"/>
  <c r="AG18" i="10"/>
  <c r="AG19" i="10"/>
  <c r="AG20" i="10"/>
  <c r="AG21" i="10"/>
  <c r="AG22" i="10"/>
  <c r="AG23" i="10"/>
  <c r="AG24" i="10"/>
  <c r="AG25" i="10"/>
  <c r="AG26" i="10"/>
  <c r="AG27" i="10"/>
  <c r="AG28" i="10"/>
  <c r="AG29" i="10"/>
  <c r="AG30" i="10"/>
  <c r="AG31" i="10"/>
  <c r="AG32" i="10"/>
  <c r="AG33" i="10"/>
  <c r="AG34" i="10"/>
  <c r="AG35" i="10"/>
  <c r="AG36" i="10"/>
  <c r="AG37" i="10"/>
  <c r="AG38" i="10"/>
  <c r="AG39" i="10"/>
  <c r="AG40" i="10"/>
  <c r="AG41" i="10"/>
  <c r="AG42" i="10"/>
  <c r="AG43" i="10"/>
  <c r="AG44" i="10"/>
  <c r="AG45" i="10"/>
  <c r="AG46" i="10"/>
  <c r="AG47" i="10"/>
  <c r="AG48" i="10"/>
  <c r="AG49" i="10"/>
  <c r="AG50" i="10"/>
  <c r="AG51" i="10"/>
  <c r="AG52" i="10"/>
  <c r="AG53" i="10"/>
  <c r="AG54" i="10"/>
  <c r="AG55" i="10"/>
  <c r="AG56" i="10"/>
  <c r="AG57" i="10"/>
  <c r="AG58" i="10"/>
  <c r="AG59" i="10"/>
  <c r="AG60" i="10"/>
  <c r="AG61" i="10"/>
  <c r="AG62" i="10"/>
  <c r="AG63" i="10"/>
  <c r="AG64" i="10"/>
  <c r="AG65" i="10"/>
  <c r="AG66" i="10"/>
  <c r="AG67" i="10"/>
  <c r="AG68" i="10"/>
  <c r="AG69" i="10"/>
  <c r="AG70" i="10"/>
  <c r="AG71" i="10"/>
  <c r="AG72" i="10"/>
  <c r="AG73" i="10"/>
  <c r="AG74" i="10"/>
  <c r="AG75" i="10"/>
  <c r="AG76" i="10"/>
  <c r="AG77" i="10"/>
  <c r="AG78" i="10"/>
  <c r="AG79" i="10"/>
  <c r="AG80" i="10"/>
  <c r="AG81" i="10"/>
  <c r="AG82" i="10"/>
  <c r="AG83" i="10"/>
  <c r="AG84" i="10"/>
  <c r="AG85" i="10"/>
  <c r="AG86" i="10"/>
  <c r="AG87" i="10"/>
  <c r="AG88" i="10"/>
  <c r="AG89" i="10"/>
  <c r="AG90" i="10"/>
  <c r="AG91" i="10"/>
  <c r="AG92" i="10"/>
  <c r="AG93" i="10"/>
  <c r="AG94" i="10"/>
  <c r="AG95" i="10"/>
  <c r="AG96" i="10"/>
  <c r="AG97" i="10"/>
  <c r="AG98" i="10"/>
  <c r="AG99" i="10"/>
  <c r="AG100" i="10"/>
  <c r="AG101" i="10"/>
  <c r="AG102" i="10"/>
  <c r="AG103" i="10"/>
  <c r="AG104" i="10"/>
  <c r="AG105" i="10"/>
  <c r="AG106" i="10"/>
  <c r="AG107" i="10"/>
  <c r="AG108" i="10"/>
  <c r="AG109" i="10"/>
  <c r="AG110" i="10"/>
  <c r="AG111" i="10"/>
  <c r="AG112" i="10"/>
  <c r="AG113" i="10"/>
  <c r="AG114" i="10"/>
  <c r="AG115" i="10"/>
  <c r="AG116" i="10"/>
  <c r="AG117" i="10"/>
  <c r="AG118" i="10"/>
  <c r="AG119" i="10"/>
  <c r="AG120" i="10"/>
  <c r="AG121" i="10"/>
  <c r="AG122" i="10"/>
  <c r="AG123" i="10"/>
  <c r="AG124" i="10"/>
  <c r="AG125" i="10"/>
  <c r="AG126" i="10"/>
  <c r="AG127" i="10"/>
  <c r="AG128" i="10"/>
  <c r="AG129" i="10"/>
  <c r="AG130" i="10"/>
  <c r="AG131" i="10"/>
  <c r="AG132" i="10"/>
  <c r="AG133" i="10"/>
  <c r="AG134" i="10"/>
  <c r="AG135" i="10"/>
  <c r="AG136" i="10"/>
  <c r="AG137" i="10"/>
  <c r="AG138" i="10"/>
  <c r="AG139" i="10"/>
  <c r="AG140" i="10"/>
  <c r="AG141" i="10"/>
  <c r="AG142" i="10"/>
  <c r="AG143" i="10"/>
  <c r="AG144" i="10"/>
  <c r="AG145" i="10"/>
  <c r="AG146" i="10"/>
  <c r="AG147" i="10"/>
  <c r="AG148" i="10"/>
  <c r="AG149" i="10"/>
  <c r="AG150" i="10"/>
  <c r="AG151" i="10"/>
  <c r="AG152" i="10"/>
  <c r="AG153" i="10"/>
  <c r="AG154" i="10"/>
  <c r="AG155" i="10"/>
  <c r="AG156" i="10"/>
  <c r="AG157" i="10"/>
  <c r="AG158" i="10"/>
  <c r="AG159" i="10"/>
  <c r="AG160" i="10"/>
  <c r="AG161" i="10"/>
  <c r="AG162" i="10"/>
  <c r="AG163" i="10"/>
  <c r="AG164" i="10"/>
  <c r="AG165" i="10"/>
  <c r="AG166" i="10"/>
  <c r="AG167" i="10"/>
  <c r="AG168" i="10"/>
  <c r="AG169" i="10"/>
  <c r="AG170" i="10"/>
  <c r="AG171" i="10"/>
  <c r="AG172" i="10"/>
  <c r="AG173" i="10"/>
  <c r="AG174" i="10"/>
  <c r="AG175" i="10"/>
  <c r="AG176" i="10"/>
  <c r="AG177" i="10"/>
  <c r="AG178" i="10"/>
  <c r="AG179" i="10"/>
  <c r="AG180" i="10"/>
  <c r="AG181" i="10"/>
  <c r="AG182" i="10"/>
  <c r="AG183" i="10"/>
  <c r="AG184" i="10"/>
  <c r="AG185" i="10"/>
  <c r="AG186" i="10"/>
  <c r="AG187" i="10"/>
  <c r="AG188" i="10"/>
  <c r="AG189" i="10"/>
  <c r="AG190" i="10"/>
  <c r="AG191" i="10"/>
  <c r="AG192" i="10"/>
  <c r="AG193" i="10"/>
  <c r="AG194" i="10"/>
  <c r="AG195" i="10"/>
  <c r="AG196" i="10"/>
  <c r="AG197" i="10"/>
  <c r="AG198" i="10"/>
  <c r="AG199" i="10"/>
  <c r="AG200" i="10"/>
  <c r="AG201" i="10"/>
  <c r="AG202" i="10"/>
  <c r="AG203" i="10"/>
  <c r="AG204" i="10"/>
  <c r="AG205" i="10"/>
  <c r="AG206" i="10"/>
  <c r="AG207" i="10"/>
  <c r="AG208" i="10"/>
  <c r="AG209" i="10"/>
  <c r="AG210" i="10"/>
  <c r="AG211" i="10"/>
  <c r="AG212" i="10"/>
  <c r="AG213" i="10"/>
  <c r="AG214" i="10"/>
  <c r="AG215" i="10"/>
  <c r="AG216" i="10"/>
  <c r="AG217" i="10"/>
  <c r="AG218" i="10"/>
  <c r="AG219" i="10"/>
  <c r="AG220" i="10"/>
  <c r="AG221" i="10"/>
  <c r="AG222" i="10"/>
  <c r="AG223" i="10"/>
  <c r="AG224" i="10"/>
  <c r="AG225" i="10"/>
  <c r="AG226" i="10"/>
  <c r="AG227" i="10"/>
  <c r="AG228" i="10"/>
  <c r="AG229" i="10"/>
  <c r="AG230" i="10"/>
  <c r="AG231" i="10"/>
  <c r="AG232" i="10"/>
  <c r="AG233" i="10"/>
  <c r="AG234" i="10"/>
  <c r="AG235" i="10"/>
  <c r="AG236" i="10"/>
  <c r="AG237" i="10"/>
  <c r="AG238" i="10"/>
  <c r="AG239" i="10"/>
  <c r="AG240" i="10"/>
  <c r="AG241" i="10"/>
  <c r="AG242" i="10"/>
  <c r="AG243" i="10"/>
  <c r="AG244" i="10"/>
  <c r="AG245" i="10"/>
  <c r="AG246" i="10"/>
  <c r="AG247" i="10"/>
  <c r="AG248" i="10"/>
  <c r="AG249" i="10"/>
  <c r="AG250" i="10"/>
  <c r="AG251" i="10"/>
  <c r="AG252" i="10"/>
  <c r="AG253" i="10"/>
  <c r="AG254" i="10"/>
  <c r="AG255" i="10"/>
  <c r="AG256" i="10"/>
  <c r="AG257" i="10"/>
  <c r="AG258" i="10"/>
  <c r="AG259" i="10"/>
  <c r="AG260" i="10"/>
  <c r="AG261" i="10"/>
  <c r="AG262" i="10"/>
  <c r="AG263" i="10"/>
  <c r="AG264" i="10"/>
  <c r="AG265" i="10"/>
  <c r="AG266" i="10"/>
  <c r="AG267" i="10"/>
  <c r="AG268" i="10"/>
  <c r="AG269" i="10"/>
  <c r="AG270" i="10"/>
  <c r="AG271" i="10"/>
  <c r="AG272" i="10"/>
  <c r="AG273" i="10"/>
  <c r="AG274" i="10"/>
  <c r="AG275" i="10"/>
  <c r="AG276" i="10"/>
  <c r="AG277" i="10"/>
  <c r="AG278" i="10"/>
  <c r="AG279" i="10"/>
  <c r="AG280" i="10"/>
  <c r="AG281" i="10"/>
  <c r="AG282" i="10"/>
  <c r="AG283" i="10"/>
  <c r="AG284" i="10"/>
  <c r="AG285" i="10"/>
  <c r="AG286" i="10"/>
  <c r="AG287" i="10"/>
  <c r="AG288" i="10"/>
  <c r="AG289" i="10"/>
  <c r="AG290" i="10"/>
  <c r="AG291" i="10"/>
  <c r="AG292" i="10"/>
  <c r="AG293" i="10"/>
  <c r="AG294" i="10"/>
  <c r="AG295" i="10"/>
  <c r="AG296" i="10"/>
  <c r="AG297" i="10"/>
  <c r="AG298" i="10"/>
  <c r="AG299" i="10"/>
  <c r="AG300" i="10"/>
  <c r="AG301" i="10"/>
  <c r="AG302" i="10"/>
  <c r="AG303" i="10"/>
  <c r="AG304" i="10"/>
  <c r="AG305" i="10"/>
  <c r="AG306" i="10"/>
  <c r="AG307" i="10"/>
  <c r="AG308" i="10"/>
  <c r="AG309" i="10"/>
  <c r="AG310" i="10"/>
  <c r="AG311" i="10"/>
  <c r="AG312" i="10"/>
  <c r="AG313" i="10"/>
  <c r="AF21" i="10"/>
  <c r="AF31" i="10"/>
  <c r="AF32" i="10"/>
  <c r="AF33" i="10"/>
  <c r="AF36" i="10"/>
  <c r="AF44" i="10"/>
  <c r="AF45" i="10"/>
  <c r="AF46" i="10"/>
  <c r="AF47" i="10"/>
  <c r="AF48" i="10"/>
  <c r="AF55" i="10"/>
  <c r="AF57" i="10"/>
  <c r="AF58" i="10"/>
  <c r="AF59" i="10"/>
  <c r="AF60" i="10"/>
  <c r="AF67" i="10"/>
  <c r="AF68" i="10"/>
  <c r="AF80" i="10"/>
  <c r="AF84" i="10"/>
  <c r="AF91" i="10"/>
  <c r="AF93" i="10"/>
  <c r="AF94" i="10"/>
  <c r="AF96" i="10"/>
  <c r="AF103" i="10"/>
  <c r="AF104" i="10"/>
  <c r="AF106" i="10"/>
  <c r="AF107" i="10"/>
  <c r="AF110" i="10"/>
  <c r="AF115" i="10"/>
  <c r="AF119" i="10"/>
  <c r="AF120" i="10"/>
  <c r="AF127" i="10"/>
  <c r="AF129" i="10"/>
  <c r="AF130" i="10"/>
  <c r="AF139" i="10"/>
  <c r="AF140" i="10"/>
  <c r="AF141" i="10"/>
  <c r="AF142" i="10"/>
  <c r="AF151" i="10"/>
  <c r="AF152" i="10"/>
  <c r="AF153" i="10"/>
  <c r="AF154" i="10"/>
  <c r="AF155" i="10"/>
  <c r="AF163" i="10"/>
  <c r="AF166" i="10"/>
  <c r="AF167" i="10"/>
  <c r="AF168" i="10"/>
  <c r="AF175" i="10"/>
  <c r="AF177" i="10"/>
  <c r="AF178" i="10"/>
  <c r="AF188" i="10"/>
  <c r="AF189" i="10"/>
  <c r="AF190" i="10"/>
  <c r="AF199" i="10"/>
  <c r="AF201" i="10"/>
  <c r="AF202" i="10"/>
  <c r="AF203" i="10"/>
  <c r="AF214" i="10"/>
  <c r="AF215" i="10"/>
  <c r="AF216" i="10"/>
  <c r="AF225" i="10"/>
  <c r="AF235" i="10"/>
  <c r="AF237" i="10"/>
  <c r="AF242" i="10"/>
  <c r="AF247" i="10"/>
  <c r="AF248" i="10"/>
  <c r="AF250" i="10"/>
  <c r="AF251" i="10"/>
  <c r="AF259" i="10"/>
  <c r="AF260" i="10"/>
  <c r="AF261" i="10"/>
  <c r="AF263" i="10"/>
  <c r="AF264" i="10"/>
  <c r="AF271" i="10"/>
  <c r="AF272" i="10"/>
  <c r="AF283" i="10"/>
  <c r="AF284" i="10"/>
  <c r="AF287" i="10"/>
  <c r="AF294" i="10"/>
  <c r="AF295" i="10"/>
  <c r="AF296" i="10"/>
  <c r="AF297" i="10"/>
  <c r="AF298" i="10"/>
  <c r="AF299" i="10"/>
  <c r="AF307" i="10"/>
  <c r="AF308" i="10"/>
  <c r="AF309" i="10"/>
  <c r="AF310" i="10"/>
  <c r="AF311" i="10"/>
  <c r="AF312" i="10"/>
  <c r="AE17" i="10"/>
  <c r="AE18" i="10"/>
  <c r="AE19" i="10"/>
  <c r="AF19" i="10"/>
  <c r="AE20" i="10"/>
  <c r="AF20" i="10"/>
  <c r="AE21" i="10"/>
  <c r="AE22" i="10"/>
  <c r="AE23" i="10"/>
  <c r="AF23" i="10"/>
  <c r="AE24" i="10"/>
  <c r="AF24" i="10"/>
  <c r="AE25" i="10"/>
  <c r="AE26" i="10"/>
  <c r="AF26" i="10"/>
  <c r="AE27" i="10"/>
  <c r="AE28" i="10"/>
  <c r="AE29" i="10"/>
  <c r="AE30" i="10"/>
  <c r="AE31" i="10"/>
  <c r="AE32" i="10"/>
  <c r="AE33" i="10"/>
  <c r="AE34" i="10"/>
  <c r="AE35" i="10"/>
  <c r="AF35" i="10"/>
  <c r="AE36" i="10"/>
  <c r="AE37" i="10"/>
  <c r="AE38" i="10"/>
  <c r="AE39" i="10"/>
  <c r="AE40" i="10"/>
  <c r="AE41" i="10"/>
  <c r="AE42" i="10"/>
  <c r="AE43" i="10"/>
  <c r="AF43" i="10"/>
  <c r="AE44" i="10"/>
  <c r="AE45" i="10"/>
  <c r="AE46" i="10"/>
  <c r="AE47" i="10"/>
  <c r="AE48" i="10"/>
  <c r="AE49" i="10"/>
  <c r="AE50" i="10"/>
  <c r="AE51" i="10"/>
  <c r="AE52" i="10"/>
  <c r="AE53" i="10"/>
  <c r="AE54" i="10"/>
  <c r="AE55" i="10"/>
  <c r="AE56" i="10"/>
  <c r="AF56" i="10"/>
  <c r="AE57" i="10"/>
  <c r="AE58" i="10"/>
  <c r="AE59" i="10"/>
  <c r="AE60" i="10"/>
  <c r="AE61" i="10"/>
  <c r="AE62" i="10"/>
  <c r="AF62" i="10"/>
  <c r="AE63" i="10"/>
  <c r="AE64" i="10"/>
  <c r="AE65" i="10"/>
  <c r="AE66" i="10"/>
  <c r="AE67" i="10"/>
  <c r="AE68" i="10"/>
  <c r="AE69" i="10"/>
  <c r="AE70" i="10"/>
  <c r="AE71" i="10"/>
  <c r="AF71" i="10"/>
  <c r="AE72" i="10"/>
  <c r="AF72" i="10"/>
  <c r="AE73" i="10"/>
  <c r="AE74" i="10"/>
  <c r="AF74" i="10"/>
  <c r="AE75" i="10"/>
  <c r="AE76" i="10"/>
  <c r="AE77" i="10"/>
  <c r="AE78" i="10"/>
  <c r="AE79" i="10"/>
  <c r="AF79" i="10"/>
  <c r="AE80" i="10"/>
  <c r="AE81" i="10"/>
  <c r="AE82" i="10"/>
  <c r="AE83" i="10"/>
  <c r="AF83" i="10"/>
  <c r="AE84" i="10"/>
  <c r="AE85" i="10"/>
  <c r="AE86" i="10"/>
  <c r="AE87" i="10"/>
  <c r="AE88" i="10"/>
  <c r="AE89" i="10"/>
  <c r="AE90" i="10"/>
  <c r="AE91" i="10"/>
  <c r="AE92" i="10"/>
  <c r="AE93" i="10"/>
  <c r="AE94" i="10"/>
  <c r="AE95" i="10"/>
  <c r="AE96" i="10"/>
  <c r="AE97" i="10"/>
  <c r="AE98" i="10"/>
  <c r="AE99" i="10"/>
  <c r="AE100" i="10"/>
  <c r="AE101" i="10"/>
  <c r="AE102" i="10"/>
  <c r="AE103" i="10"/>
  <c r="AE104" i="10"/>
  <c r="AE105" i="10"/>
  <c r="AE106" i="10"/>
  <c r="AE107" i="10"/>
  <c r="AE108" i="10"/>
  <c r="AE109" i="10"/>
  <c r="AE110" i="10"/>
  <c r="AE111" i="10"/>
  <c r="AE112" i="10"/>
  <c r="AE113" i="10"/>
  <c r="AE114" i="10"/>
  <c r="AE115" i="10"/>
  <c r="AE116" i="10"/>
  <c r="AF116" i="10"/>
  <c r="AE117" i="10"/>
  <c r="AE118" i="10"/>
  <c r="AE119" i="10"/>
  <c r="AE120" i="10"/>
  <c r="AE121" i="10"/>
  <c r="AE122" i="10"/>
  <c r="AE123" i="10"/>
  <c r="AE124" i="10"/>
  <c r="AE125" i="10"/>
  <c r="AE126" i="10"/>
  <c r="AE127" i="10"/>
  <c r="AE128" i="10"/>
  <c r="AF128" i="10"/>
  <c r="AE129" i="10"/>
  <c r="AE130" i="10"/>
  <c r="AE131" i="10"/>
  <c r="AE132" i="10"/>
  <c r="AE133" i="10"/>
  <c r="AE134" i="10"/>
  <c r="AE135" i="10"/>
  <c r="AE136" i="10"/>
  <c r="AE137" i="10"/>
  <c r="AE138" i="10"/>
  <c r="AE139" i="10"/>
  <c r="AE140" i="10"/>
  <c r="AE141" i="10"/>
  <c r="AE142" i="10"/>
  <c r="AE143" i="10"/>
  <c r="AF143" i="10"/>
  <c r="AE144" i="10"/>
  <c r="AE145" i="10"/>
  <c r="AE146" i="10"/>
  <c r="AE147" i="10"/>
  <c r="AE148" i="10"/>
  <c r="AE149" i="10"/>
  <c r="AE150" i="10"/>
  <c r="AE151" i="10"/>
  <c r="AE152" i="10"/>
  <c r="AE153" i="10"/>
  <c r="AE154" i="10"/>
  <c r="AE155" i="10"/>
  <c r="AE156" i="10"/>
  <c r="AF156" i="10"/>
  <c r="AE157" i="10"/>
  <c r="AE158" i="10"/>
  <c r="AE159" i="10"/>
  <c r="AF159" i="10"/>
  <c r="AE160" i="10"/>
  <c r="AE161" i="10"/>
  <c r="AE162" i="10"/>
  <c r="AE163" i="10"/>
  <c r="AE164" i="10"/>
  <c r="AF164" i="10"/>
  <c r="AE165" i="10"/>
  <c r="AE166" i="10"/>
  <c r="AE167" i="10"/>
  <c r="AE168" i="10"/>
  <c r="AE169" i="10"/>
  <c r="AE170" i="10"/>
  <c r="AF170" i="10"/>
  <c r="AE171" i="10"/>
  <c r="AE172" i="10"/>
  <c r="AE173" i="10"/>
  <c r="AE174" i="10"/>
  <c r="AE175" i="10"/>
  <c r="AE176" i="10"/>
  <c r="AF176" i="10"/>
  <c r="AE177" i="10"/>
  <c r="AE178" i="10"/>
  <c r="AE179" i="10"/>
  <c r="AF179" i="10"/>
  <c r="AE180" i="10"/>
  <c r="AF180" i="10"/>
  <c r="AE181" i="10"/>
  <c r="AE182" i="10"/>
  <c r="AE183" i="10"/>
  <c r="AF183" i="10"/>
  <c r="AE184" i="10"/>
  <c r="AE185" i="10"/>
  <c r="AE186" i="10"/>
  <c r="AE187" i="10"/>
  <c r="AF187" i="10"/>
  <c r="AE188" i="10"/>
  <c r="AE189" i="10"/>
  <c r="AE190" i="10"/>
  <c r="AE191" i="10"/>
  <c r="AF191" i="10"/>
  <c r="AE192" i="10"/>
  <c r="AF192" i="10"/>
  <c r="AE193" i="10"/>
  <c r="AE194" i="10"/>
  <c r="AF194" i="10"/>
  <c r="AE195" i="10"/>
  <c r="AE196" i="10"/>
  <c r="AE197" i="10"/>
  <c r="AE198" i="10"/>
  <c r="AE199" i="10"/>
  <c r="AE200" i="10"/>
  <c r="AF200" i="10"/>
  <c r="AE201" i="10"/>
  <c r="AE202" i="10"/>
  <c r="AE203" i="10"/>
  <c r="AE204" i="10"/>
  <c r="AF204" i="10"/>
  <c r="AE205" i="10"/>
  <c r="AE206" i="10"/>
  <c r="AF206" i="10"/>
  <c r="AE207" i="10"/>
  <c r="AE208" i="10"/>
  <c r="AE209" i="10"/>
  <c r="AE210" i="10"/>
  <c r="AE211" i="10"/>
  <c r="AF211" i="10"/>
  <c r="AE212" i="10"/>
  <c r="AF212" i="10"/>
  <c r="AE213" i="10"/>
  <c r="AE214" i="10"/>
  <c r="AE215" i="10"/>
  <c r="AE216" i="10"/>
  <c r="AE217" i="10"/>
  <c r="AE218" i="10"/>
  <c r="AF218" i="10"/>
  <c r="AE219" i="10"/>
  <c r="AE220" i="10"/>
  <c r="AE221" i="10"/>
  <c r="AE222" i="10"/>
  <c r="AE223" i="10"/>
  <c r="AF223" i="10"/>
  <c r="AE224" i="10"/>
  <c r="AF224" i="10"/>
  <c r="AE225" i="10"/>
  <c r="AE226" i="10"/>
  <c r="AE227" i="10"/>
  <c r="AF227" i="10"/>
  <c r="AE228" i="10"/>
  <c r="AF228" i="10"/>
  <c r="AE229" i="10"/>
  <c r="AE230" i="10"/>
  <c r="AE231" i="10"/>
  <c r="AE232" i="10"/>
  <c r="AE233" i="10"/>
  <c r="AE234" i="10"/>
  <c r="AE235" i="10"/>
  <c r="AE236" i="10"/>
  <c r="AE237" i="10"/>
  <c r="AE238" i="10"/>
  <c r="AE239" i="10"/>
  <c r="AE240" i="10"/>
  <c r="AF240" i="10"/>
  <c r="AE241" i="10"/>
  <c r="AE242" i="10"/>
  <c r="AE243" i="10"/>
  <c r="AE244" i="10"/>
  <c r="AE245" i="10"/>
  <c r="AE246" i="10"/>
  <c r="AE247" i="10"/>
  <c r="AE248" i="10"/>
  <c r="AE249" i="10"/>
  <c r="AE250" i="10"/>
  <c r="AE251" i="10"/>
  <c r="AE252" i="10"/>
  <c r="AE253" i="10"/>
  <c r="AE254" i="10"/>
  <c r="AF254" i="10"/>
  <c r="AE255" i="10"/>
  <c r="AE256" i="10"/>
  <c r="AE257" i="10"/>
  <c r="AE258" i="10"/>
  <c r="AE259" i="10"/>
  <c r="AE260" i="10"/>
  <c r="AE261" i="10"/>
  <c r="AE262" i="10"/>
  <c r="AE263" i="10"/>
  <c r="AE264" i="10"/>
  <c r="AE265" i="10"/>
  <c r="AE266" i="10"/>
  <c r="AE267" i="10"/>
  <c r="AF267" i="10"/>
  <c r="AE268" i="10"/>
  <c r="AE269" i="10"/>
  <c r="AE270" i="10"/>
  <c r="AE271" i="10"/>
  <c r="AE272" i="10"/>
  <c r="AE273" i="10"/>
  <c r="AE274" i="10"/>
  <c r="AE275" i="10"/>
  <c r="AE276" i="10"/>
  <c r="AF276" i="10"/>
  <c r="AE277" i="10"/>
  <c r="AE278" i="10"/>
  <c r="AF278" i="10"/>
  <c r="AE279" i="10"/>
  <c r="AE280" i="10"/>
  <c r="AE281" i="10"/>
  <c r="AE282" i="10"/>
  <c r="AE283" i="10"/>
  <c r="AE284" i="10"/>
  <c r="AE285" i="10"/>
  <c r="AE286" i="10"/>
  <c r="AE287" i="10"/>
  <c r="AE288" i="10"/>
  <c r="AE289" i="10"/>
  <c r="AE290" i="10"/>
  <c r="AE291" i="10"/>
  <c r="AE292" i="10"/>
  <c r="AE293" i="10"/>
  <c r="AE294" i="10"/>
  <c r="AE295" i="10"/>
  <c r="AE296" i="10"/>
  <c r="AE297" i="10"/>
  <c r="AE298" i="10"/>
  <c r="AE299" i="10"/>
  <c r="AE300" i="10"/>
  <c r="AF300" i="10"/>
  <c r="AE301" i="10"/>
  <c r="AE302" i="10"/>
  <c r="AE303" i="10"/>
  <c r="AE304" i="10"/>
  <c r="AE305" i="10"/>
  <c r="AE306" i="10"/>
  <c r="AE307" i="10"/>
  <c r="AE308" i="10"/>
  <c r="AE309" i="10"/>
  <c r="AE310" i="10"/>
  <c r="AE311" i="10"/>
  <c r="AE312" i="10"/>
  <c r="AE313" i="10"/>
  <c r="AE314" i="10"/>
  <c r="AF314" i="10"/>
  <c r="AD17" i="10"/>
  <c r="AF17" i="10"/>
  <c r="AD18" i="10"/>
  <c r="AF18" i="10"/>
  <c r="AD19" i="10"/>
  <c r="AD20" i="10"/>
  <c r="AD21" i="10"/>
  <c r="AD22" i="10"/>
  <c r="AF22" i="10"/>
  <c r="AD23" i="10"/>
  <c r="AD24" i="10"/>
  <c r="AD25" i="10"/>
  <c r="AD26" i="10"/>
  <c r="AD27" i="10"/>
  <c r="AD28" i="10"/>
  <c r="AD29" i="10"/>
  <c r="AF29" i="10"/>
  <c r="AD30" i="10"/>
  <c r="AF30" i="10"/>
  <c r="AD31" i="10"/>
  <c r="AD32" i="10"/>
  <c r="AD33" i="10"/>
  <c r="AD34" i="10"/>
  <c r="AF34" i="10"/>
  <c r="AD35" i="10"/>
  <c r="AD36" i="10"/>
  <c r="AD37" i="10"/>
  <c r="AD38" i="10"/>
  <c r="AD39" i="10"/>
  <c r="AD40" i="10"/>
  <c r="AD41" i="10"/>
  <c r="AF41" i="10"/>
  <c r="AD42" i="10"/>
  <c r="AF42" i="10"/>
  <c r="AD43" i="10"/>
  <c r="AD44" i="10"/>
  <c r="AD45" i="10"/>
  <c r="AD46" i="10"/>
  <c r="AD47" i="10"/>
  <c r="AD48" i="10"/>
  <c r="AD49" i="10"/>
  <c r="AD50" i="10"/>
  <c r="AD51" i="10"/>
  <c r="AD52" i="10"/>
  <c r="AD53" i="10"/>
  <c r="AF53" i="10"/>
  <c r="AD54" i="10"/>
  <c r="AF54" i="10"/>
  <c r="AD55" i="10"/>
  <c r="AD56" i="10"/>
  <c r="AD57" i="10"/>
  <c r="AD58" i="10"/>
  <c r="AD59" i="10"/>
  <c r="AD60" i="10"/>
  <c r="AD61" i="10"/>
  <c r="AD62" i="10"/>
  <c r="AD63" i="10"/>
  <c r="AD64" i="10"/>
  <c r="AD65" i="10"/>
  <c r="AF65" i="10"/>
  <c r="AD66" i="10"/>
  <c r="AF66" i="10"/>
  <c r="AD67" i="10"/>
  <c r="AD68" i="10"/>
  <c r="AD69" i="10"/>
  <c r="AF69" i="10"/>
  <c r="AD70" i="10"/>
  <c r="AF70" i="10"/>
  <c r="AD71" i="10"/>
  <c r="AD72" i="10"/>
  <c r="AD73" i="10"/>
  <c r="AD74" i="10"/>
  <c r="AD75" i="10"/>
  <c r="AD76" i="10"/>
  <c r="AD77" i="10"/>
  <c r="AF77" i="10"/>
  <c r="AD78" i="10"/>
  <c r="AF78" i="10"/>
  <c r="AD79" i="10"/>
  <c r="AD80" i="10"/>
  <c r="AD81" i="10"/>
  <c r="AF81" i="10"/>
  <c r="AD82" i="10"/>
  <c r="AF82" i="10"/>
  <c r="AD83" i="10"/>
  <c r="AD84" i="10"/>
  <c r="AD85" i="10"/>
  <c r="AD86" i="10"/>
  <c r="AD87" i="10"/>
  <c r="AD88" i="10"/>
  <c r="AD89" i="10"/>
  <c r="AF89" i="10"/>
  <c r="AD90" i="10"/>
  <c r="AF90" i="10"/>
  <c r="AD91" i="10"/>
  <c r="AD92" i="10"/>
  <c r="AF92" i="10"/>
  <c r="AD93" i="10"/>
  <c r="AD94" i="10"/>
  <c r="AD95" i="10"/>
  <c r="AF95" i="10"/>
  <c r="AD96" i="10"/>
  <c r="AD97" i="10"/>
  <c r="AD98" i="10"/>
  <c r="AD99" i="10"/>
  <c r="AD100" i="10"/>
  <c r="AD101" i="10"/>
  <c r="AF101" i="10"/>
  <c r="AD102" i="10"/>
  <c r="AF102" i="10"/>
  <c r="AD103" i="10"/>
  <c r="AD104" i="10"/>
  <c r="AD105" i="10"/>
  <c r="AF105" i="10"/>
  <c r="AD106" i="10"/>
  <c r="AD107" i="10"/>
  <c r="AD108" i="10"/>
  <c r="AD109" i="10"/>
  <c r="AD110" i="10"/>
  <c r="AD111" i="10"/>
  <c r="AD112" i="10"/>
  <c r="AD113" i="10"/>
  <c r="AF113" i="10"/>
  <c r="AD114" i="10"/>
  <c r="AF114" i="10"/>
  <c r="AD115" i="10"/>
  <c r="AD116" i="10"/>
  <c r="AD117" i="10"/>
  <c r="AF117" i="10"/>
  <c r="AD118" i="10"/>
  <c r="AF118" i="10"/>
  <c r="AD119" i="10"/>
  <c r="AD120" i="10"/>
  <c r="AD121" i="10"/>
  <c r="AD122" i="10"/>
  <c r="AD123" i="10"/>
  <c r="AD124" i="10"/>
  <c r="AD125" i="10"/>
  <c r="AF125" i="10"/>
  <c r="AD126" i="10"/>
  <c r="AF126" i="10"/>
  <c r="AD127" i="10"/>
  <c r="AD128" i="10"/>
  <c r="AD129" i="10"/>
  <c r="AD130" i="10"/>
  <c r="AD131" i="10"/>
  <c r="AF131" i="10"/>
  <c r="AD132" i="10"/>
  <c r="AF132" i="10"/>
  <c r="AD133" i="10"/>
  <c r="AD134" i="10"/>
  <c r="AD135" i="10"/>
  <c r="AD136" i="10"/>
  <c r="AD137" i="10"/>
  <c r="AF137" i="10"/>
  <c r="AD138" i="10"/>
  <c r="AF138" i="10"/>
  <c r="AD139" i="10"/>
  <c r="AD140" i="10"/>
  <c r="AD141" i="10"/>
  <c r="AD142" i="10"/>
  <c r="AD143" i="10"/>
  <c r="AD144" i="10"/>
  <c r="AD145" i="10"/>
  <c r="AD146" i="10"/>
  <c r="AD147" i="10"/>
  <c r="AD148" i="10"/>
  <c r="AD149" i="10"/>
  <c r="AF149" i="10"/>
  <c r="AD150" i="10"/>
  <c r="AF150" i="10"/>
  <c r="AD151" i="10"/>
  <c r="AD152" i="10"/>
  <c r="AD153" i="10"/>
  <c r="AD154" i="10"/>
  <c r="AD155" i="10"/>
  <c r="AD156" i="10"/>
  <c r="AD157" i="10"/>
  <c r="AD158" i="10"/>
  <c r="AD159" i="10"/>
  <c r="AD160" i="10"/>
  <c r="AD161" i="10"/>
  <c r="AF161" i="10"/>
  <c r="AD162" i="10"/>
  <c r="AF162" i="10"/>
  <c r="AD163" i="10"/>
  <c r="AD164" i="10"/>
  <c r="AD165" i="10"/>
  <c r="AF165" i="10"/>
  <c r="AD166" i="10"/>
  <c r="AD167" i="10"/>
  <c r="AD168" i="10"/>
  <c r="AD169" i="10"/>
  <c r="AD170" i="10"/>
  <c r="AD171" i="10"/>
  <c r="AD172" i="10"/>
  <c r="AD173" i="10"/>
  <c r="AF173" i="10"/>
  <c r="AD174" i="10"/>
  <c r="AF174" i="10"/>
  <c r="AD175" i="10"/>
  <c r="AD176" i="10"/>
  <c r="AD177" i="10"/>
  <c r="AD178" i="10"/>
  <c r="AD179" i="10"/>
  <c r="AD180" i="10"/>
  <c r="AD181" i="10"/>
  <c r="AD182" i="10"/>
  <c r="AD183" i="10"/>
  <c r="AD184" i="10"/>
  <c r="AD185" i="10"/>
  <c r="AF185" i="10"/>
  <c r="AD186" i="10"/>
  <c r="AF186" i="10"/>
  <c r="AD187" i="10"/>
  <c r="AD188" i="10"/>
  <c r="AD189" i="10"/>
  <c r="AD190" i="10"/>
  <c r="AD191" i="10"/>
  <c r="AD192" i="10"/>
  <c r="AD193" i="10"/>
  <c r="AD194" i="10"/>
  <c r="AD195" i="10"/>
  <c r="AD196" i="10"/>
  <c r="AD197" i="10"/>
  <c r="AF197" i="10"/>
  <c r="AD198" i="10"/>
  <c r="AF198" i="10"/>
  <c r="AD199" i="10"/>
  <c r="AD200" i="10"/>
  <c r="AD201" i="10"/>
  <c r="AD202" i="10"/>
  <c r="AD203" i="10"/>
  <c r="AD204" i="10"/>
  <c r="AD205" i="10"/>
  <c r="AD206" i="10"/>
  <c r="AD207" i="10"/>
  <c r="AD208" i="10"/>
  <c r="AD209" i="10"/>
  <c r="AF209" i="10"/>
  <c r="AD210" i="10"/>
  <c r="AF210" i="10"/>
  <c r="AD211" i="10"/>
  <c r="AD212" i="10"/>
  <c r="AD213" i="10"/>
  <c r="AF213" i="10"/>
  <c r="AD214" i="10"/>
  <c r="AD215" i="10"/>
  <c r="AD216" i="10"/>
  <c r="AD217" i="10"/>
  <c r="AD218" i="10"/>
  <c r="AD219" i="10"/>
  <c r="AD220" i="10"/>
  <c r="AD221" i="10"/>
  <c r="AF221" i="10"/>
  <c r="AD222" i="10"/>
  <c r="AF222" i="10"/>
  <c r="AD223" i="10"/>
  <c r="AD224" i="10"/>
  <c r="AD225" i="10"/>
  <c r="AD226" i="10"/>
  <c r="AF226" i="10"/>
  <c r="AD227" i="10"/>
  <c r="AD228" i="10"/>
  <c r="AD229" i="10"/>
  <c r="AD230" i="10"/>
  <c r="AD231" i="10"/>
  <c r="AD232" i="10"/>
  <c r="AD233" i="10"/>
  <c r="AF233" i="10"/>
  <c r="AD234" i="10"/>
  <c r="AF234" i="10"/>
  <c r="AD235" i="10"/>
  <c r="AD236" i="10"/>
  <c r="AF236" i="10"/>
  <c r="AD237" i="10"/>
  <c r="AD238" i="10"/>
  <c r="AF238" i="10"/>
  <c r="AD239" i="10"/>
  <c r="AF239" i="10"/>
  <c r="AD240" i="10"/>
  <c r="AD241" i="10"/>
  <c r="AD242" i="10"/>
  <c r="AD243" i="10"/>
  <c r="AD244" i="10"/>
  <c r="AD245" i="10"/>
  <c r="AF245" i="10"/>
  <c r="AD246" i="10"/>
  <c r="AF246" i="10"/>
  <c r="AD247" i="10"/>
  <c r="AD248" i="10"/>
  <c r="AD249" i="10"/>
  <c r="AF249" i="10"/>
  <c r="AD250" i="10"/>
  <c r="AD251" i="10"/>
  <c r="AD252" i="10"/>
  <c r="AD253" i="10"/>
  <c r="AD254" i="10"/>
  <c r="AD255" i="10"/>
  <c r="AD256" i="10"/>
  <c r="AD257" i="10"/>
  <c r="AF257" i="10"/>
  <c r="AD258" i="10"/>
  <c r="AF258" i="10"/>
  <c r="AD259" i="10"/>
  <c r="AD260" i="10"/>
  <c r="AD261" i="10"/>
  <c r="AD262" i="10"/>
  <c r="AF262" i="10"/>
  <c r="AD263" i="10"/>
  <c r="AD264" i="10"/>
  <c r="AD265" i="10"/>
  <c r="AD266" i="10"/>
  <c r="AD267" i="10"/>
  <c r="AD268" i="10"/>
  <c r="AD269" i="10"/>
  <c r="AF269" i="10"/>
  <c r="AD270" i="10"/>
  <c r="AF270" i="10"/>
  <c r="AD271" i="10"/>
  <c r="AD272" i="10"/>
  <c r="AD273" i="10"/>
  <c r="AF273" i="10"/>
  <c r="AD274" i="10"/>
  <c r="AF274" i="10"/>
  <c r="AD275" i="10"/>
  <c r="AF275" i="10"/>
  <c r="AD276" i="10"/>
  <c r="AD277" i="10"/>
  <c r="AD278" i="10"/>
  <c r="AD279" i="10"/>
  <c r="AD280" i="10"/>
  <c r="AD281" i="10"/>
  <c r="AF281" i="10"/>
  <c r="AD282" i="10"/>
  <c r="AF282" i="10"/>
  <c r="AD283" i="10"/>
  <c r="AD284" i="10"/>
  <c r="AD285" i="10"/>
  <c r="AF285" i="10"/>
  <c r="AD286" i="10"/>
  <c r="AF286" i="10"/>
  <c r="AD287" i="10"/>
  <c r="AD288" i="10"/>
  <c r="AD289" i="10"/>
  <c r="AD290" i="10"/>
  <c r="AD291" i="10"/>
  <c r="AD292" i="10"/>
  <c r="AD293" i="10"/>
  <c r="AF293" i="10"/>
  <c r="AD294" i="10"/>
  <c r="AD295" i="10"/>
  <c r="AD296" i="10"/>
  <c r="AD297" i="10"/>
  <c r="AD298" i="10"/>
  <c r="AD299" i="10"/>
  <c r="AD300" i="10"/>
  <c r="AD301" i="10"/>
  <c r="AD302" i="10"/>
  <c r="AD303" i="10"/>
  <c r="AD304" i="10"/>
  <c r="AD305" i="10"/>
  <c r="AF305" i="10"/>
  <c r="AD306" i="10"/>
  <c r="AF306" i="10"/>
  <c r="AD307" i="10"/>
  <c r="AD308" i="10"/>
  <c r="AD309" i="10"/>
  <c r="AC272" i="10"/>
  <c r="AC17" i="10"/>
  <c r="AC18" i="10"/>
  <c r="AC19" i="10"/>
  <c r="AC20" i="10"/>
  <c r="AC21" i="10"/>
  <c r="AC22" i="10"/>
  <c r="AC23" i="10"/>
  <c r="AC24" i="10"/>
  <c r="AC25" i="10"/>
  <c r="AC26" i="10"/>
  <c r="AC27" i="10"/>
  <c r="AC28" i="10"/>
  <c r="AC29" i="10"/>
  <c r="AC30" i="10"/>
  <c r="AC31" i="10"/>
  <c r="AC32" i="10"/>
  <c r="AC33" i="10"/>
  <c r="AC34" i="10"/>
  <c r="AC35" i="10"/>
  <c r="AC36" i="10"/>
  <c r="AC37" i="10"/>
  <c r="AC38" i="10"/>
  <c r="AC39" i="10"/>
  <c r="AC40" i="10"/>
  <c r="AC41" i="10"/>
  <c r="AC42" i="10"/>
  <c r="AC43" i="10"/>
  <c r="AC44" i="10"/>
  <c r="AC45" i="10"/>
  <c r="AC46" i="10"/>
  <c r="AC47" i="10"/>
  <c r="AC48" i="10"/>
  <c r="AC49" i="10"/>
  <c r="AC50" i="10"/>
  <c r="AC51" i="10"/>
  <c r="AC52" i="10"/>
  <c r="AC53" i="10"/>
  <c r="AC54" i="10"/>
  <c r="AC55" i="10"/>
  <c r="AC56" i="10"/>
  <c r="AC57" i="10"/>
  <c r="AC58" i="10"/>
  <c r="AC59" i="10"/>
  <c r="AC60" i="10"/>
  <c r="AC61" i="10"/>
  <c r="AC62" i="10"/>
  <c r="AC63" i="10"/>
  <c r="AC64" i="10"/>
  <c r="AC65" i="10"/>
  <c r="AC66" i="10"/>
  <c r="AC67" i="10"/>
  <c r="AC68" i="10"/>
  <c r="AC69" i="10"/>
  <c r="AC70" i="10"/>
  <c r="AC71" i="10"/>
  <c r="AC72" i="10"/>
  <c r="AC73" i="10"/>
  <c r="AC74" i="10"/>
  <c r="AC75" i="10"/>
  <c r="AC76" i="10"/>
  <c r="AC77" i="10"/>
  <c r="AC78" i="10"/>
  <c r="AC79" i="10"/>
  <c r="AC80" i="10"/>
  <c r="AC81" i="10"/>
  <c r="AC82" i="10"/>
  <c r="AC83" i="10"/>
  <c r="AC84" i="10"/>
  <c r="AC85" i="10"/>
  <c r="AC86" i="10"/>
  <c r="AC87" i="10"/>
  <c r="AC88" i="10"/>
  <c r="AC89" i="10"/>
  <c r="AC90" i="10"/>
  <c r="AC91" i="10"/>
  <c r="AC92" i="10"/>
  <c r="AC93" i="10"/>
  <c r="AC94" i="10"/>
  <c r="AC95" i="10"/>
  <c r="AC96" i="10"/>
  <c r="AC97" i="10"/>
  <c r="AC98" i="10"/>
  <c r="AC99" i="10"/>
  <c r="AC100" i="10"/>
  <c r="AC101" i="10"/>
  <c r="AC102" i="10"/>
  <c r="AC103" i="10"/>
  <c r="AC104" i="10"/>
  <c r="AC105" i="10"/>
  <c r="AC106" i="10"/>
  <c r="AC107" i="10"/>
  <c r="AC108" i="10"/>
  <c r="AC109" i="10"/>
  <c r="AC110" i="10"/>
  <c r="AC111" i="10"/>
  <c r="AC112" i="10"/>
  <c r="AC113" i="10"/>
  <c r="AC114" i="10"/>
  <c r="AC115" i="10"/>
  <c r="AC116" i="10"/>
  <c r="AC117" i="10"/>
  <c r="AC118" i="10"/>
  <c r="AC119" i="10"/>
  <c r="AC120" i="10"/>
  <c r="AC121" i="10"/>
  <c r="AC122" i="10"/>
  <c r="AC123" i="10"/>
  <c r="AC124" i="10"/>
  <c r="AC125" i="10"/>
  <c r="AC126" i="10"/>
  <c r="AC127" i="10"/>
  <c r="AC128" i="10"/>
  <c r="AC129" i="10"/>
  <c r="AC130" i="10"/>
  <c r="AC131" i="10"/>
  <c r="AC132" i="10"/>
  <c r="AC133" i="10"/>
  <c r="AC134" i="10"/>
  <c r="AC135" i="10"/>
  <c r="AC136" i="10"/>
  <c r="AC137" i="10"/>
  <c r="AC138" i="10"/>
  <c r="AC139" i="10"/>
  <c r="AC140" i="10"/>
  <c r="AC141" i="10"/>
  <c r="AC142" i="10"/>
  <c r="AC143" i="10"/>
  <c r="AC144" i="10"/>
  <c r="AC145" i="10"/>
  <c r="AC146" i="10"/>
  <c r="AC147" i="10"/>
  <c r="AC148" i="10"/>
  <c r="AC149" i="10"/>
  <c r="AC150" i="10"/>
  <c r="AC151" i="10"/>
  <c r="AC152" i="10"/>
  <c r="AC153" i="10"/>
  <c r="AC154" i="10"/>
  <c r="AC155" i="10"/>
  <c r="AC156" i="10"/>
  <c r="AC157" i="10"/>
  <c r="AC158" i="10"/>
  <c r="AC159" i="10"/>
  <c r="AC160" i="10"/>
  <c r="AC161" i="10"/>
  <c r="AC162" i="10"/>
  <c r="AC163" i="10"/>
  <c r="AC164" i="10"/>
  <c r="AC165" i="10"/>
  <c r="AC166" i="10"/>
  <c r="AC167" i="10"/>
  <c r="AC168" i="10"/>
  <c r="AC169" i="10"/>
  <c r="AC170" i="10"/>
  <c r="AC171" i="10"/>
  <c r="AC172" i="10"/>
  <c r="AC173" i="10"/>
  <c r="AC174" i="10"/>
  <c r="AC175" i="10"/>
  <c r="AC176" i="10"/>
  <c r="AC177" i="10"/>
  <c r="AC178" i="10"/>
  <c r="AC179" i="10"/>
  <c r="AC180" i="10"/>
  <c r="AC181" i="10"/>
  <c r="AC182" i="10"/>
  <c r="AC183" i="10"/>
  <c r="AC184" i="10"/>
  <c r="AC185" i="10"/>
  <c r="AC186" i="10"/>
  <c r="AC187" i="10"/>
  <c r="AC188" i="10"/>
  <c r="AC189" i="10"/>
  <c r="AC190" i="10"/>
  <c r="AC191" i="10"/>
  <c r="AC192" i="10"/>
  <c r="AC193" i="10"/>
  <c r="AC194" i="10"/>
  <c r="AC195" i="10"/>
  <c r="AC196" i="10"/>
  <c r="AC197" i="10"/>
  <c r="AC198" i="10"/>
  <c r="AC199" i="10"/>
  <c r="AC200" i="10"/>
  <c r="AC201" i="10"/>
  <c r="AC202" i="10"/>
  <c r="AC203" i="10"/>
  <c r="AC204" i="10"/>
  <c r="AC205" i="10"/>
  <c r="AC206" i="10"/>
  <c r="AC207" i="10"/>
  <c r="AC208" i="10"/>
  <c r="AC209" i="10"/>
  <c r="AC210" i="10"/>
  <c r="AC211" i="10"/>
  <c r="AC212" i="10"/>
  <c r="AC213" i="10"/>
  <c r="AC214" i="10"/>
  <c r="AC215" i="10"/>
  <c r="AC216" i="10"/>
  <c r="AC217" i="10"/>
  <c r="AC218" i="10"/>
  <c r="AC219" i="10"/>
  <c r="AC220" i="10"/>
  <c r="AC221" i="10"/>
  <c r="AC222" i="10"/>
  <c r="AC223" i="10"/>
  <c r="AC224" i="10"/>
  <c r="AC225" i="10"/>
  <c r="AC226" i="10"/>
  <c r="AC227" i="10"/>
  <c r="AC228" i="10"/>
  <c r="AC229" i="10"/>
  <c r="AC230" i="10"/>
  <c r="AC231" i="10"/>
  <c r="AC232" i="10"/>
  <c r="AC233" i="10"/>
  <c r="AC234" i="10"/>
  <c r="AC235" i="10"/>
  <c r="AC236" i="10"/>
  <c r="AC237" i="10"/>
  <c r="AC238" i="10"/>
  <c r="AC239" i="10"/>
  <c r="AC240" i="10"/>
  <c r="AC241" i="10"/>
  <c r="AC242" i="10"/>
  <c r="AC243" i="10"/>
  <c r="AC244" i="10"/>
  <c r="AC245" i="10"/>
  <c r="AC246" i="10"/>
  <c r="AC247" i="10"/>
  <c r="AC248" i="10"/>
  <c r="AC249" i="10"/>
  <c r="AC250" i="10"/>
  <c r="AC251" i="10"/>
  <c r="AC252" i="10"/>
  <c r="AC253" i="10"/>
  <c r="AC254" i="10"/>
  <c r="AC255" i="10"/>
  <c r="AC256" i="10"/>
  <c r="AC257" i="10"/>
  <c r="AC258" i="10"/>
  <c r="AC259" i="10"/>
  <c r="AC260" i="10"/>
  <c r="AC261" i="10"/>
  <c r="AC262" i="10"/>
  <c r="AC263" i="10"/>
  <c r="AC264" i="10"/>
  <c r="AC265" i="10"/>
  <c r="AC266" i="10"/>
  <c r="AC267" i="10"/>
  <c r="AC268" i="10"/>
  <c r="AC269" i="10"/>
  <c r="AC270" i="10"/>
  <c r="AC271" i="10"/>
  <c r="W65" i="10"/>
  <c r="W66" i="10"/>
  <c r="W109" i="10"/>
  <c r="W164" i="10"/>
  <c r="W180" i="10"/>
  <c r="W186" i="10"/>
  <c r="W251" i="10"/>
  <c r="W262" i="10"/>
  <c r="W280" i="10"/>
  <c r="V16" i="10"/>
  <c r="V17" i="10"/>
  <c r="V18" i="10"/>
  <c r="V19" i="10"/>
  <c r="V20" i="10"/>
  <c r="V21" i="10"/>
  <c r="V22" i="10"/>
  <c r="V23" i="10"/>
  <c r="V24" i="10"/>
  <c r="V25" i="10"/>
  <c r="V26" i="10"/>
  <c r="V27" i="10"/>
  <c r="V28" i="10"/>
  <c r="V29" i="10"/>
  <c r="V30" i="10"/>
  <c r="V31" i="10"/>
  <c r="V32" i="10"/>
  <c r="V33" i="10"/>
  <c r="V34" i="10"/>
  <c r="V35" i="10"/>
  <c r="V36" i="10"/>
  <c r="V37" i="10"/>
  <c r="V38" i="10"/>
  <c r="V39" i="10"/>
  <c r="V40" i="10"/>
  <c r="V41" i="10"/>
  <c r="V42" i="10"/>
  <c r="V43" i="10"/>
  <c r="V44" i="10"/>
  <c r="V45" i="10"/>
  <c r="V46" i="10"/>
  <c r="V47" i="10"/>
  <c r="V48" i="10"/>
  <c r="V49" i="10"/>
  <c r="V50" i="10"/>
  <c r="V51" i="10"/>
  <c r="V52" i="10"/>
  <c r="V53" i="10"/>
  <c r="V54" i="10"/>
  <c r="V55" i="10"/>
  <c r="V56" i="10"/>
  <c r="V57" i="10"/>
  <c r="V58" i="10"/>
  <c r="V59" i="10"/>
  <c r="V60" i="10"/>
  <c r="V61" i="10"/>
  <c r="V62" i="10"/>
  <c r="V63" i="10"/>
  <c r="V64" i="10"/>
  <c r="V65" i="10"/>
  <c r="V66" i="10"/>
  <c r="V67" i="10"/>
  <c r="V68" i="10"/>
  <c r="V69" i="10"/>
  <c r="V70" i="10"/>
  <c r="V71" i="10"/>
  <c r="V72" i="10"/>
  <c r="V73" i="10"/>
  <c r="V74" i="10"/>
  <c r="V75" i="10"/>
  <c r="V76" i="10"/>
  <c r="V77" i="10"/>
  <c r="V78" i="10"/>
  <c r="V79" i="10"/>
  <c r="V80" i="10"/>
  <c r="V81" i="10"/>
  <c r="V82" i="10"/>
  <c r="V83" i="10"/>
  <c r="V84" i="10"/>
  <c r="V85" i="10"/>
  <c r="V86" i="10"/>
  <c r="V87" i="10"/>
  <c r="V88" i="10"/>
  <c r="V89" i="10"/>
  <c r="V90" i="10"/>
  <c r="V91" i="10"/>
  <c r="V92" i="10"/>
  <c r="V93" i="10"/>
  <c r="V94" i="10"/>
  <c r="V95" i="10"/>
  <c r="V96" i="10"/>
  <c r="V97" i="10"/>
  <c r="V98" i="10"/>
  <c r="V99" i="10"/>
  <c r="V100" i="10"/>
  <c r="V101" i="10"/>
  <c r="V102" i="10"/>
  <c r="V103" i="10"/>
  <c r="V104" i="10"/>
  <c r="V105" i="10"/>
  <c r="V106" i="10"/>
  <c r="V107" i="10"/>
  <c r="V108" i="10"/>
  <c r="V109" i="10"/>
  <c r="V110" i="10"/>
  <c r="V111" i="10"/>
  <c r="V112" i="10"/>
  <c r="V113" i="10"/>
  <c r="V114" i="10"/>
  <c r="V115" i="10"/>
  <c r="V116" i="10"/>
  <c r="V117" i="10"/>
  <c r="V118" i="10"/>
  <c r="V119" i="10"/>
  <c r="V120" i="10"/>
  <c r="V121" i="10"/>
  <c r="V122" i="10"/>
  <c r="V123" i="10"/>
  <c r="V124" i="10"/>
  <c r="V125" i="10"/>
  <c r="V126" i="10"/>
  <c r="V127" i="10"/>
  <c r="V128" i="10"/>
  <c r="V129" i="10"/>
  <c r="V130" i="10"/>
  <c r="V131" i="10"/>
  <c r="V132" i="10"/>
  <c r="V133" i="10"/>
  <c r="V134" i="10"/>
  <c r="V135" i="10"/>
  <c r="V136" i="10"/>
  <c r="V137" i="10"/>
  <c r="V138" i="10"/>
  <c r="V139" i="10"/>
  <c r="V140" i="10"/>
  <c r="V141" i="10"/>
  <c r="V142" i="10"/>
  <c r="V143" i="10"/>
  <c r="V144" i="10"/>
  <c r="V145" i="10"/>
  <c r="V146" i="10"/>
  <c r="V147" i="10"/>
  <c r="V148" i="10"/>
  <c r="V149" i="10"/>
  <c r="V150" i="10"/>
  <c r="V151" i="10"/>
  <c r="V152" i="10"/>
  <c r="V153" i="10"/>
  <c r="V154" i="10"/>
  <c r="V155" i="10"/>
  <c r="V156" i="10"/>
  <c r="V157" i="10"/>
  <c r="V158" i="10"/>
  <c r="V159" i="10"/>
  <c r="V160" i="10"/>
  <c r="V161" i="10"/>
  <c r="V162" i="10"/>
  <c r="V163" i="10"/>
  <c r="V164" i="10"/>
  <c r="V165" i="10"/>
  <c r="V166" i="10"/>
  <c r="V167" i="10"/>
  <c r="V168" i="10"/>
  <c r="V169" i="10"/>
  <c r="V170" i="10"/>
  <c r="V171" i="10"/>
  <c r="V172" i="10"/>
  <c r="V173" i="10"/>
  <c r="V174" i="10"/>
  <c r="V175" i="10"/>
  <c r="V176" i="10"/>
  <c r="V177" i="10"/>
  <c r="V178" i="10"/>
  <c r="V179" i="10"/>
  <c r="V180" i="10"/>
  <c r="V181" i="10"/>
  <c r="V182" i="10"/>
  <c r="V183" i="10"/>
  <c r="V184" i="10"/>
  <c r="V185" i="10"/>
  <c r="V186" i="10"/>
  <c r="V187" i="10"/>
  <c r="V188" i="10"/>
  <c r="V189" i="10"/>
  <c r="V190" i="10"/>
  <c r="V191" i="10"/>
  <c r="V192" i="10"/>
  <c r="V193" i="10"/>
  <c r="V194" i="10"/>
  <c r="V195" i="10"/>
  <c r="V196" i="10"/>
  <c r="V197" i="10"/>
  <c r="V198" i="10"/>
  <c r="V199" i="10"/>
  <c r="V200" i="10"/>
  <c r="V201" i="10"/>
  <c r="V202" i="10"/>
  <c r="V203" i="10"/>
  <c r="V204" i="10"/>
  <c r="V205" i="10"/>
  <c r="V206" i="10"/>
  <c r="V207" i="10"/>
  <c r="V208" i="10"/>
  <c r="V209" i="10"/>
  <c r="V210" i="10"/>
  <c r="V211" i="10"/>
  <c r="V212" i="10"/>
  <c r="V213" i="10"/>
  <c r="V214" i="10"/>
  <c r="V215" i="10"/>
  <c r="V216" i="10"/>
  <c r="V217" i="10"/>
  <c r="V218" i="10"/>
  <c r="V219" i="10"/>
  <c r="V220" i="10"/>
  <c r="V221" i="10"/>
  <c r="V222" i="10"/>
  <c r="V223" i="10"/>
  <c r="V224" i="10"/>
  <c r="V225" i="10"/>
  <c r="V226" i="10"/>
  <c r="V227" i="10"/>
  <c r="V228" i="10"/>
  <c r="V229" i="10"/>
  <c r="V230" i="10"/>
  <c r="V231" i="10"/>
  <c r="V232" i="10"/>
  <c r="V233" i="10"/>
  <c r="V234" i="10"/>
  <c r="V235" i="10"/>
  <c r="V236" i="10"/>
  <c r="V237" i="10"/>
  <c r="V238" i="10"/>
  <c r="V239" i="10"/>
  <c r="V240" i="10"/>
  <c r="V241" i="10"/>
  <c r="V242" i="10"/>
  <c r="V243" i="10"/>
  <c r="V244" i="10"/>
  <c r="V245" i="10"/>
  <c r="V246" i="10"/>
  <c r="V247" i="10"/>
  <c r="V248" i="10"/>
  <c r="V249" i="10"/>
  <c r="V250" i="10"/>
  <c r="V251" i="10"/>
  <c r="V252" i="10"/>
  <c r="V253" i="10"/>
  <c r="V254" i="10"/>
  <c r="V255" i="10"/>
  <c r="V256" i="10"/>
  <c r="V257" i="10"/>
  <c r="V258" i="10"/>
  <c r="V259" i="10"/>
  <c r="V260" i="10"/>
  <c r="V261" i="10"/>
  <c r="V262" i="10"/>
  <c r="V263" i="10"/>
  <c r="V264" i="10"/>
  <c r="V265" i="10"/>
  <c r="V266" i="10"/>
  <c r="V267" i="10"/>
  <c r="V268" i="10"/>
  <c r="V269" i="10"/>
  <c r="V270" i="10"/>
  <c r="V271" i="10"/>
  <c r="V272" i="10"/>
  <c r="V273" i="10"/>
  <c r="V274" i="10"/>
  <c r="V275" i="10"/>
  <c r="V276" i="10"/>
  <c r="V277" i="10"/>
  <c r="V278" i="10"/>
  <c r="V279" i="10"/>
  <c r="V280" i="10"/>
  <c r="V281" i="10"/>
  <c r="V282" i="10"/>
  <c r="V283" i="10"/>
  <c r="V284" i="10"/>
  <c r="V285" i="10"/>
  <c r="V286" i="10"/>
  <c r="V287" i="10"/>
  <c r="V288" i="10"/>
  <c r="V289" i="10"/>
  <c r="V290" i="10"/>
  <c r="V291" i="10"/>
  <c r="V292" i="10"/>
  <c r="V293" i="10"/>
  <c r="V294" i="10"/>
  <c r="V295" i="10"/>
  <c r="V296" i="10"/>
  <c r="V297" i="10"/>
  <c r="V298" i="10"/>
  <c r="V299" i="10"/>
  <c r="V300" i="10"/>
  <c r="V301" i="10"/>
  <c r="V302" i="10"/>
  <c r="V303" i="10"/>
  <c r="V304" i="10"/>
  <c r="V305" i="10"/>
  <c r="V306" i="10"/>
  <c r="V307" i="10"/>
  <c r="V308" i="10"/>
  <c r="V309" i="10"/>
  <c r="V310" i="10"/>
  <c r="V311" i="10"/>
  <c r="V312" i="10"/>
  <c r="V313" i="10"/>
  <c r="V314" i="10"/>
  <c r="V315" i="10"/>
  <c r="U31" i="10"/>
  <c r="U46" i="10"/>
  <c r="BC46" i="10"/>
  <c r="U49" i="10"/>
  <c r="U76" i="10"/>
  <c r="U83" i="10"/>
  <c r="U153" i="10"/>
  <c r="U181" i="10"/>
  <c r="U187" i="10"/>
  <c r="U188" i="10"/>
  <c r="U204" i="10"/>
  <c r="U265" i="10"/>
  <c r="U267" i="10"/>
  <c r="T17" i="10"/>
  <c r="T18" i="10"/>
  <c r="T19" i="10"/>
  <c r="T20" i="10"/>
  <c r="T21" i="10"/>
  <c r="T22" i="10"/>
  <c r="T23" i="10"/>
  <c r="T24" i="10"/>
  <c r="T25" i="10"/>
  <c r="T26" i="10"/>
  <c r="T27" i="10"/>
  <c r="T28" i="10"/>
  <c r="T29" i="10"/>
  <c r="T30" i="10"/>
  <c r="T31" i="10"/>
  <c r="T32" i="10"/>
  <c r="T33" i="10"/>
  <c r="T34" i="10"/>
  <c r="T35" i="10"/>
  <c r="T36" i="10"/>
  <c r="T37" i="10"/>
  <c r="T38" i="10"/>
  <c r="T39" i="10"/>
  <c r="T40" i="10"/>
  <c r="T41" i="10"/>
  <c r="T42" i="10"/>
  <c r="T43" i="10"/>
  <c r="T44" i="10"/>
  <c r="T45" i="10"/>
  <c r="T46" i="10"/>
  <c r="T47" i="10"/>
  <c r="T48" i="10"/>
  <c r="T49" i="10"/>
  <c r="T50" i="10"/>
  <c r="T51" i="10"/>
  <c r="T52" i="10"/>
  <c r="T53" i="10"/>
  <c r="T54" i="10"/>
  <c r="T55" i="10"/>
  <c r="T56" i="10"/>
  <c r="T57" i="10"/>
  <c r="T58" i="10"/>
  <c r="T59" i="10"/>
  <c r="T60" i="10"/>
  <c r="T61" i="10"/>
  <c r="T62" i="10"/>
  <c r="T63" i="10"/>
  <c r="T64" i="10"/>
  <c r="T65" i="10"/>
  <c r="T66" i="10"/>
  <c r="T67" i="10"/>
  <c r="T68" i="10"/>
  <c r="T69" i="10"/>
  <c r="T70" i="10"/>
  <c r="T71" i="10"/>
  <c r="T72" i="10"/>
  <c r="T73" i="10"/>
  <c r="T74" i="10"/>
  <c r="T75" i="10"/>
  <c r="T76" i="10"/>
  <c r="T77" i="10"/>
  <c r="T78" i="10"/>
  <c r="T79" i="10"/>
  <c r="T80" i="10"/>
  <c r="T81" i="10"/>
  <c r="T82" i="10"/>
  <c r="T83" i="10"/>
  <c r="T84" i="10"/>
  <c r="T85" i="10"/>
  <c r="T86" i="10"/>
  <c r="T87" i="10"/>
  <c r="T88" i="10"/>
  <c r="T89" i="10"/>
  <c r="T90" i="10"/>
  <c r="T91" i="10"/>
  <c r="T92" i="10"/>
  <c r="T93" i="10"/>
  <c r="T94" i="10"/>
  <c r="T95" i="10"/>
  <c r="T96" i="10"/>
  <c r="T97" i="10"/>
  <c r="T98" i="10"/>
  <c r="T99" i="10"/>
  <c r="T100" i="10"/>
  <c r="T101" i="10"/>
  <c r="T102" i="10"/>
  <c r="T103" i="10"/>
  <c r="T104" i="10"/>
  <c r="T105" i="10"/>
  <c r="T106" i="10"/>
  <c r="T107" i="10"/>
  <c r="T108" i="10"/>
  <c r="T109" i="10"/>
  <c r="T110" i="10"/>
  <c r="T111" i="10"/>
  <c r="T112" i="10"/>
  <c r="T113" i="10"/>
  <c r="T114" i="10"/>
  <c r="T115" i="10"/>
  <c r="T116" i="10"/>
  <c r="T117" i="10"/>
  <c r="T118" i="10"/>
  <c r="T119" i="10"/>
  <c r="T120" i="10"/>
  <c r="T121" i="10"/>
  <c r="T122" i="10"/>
  <c r="T123" i="10"/>
  <c r="T124" i="10"/>
  <c r="T125" i="10"/>
  <c r="T126" i="10"/>
  <c r="T127" i="10"/>
  <c r="T128" i="10"/>
  <c r="T129" i="10"/>
  <c r="T130" i="10"/>
  <c r="T131" i="10"/>
  <c r="T132" i="10"/>
  <c r="T133" i="10"/>
  <c r="T134" i="10"/>
  <c r="T135" i="10"/>
  <c r="T136" i="10"/>
  <c r="T137" i="10"/>
  <c r="T138" i="10"/>
  <c r="T139" i="10"/>
  <c r="T140" i="10"/>
  <c r="T141" i="10"/>
  <c r="T142" i="10"/>
  <c r="T143" i="10"/>
  <c r="T144" i="10"/>
  <c r="T145" i="10"/>
  <c r="T146" i="10"/>
  <c r="T147" i="10"/>
  <c r="T148" i="10"/>
  <c r="T149" i="10"/>
  <c r="T150" i="10"/>
  <c r="T151" i="10"/>
  <c r="T152" i="10"/>
  <c r="T153" i="10"/>
  <c r="T154" i="10"/>
  <c r="T155" i="10"/>
  <c r="T156" i="10"/>
  <c r="T157" i="10"/>
  <c r="T158" i="10"/>
  <c r="T159" i="10"/>
  <c r="T160" i="10"/>
  <c r="T161" i="10"/>
  <c r="T162" i="10"/>
  <c r="T163" i="10"/>
  <c r="T164" i="10"/>
  <c r="T165" i="10"/>
  <c r="T166" i="10"/>
  <c r="T167" i="10"/>
  <c r="T168" i="10"/>
  <c r="T169" i="10"/>
  <c r="T170" i="10"/>
  <c r="T171" i="10"/>
  <c r="T172" i="10"/>
  <c r="T173" i="10"/>
  <c r="T174" i="10"/>
  <c r="T175" i="10"/>
  <c r="T176" i="10"/>
  <c r="T177" i="10"/>
  <c r="T178" i="10"/>
  <c r="T179" i="10"/>
  <c r="T180" i="10"/>
  <c r="T181" i="10"/>
  <c r="T182" i="10"/>
  <c r="T183" i="10"/>
  <c r="T184" i="10"/>
  <c r="T185" i="10"/>
  <c r="T186" i="10"/>
  <c r="T187" i="10"/>
  <c r="T188" i="10"/>
  <c r="T189" i="10"/>
  <c r="T190" i="10"/>
  <c r="T191" i="10"/>
  <c r="T192" i="10"/>
  <c r="T193" i="10"/>
  <c r="T194" i="10"/>
  <c r="T195" i="10"/>
  <c r="T196" i="10"/>
  <c r="T197" i="10"/>
  <c r="T198" i="10"/>
  <c r="T199" i="10"/>
  <c r="T200" i="10"/>
  <c r="T201" i="10"/>
  <c r="T202" i="10"/>
  <c r="T203" i="10"/>
  <c r="T204" i="10"/>
  <c r="T205" i="10"/>
  <c r="T206" i="10"/>
  <c r="T207" i="10"/>
  <c r="T208" i="10"/>
  <c r="T209" i="10"/>
  <c r="T210" i="10"/>
  <c r="T211" i="10"/>
  <c r="T212" i="10"/>
  <c r="T213" i="10"/>
  <c r="T214" i="10"/>
  <c r="T215" i="10"/>
  <c r="T216" i="10"/>
  <c r="T217" i="10"/>
  <c r="T218" i="10"/>
  <c r="T219" i="10"/>
  <c r="T220" i="10"/>
  <c r="T221" i="10"/>
  <c r="T222" i="10"/>
  <c r="T223" i="10"/>
  <c r="T224" i="10"/>
  <c r="T225" i="10"/>
  <c r="T226" i="10"/>
  <c r="T227" i="10"/>
  <c r="T228" i="10"/>
  <c r="T229" i="10"/>
  <c r="T230" i="10"/>
  <c r="T231" i="10"/>
  <c r="T232" i="10"/>
  <c r="T233" i="10"/>
  <c r="T234" i="10"/>
  <c r="T235" i="10"/>
  <c r="T236" i="10"/>
  <c r="T237" i="10"/>
  <c r="T238" i="10"/>
  <c r="T239" i="10"/>
  <c r="T240" i="10"/>
  <c r="T241" i="10"/>
  <c r="T242" i="10"/>
  <c r="T243" i="10"/>
  <c r="T244" i="10"/>
  <c r="T245" i="10"/>
  <c r="T246" i="10"/>
  <c r="T247" i="10"/>
  <c r="T248" i="10"/>
  <c r="T249" i="10"/>
  <c r="T250" i="10"/>
  <c r="T251" i="10"/>
  <c r="T252" i="10"/>
  <c r="T253" i="10"/>
  <c r="T254" i="10"/>
  <c r="T255" i="10"/>
  <c r="T256" i="10"/>
  <c r="T257" i="10"/>
  <c r="T258" i="10"/>
  <c r="T259" i="10"/>
  <c r="T260" i="10"/>
  <c r="T261" i="10"/>
  <c r="T262" i="10"/>
  <c r="T263" i="10"/>
  <c r="T264" i="10"/>
  <c r="T265" i="10"/>
  <c r="T266" i="10"/>
  <c r="T267" i="10"/>
  <c r="T268" i="10"/>
  <c r="T269" i="10"/>
  <c r="T270" i="10"/>
  <c r="T271" i="10"/>
  <c r="S25" i="10"/>
  <c r="S46" i="10"/>
  <c r="S49" i="10"/>
  <c r="S50" i="10"/>
  <c r="AA50" i="10"/>
  <c r="S61" i="10"/>
  <c r="S63" i="10"/>
  <c r="S86" i="10"/>
  <c r="S95" i="10"/>
  <c r="S98" i="10"/>
  <c r="S99" i="10"/>
  <c r="S102" i="10"/>
  <c r="S130" i="10"/>
  <c r="S131" i="10"/>
  <c r="S137" i="10"/>
  <c r="S138" i="10"/>
  <c r="S150" i="10"/>
  <c r="S170" i="10"/>
  <c r="S171" i="10"/>
  <c r="S182" i="10"/>
  <c r="S183" i="10"/>
  <c r="S189" i="10"/>
  <c r="S215" i="10"/>
  <c r="S217" i="10"/>
  <c r="S218" i="10"/>
  <c r="S220" i="10"/>
  <c r="S231" i="10"/>
  <c r="S248" i="10"/>
  <c r="S253" i="10"/>
  <c r="S254" i="10"/>
  <c r="S261" i="10"/>
  <c r="S266" i="10"/>
  <c r="AJ29" i="1"/>
  <c r="AK29" i="1"/>
  <c r="AL29" i="1"/>
  <c r="AM29" i="1"/>
  <c r="AN29" i="1"/>
  <c r="AO29" i="1"/>
  <c r="AP29" i="1"/>
  <c r="AQ29" i="1"/>
  <c r="AR29" i="1"/>
  <c r="AS29" i="1"/>
  <c r="AT29" i="1"/>
  <c r="AU29" i="1"/>
  <c r="AJ30" i="1"/>
  <c r="AK30" i="1"/>
  <c r="AL30" i="1"/>
  <c r="AM30" i="1"/>
  <c r="AN30" i="1"/>
  <c r="AO30" i="1"/>
  <c r="AP30" i="1"/>
  <c r="AQ30" i="1"/>
  <c r="AR30" i="1"/>
  <c r="AS30" i="1"/>
  <c r="AT30" i="1"/>
  <c r="AU30" i="1"/>
  <c r="AJ31" i="1"/>
  <c r="AK31" i="1"/>
  <c r="AL31" i="1"/>
  <c r="AM31" i="1"/>
  <c r="AN31" i="1"/>
  <c r="AO31" i="1"/>
  <c r="AP31" i="1"/>
  <c r="AQ31" i="1"/>
  <c r="AR31" i="1"/>
  <c r="AS31" i="1"/>
  <c r="AT31" i="1"/>
  <c r="AU31" i="1"/>
  <c r="AJ32" i="1"/>
  <c r="AK32" i="1"/>
  <c r="AL32" i="1"/>
  <c r="AM32" i="1"/>
  <c r="AN32" i="1"/>
  <c r="AO32" i="1"/>
  <c r="AP32" i="1"/>
  <c r="AQ32" i="1"/>
  <c r="AR32" i="1"/>
  <c r="AS32" i="1"/>
  <c r="AT32" i="1"/>
  <c r="AU32" i="1"/>
  <c r="AJ33" i="1"/>
  <c r="AK33" i="1"/>
  <c r="AL33" i="1"/>
  <c r="AM33" i="1"/>
  <c r="AN33" i="1"/>
  <c r="AO33" i="1"/>
  <c r="AP33" i="1"/>
  <c r="AQ33" i="1"/>
  <c r="AR33" i="1"/>
  <c r="AS33" i="1"/>
  <c r="AT33" i="1"/>
  <c r="AU33" i="1"/>
  <c r="AJ34" i="1"/>
  <c r="AK34" i="1"/>
  <c r="AL34" i="1"/>
  <c r="AM34" i="1"/>
  <c r="AN34" i="1"/>
  <c r="AO34" i="1"/>
  <c r="AP34" i="1"/>
  <c r="AQ34" i="1"/>
  <c r="AR34" i="1"/>
  <c r="AS34" i="1"/>
  <c r="AT34" i="1"/>
  <c r="AU34" i="1"/>
  <c r="AJ35" i="1"/>
  <c r="AK35" i="1"/>
  <c r="AL35" i="1"/>
  <c r="AM35" i="1"/>
  <c r="AN35" i="1"/>
  <c r="AO35" i="1"/>
  <c r="AP35" i="1"/>
  <c r="AQ35" i="1"/>
  <c r="AR35" i="1"/>
  <c r="AS35" i="1"/>
  <c r="AT35" i="1"/>
  <c r="AU35" i="1"/>
  <c r="AJ36" i="1"/>
  <c r="AK36" i="1"/>
  <c r="AL36" i="1"/>
  <c r="AM36" i="1"/>
  <c r="AN36" i="1"/>
  <c r="AO36" i="1"/>
  <c r="AP36" i="1"/>
  <c r="AQ36" i="1"/>
  <c r="AR36" i="1"/>
  <c r="AS36" i="1"/>
  <c r="AT36" i="1"/>
  <c r="AU36" i="1"/>
  <c r="AJ37" i="1"/>
  <c r="AK37" i="1"/>
  <c r="AL37" i="1"/>
  <c r="AM37" i="1"/>
  <c r="AN37" i="1"/>
  <c r="AO37" i="1"/>
  <c r="AP37" i="1"/>
  <c r="AQ37" i="1"/>
  <c r="AR37" i="1"/>
  <c r="AS37" i="1"/>
  <c r="AT37" i="1"/>
  <c r="AU37" i="1"/>
  <c r="AJ38" i="1"/>
  <c r="AK38" i="1"/>
  <c r="AL38" i="1"/>
  <c r="AM38" i="1"/>
  <c r="AN38" i="1"/>
  <c r="AO38" i="1"/>
  <c r="AP38" i="1"/>
  <c r="AQ38" i="1"/>
  <c r="AR38" i="1"/>
  <c r="AS38" i="1"/>
  <c r="AT38" i="1"/>
  <c r="AU38" i="1"/>
  <c r="AJ39" i="1"/>
  <c r="AK39" i="1"/>
  <c r="AL39" i="1"/>
  <c r="AM39" i="1"/>
  <c r="AN39" i="1"/>
  <c r="AO39" i="1"/>
  <c r="AP39" i="1"/>
  <c r="AQ39" i="1"/>
  <c r="AR39" i="1"/>
  <c r="AS39" i="1"/>
  <c r="AT39" i="1"/>
  <c r="AU39" i="1"/>
  <c r="AJ40" i="1"/>
  <c r="AK40" i="1"/>
  <c r="AL40" i="1"/>
  <c r="AM40" i="1"/>
  <c r="AN40" i="1"/>
  <c r="AO40" i="1"/>
  <c r="AP40" i="1"/>
  <c r="AQ40" i="1"/>
  <c r="AR40" i="1"/>
  <c r="AS40" i="1"/>
  <c r="AT40" i="1"/>
  <c r="AU40" i="1"/>
  <c r="AJ41" i="1"/>
  <c r="AK41" i="1"/>
  <c r="AL41" i="1"/>
  <c r="AM41" i="1"/>
  <c r="AN41" i="1"/>
  <c r="AO41" i="1"/>
  <c r="AP41" i="1"/>
  <c r="AQ41" i="1"/>
  <c r="AR41" i="1"/>
  <c r="AS41" i="1"/>
  <c r="AT41" i="1"/>
  <c r="AU41" i="1"/>
  <c r="AJ42" i="1"/>
  <c r="AK42" i="1"/>
  <c r="AL42" i="1"/>
  <c r="AM42" i="1"/>
  <c r="AN42" i="1"/>
  <c r="AO42" i="1"/>
  <c r="AP42" i="1"/>
  <c r="AQ42" i="1"/>
  <c r="AR42" i="1"/>
  <c r="AS42" i="1"/>
  <c r="AT42" i="1"/>
  <c r="AU42" i="1"/>
  <c r="AJ43" i="1"/>
  <c r="AK43" i="1"/>
  <c r="AL43" i="1"/>
  <c r="AM43" i="1"/>
  <c r="AN43" i="1"/>
  <c r="AO43" i="1"/>
  <c r="AP43" i="1"/>
  <c r="AQ43" i="1"/>
  <c r="AR43" i="1"/>
  <c r="AS43" i="1"/>
  <c r="AT43" i="1"/>
  <c r="AU43" i="1"/>
  <c r="AJ44" i="1"/>
  <c r="AK44" i="1"/>
  <c r="AL44" i="1"/>
  <c r="AM44" i="1"/>
  <c r="AN44" i="1"/>
  <c r="AO44" i="1"/>
  <c r="AP44" i="1"/>
  <c r="AQ44" i="1"/>
  <c r="AR44" i="1"/>
  <c r="AS44" i="1"/>
  <c r="AT44" i="1"/>
  <c r="AU44" i="1"/>
  <c r="AJ45" i="1"/>
  <c r="AK45" i="1"/>
  <c r="AL45" i="1"/>
  <c r="AM45" i="1"/>
  <c r="AN45" i="1"/>
  <c r="AO45" i="1"/>
  <c r="AP45" i="1"/>
  <c r="AQ45" i="1"/>
  <c r="AR45" i="1"/>
  <c r="AS45" i="1"/>
  <c r="AT45" i="1"/>
  <c r="AU45" i="1"/>
  <c r="AJ46" i="1"/>
  <c r="AK46" i="1"/>
  <c r="AL46" i="1"/>
  <c r="AM46" i="1"/>
  <c r="AN46" i="1"/>
  <c r="AO46" i="1"/>
  <c r="AP46" i="1"/>
  <c r="AQ46" i="1"/>
  <c r="AR46" i="1"/>
  <c r="AS46" i="1"/>
  <c r="AT46" i="1"/>
  <c r="AU46" i="1"/>
  <c r="AJ47" i="1"/>
  <c r="AK47" i="1"/>
  <c r="AL47" i="1"/>
  <c r="AM47" i="1"/>
  <c r="AN47" i="1"/>
  <c r="AO47" i="1"/>
  <c r="AP47" i="1"/>
  <c r="AQ47" i="1"/>
  <c r="AR47" i="1"/>
  <c r="AS47" i="1"/>
  <c r="AT47" i="1"/>
  <c r="AU47" i="1"/>
  <c r="AJ48" i="1"/>
  <c r="AK48" i="1"/>
  <c r="AL48" i="1"/>
  <c r="AM48" i="1"/>
  <c r="AN48" i="1"/>
  <c r="AO48" i="1"/>
  <c r="AP48" i="1"/>
  <c r="AQ48" i="1"/>
  <c r="AR48" i="1"/>
  <c r="AS48" i="1"/>
  <c r="AT48" i="1"/>
  <c r="AU48" i="1"/>
  <c r="AJ49" i="1"/>
  <c r="AK49" i="1"/>
  <c r="AL49" i="1"/>
  <c r="AM49" i="1"/>
  <c r="AN49" i="1"/>
  <c r="AO49" i="1"/>
  <c r="AP49" i="1"/>
  <c r="AQ49" i="1"/>
  <c r="AR49" i="1"/>
  <c r="AS49" i="1"/>
  <c r="AT49" i="1"/>
  <c r="AU49" i="1"/>
  <c r="AJ50" i="1"/>
  <c r="AK50" i="1"/>
  <c r="AL50" i="1"/>
  <c r="AM50" i="1"/>
  <c r="AN50" i="1"/>
  <c r="AO50" i="1"/>
  <c r="AP50" i="1"/>
  <c r="AQ50" i="1"/>
  <c r="AR50" i="1"/>
  <c r="AS50" i="1"/>
  <c r="AT50" i="1"/>
  <c r="AU50" i="1"/>
  <c r="AJ51" i="1"/>
  <c r="AK51" i="1"/>
  <c r="AL51" i="1"/>
  <c r="AM51" i="1"/>
  <c r="AN51" i="1"/>
  <c r="AO51" i="1"/>
  <c r="AP51" i="1"/>
  <c r="AQ51" i="1"/>
  <c r="AR51" i="1"/>
  <c r="AS51" i="1"/>
  <c r="AT51" i="1"/>
  <c r="AU51" i="1"/>
  <c r="AJ52" i="1"/>
  <c r="AK52" i="1"/>
  <c r="AL52" i="1"/>
  <c r="AM52" i="1"/>
  <c r="AN52" i="1"/>
  <c r="AO52" i="1"/>
  <c r="AP52" i="1"/>
  <c r="AQ52" i="1"/>
  <c r="AR52" i="1"/>
  <c r="AS52" i="1"/>
  <c r="AT52" i="1"/>
  <c r="AU52" i="1"/>
  <c r="AJ53" i="1"/>
  <c r="AK53" i="1"/>
  <c r="AL53" i="1"/>
  <c r="AM53" i="1"/>
  <c r="AN53" i="1"/>
  <c r="AO53" i="1"/>
  <c r="AP53" i="1"/>
  <c r="AQ53" i="1"/>
  <c r="AR53" i="1"/>
  <c r="AS53" i="1"/>
  <c r="AT53" i="1"/>
  <c r="AU53" i="1"/>
  <c r="AJ54" i="1"/>
  <c r="AK54" i="1"/>
  <c r="AL54" i="1"/>
  <c r="AM54" i="1"/>
  <c r="AN54" i="1"/>
  <c r="AO54" i="1"/>
  <c r="AP54" i="1"/>
  <c r="AQ54" i="1"/>
  <c r="AR54" i="1"/>
  <c r="AS54" i="1"/>
  <c r="AT54" i="1"/>
  <c r="AU54" i="1"/>
  <c r="AJ55" i="1"/>
  <c r="AK55" i="1"/>
  <c r="AL55" i="1"/>
  <c r="AM55" i="1"/>
  <c r="AN55" i="1"/>
  <c r="AO55" i="1"/>
  <c r="AP55" i="1"/>
  <c r="AQ55" i="1"/>
  <c r="AR55" i="1"/>
  <c r="AS55" i="1"/>
  <c r="AT55" i="1"/>
  <c r="AU55" i="1"/>
  <c r="AJ56" i="1"/>
  <c r="AK56" i="1"/>
  <c r="AL56" i="1"/>
  <c r="AM56" i="1"/>
  <c r="AN56" i="1"/>
  <c r="AO56" i="1"/>
  <c r="AP56" i="1"/>
  <c r="AQ56" i="1"/>
  <c r="AR56" i="1"/>
  <c r="AS56" i="1"/>
  <c r="AT56" i="1"/>
  <c r="AU56" i="1"/>
  <c r="AJ57" i="1"/>
  <c r="AK57" i="1"/>
  <c r="AL57" i="1"/>
  <c r="AM57" i="1"/>
  <c r="AN57" i="1"/>
  <c r="AO57" i="1"/>
  <c r="AP57" i="1"/>
  <c r="AQ57" i="1"/>
  <c r="AR57" i="1"/>
  <c r="AS57" i="1"/>
  <c r="AT57" i="1"/>
  <c r="AU57" i="1"/>
  <c r="AJ58" i="1"/>
  <c r="AK58" i="1"/>
  <c r="AL58" i="1"/>
  <c r="AM58" i="1"/>
  <c r="AN58" i="1"/>
  <c r="AO58" i="1"/>
  <c r="AP58" i="1"/>
  <c r="AQ58" i="1"/>
  <c r="AR58" i="1"/>
  <c r="AS58" i="1"/>
  <c r="AT58" i="1"/>
  <c r="AU58" i="1"/>
  <c r="AJ59" i="1"/>
  <c r="AK59" i="1"/>
  <c r="AL59" i="1"/>
  <c r="AM59" i="1"/>
  <c r="AN59" i="1"/>
  <c r="AO59" i="1"/>
  <c r="AP59" i="1"/>
  <c r="AQ59" i="1"/>
  <c r="AR59" i="1"/>
  <c r="AS59" i="1"/>
  <c r="AT59" i="1"/>
  <c r="AU59" i="1"/>
  <c r="AJ60" i="1"/>
  <c r="AK60" i="1"/>
  <c r="AL60" i="1"/>
  <c r="AM60" i="1"/>
  <c r="AN60" i="1"/>
  <c r="AO60" i="1"/>
  <c r="AP60" i="1"/>
  <c r="AQ60" i="1"/>
  <c r="AR60" i="1"/>
  <c r="AS60" i="1"/>
  <c r="AT60" i="1"/>
  <c r="AU60" i="1"/>
  <c r="AJ61" i="1"/>
  <c r="AK61" i="1"/>
  <c r="AL61" i="1"/>
  <c r="AM61" i="1"/>
  <c r="AN61" i="1"/>
  <c r="AO61" i="1"/>
  <c r="AP61" i="1"/>
  <c r="AQ61" i="1"/>
  <c r="AR61" i="1"/>
  <c r="AS61" i="1"/>
  <c r="AT61" i="1"/>
  <c r="AU61" i="1"/>
  <c r="AJ62" i="1"/>
  <c r="AK62" i="1"/>
  <c r="AL62" i="1"/>
  <c r="AM62" i="1"/>
  <c r="AN62" i="1"/>
  <c r="AO62" i="1"/>
  <c r="AP62" i="1"/>
  <c r="AQ62" i="1"/>
  <c r="AR62" i="1"/>
  <c r="AS62" i="1"/>
  <c r="AT62" i="1"/>
  <c r="AU62" i="1"/>
  <c r="AJ63" i="1"/>
  <c r="AK63" i="1"/>
  <c r="AL63" i="1"/>
  <c r="AM63" i="1"/>
  <c r="AN63" i="1"/>
  <c r="AO63" i="1"/>
  <c r="AP63" i="1"/>
  <c r="AQ63" i="1"/>
  <c r="AR63" i="1"/>
  <c r="AS63" i="1"/>
  <c r="AT63" i="1"/>
  <c r="AU63" i="1"/>
  <c r="AJ64" i="1"/>
  <c r="AK64" i="1"/>
  <c r="AL64" i="1"/>
  <c r="AM64" i="1"/>
  <c r="AN64" i="1"/>
  <c r="AO64" i="1"/>
  <c r="AP64" i="1"/>
  <c r="AQ64" i="1"/>
  <c r="AR64" i="1"/>
  <c r="AS64" i="1"/>
  <c r="AT64" i="1"/>
  <c r="AU64" i="1"/>
  <c r="AJ65" i="1"/>
  <c r="AK65" i="1"/>
  <c r="AL65" i="1"/>
  <c r="AM65" i="1"/>
  <c r="AN65" i="1"/>
  <c r="AO65" i="1"/>
  <c r="AP65" i="1"/>
  <c r="AQ65" i="1"/>
  <c r="AR65" i="1"/>
  <c r="AS65" i="1"/>
  <c r="AT65" i="1"/>
  <c r="AU65" i="1"/>
  <c r="AJ66" i="1"/>
  <c r="AK66" i="1"/>
  <c r="AL66" i="1"/>
  <c r="AM66" i="1"/>
  <c r="AN66" i="1"/>
  <c r="AO66" i="1"/>
  <c r="AP66" i="1"/>
  <c r="AQ66" i="1"/>
  <c r="AR66" i="1"/>
  <c r="AS66" i="1"/>
  <c r="AT66" i="1"/>
  <c r="AU66" i="1"/>
  <c r="AJ67" i="1"/>
  <c r="AK67" i="1"/>
  <c r="AL67" i="1"/>
  <c r="AM67" i="1"/>
  <c r="AN67" i="1"/>
  <c r="AO67" i="1"/>
  <c r="AP67" i="1"/>
  <c r="AQ67" i="1"/>
  <c r="AR67" i="1"/>
  <c r="AS67" i="1"/>
  <c r="AT67" i="1"/>
  <c r="AU67" i="1"/>
  <c r="AJ68" i="1"/>
  <c r="AK68" i="1"/>
  <c r="AL68" i="1"/>
  <c r="AM68" i="1"/>
  <c r="AN68" i="1"/>
  <c r="AO68" i="1"/>
  <c r="AP68" i="1"/>
  <c r="AQ68" i="1"/>
  <c r="AR68" i="1"/>
  <c r="AS68" i="1"/>
  <c r="AT68" i="1"/>
  <c r="AU68" i="1"/>
  <c r="AJ69" i="1"/>
  <c r="AK69" i="1"/>
  <c r="AL69" i="1"/>
  <c r="AM69" i="1"/>
  <c r="AN69" i="1"/>
  <c r="AO69" i="1"/>
  <c r="AP69" i="1"/>
  <c r="AQ69" i="1"/>
  <c r="AR69" i="1"/>
  <c r="AS69" i="1"/>
  <c r="AT69" i="1"/>
  <c r="AU69" i="1"/>
  <c r="AJ70" i="1"/>
  <c r="AK70" i="1"/>
  <c r="AL70" i="1"/>
  <c r="AM70" i="1"/>
  <c r="AN70" i="1"/>
  <c r="AO70" i="1"/>
  <c r="AP70" i="1"/>
  <c r="AQ70" i="1"/>
  <c r="AR70" i="1"/>
  <c r="AS70" i="1"/>
  <c r="AT70" i="1"/>
  <c r="AU70" i="1"/>
  <c r="AJ71" i="1"/>
  <c r="AK71" i="1"/>
  <c r="AL71" i="1"/>
  <c r="AM71" i="1"/>
  <c r="AN71" i="1"/>
  <c r="AO71" i="1"/>
  <c r="AP71" i="1"/>
  <c r="AQ71" i="1"/>
  <c r="AR71" i="1"/>
  <c r="AS71" i="1"/>
  <c r="AT71" i="1"/>
  <c r="AU71" i="1"/>
  <c r="AJ72" i="1"/>
  <c r="AK72" i="1"/>
  <c r="AL72" i="1"/>
  <c r="AM72" i="1"/>
  <c r="AN72" i="1"/>
  <c r="AO72" i="1"/>
  <c r="AP72" i="1"/>
  <c r="AQ72" i="1"/>
  <c r="AR72" i="1"/>
  <c r="AS72" i="1"/>
  <c r="AT72" i="1"/>
  <c r="AU72" i="1"/>
  <c r="AJ73" i="1"/>
  <c r="AK73" i="1"/>
  <c r="AL73" i="1"/>
  <c r="AM73" i="1"/>
  <c r="AN73" i="1"/>
  <c r="AO73" i="1"/>
  <c r="AP73" i="1"/>
  <c r="AQ73" i="1"/>
  <c r="AR73" i="1"/>
  <c r="AS73" i="1"/>
  <c r="AT73" i="1"/>
  <c r="AU73" i="1"/>
  <c r="AJ74" i="1"/>
  <c r="AK74" i="1"/>
  <c r="AL74" i="1"/>
  <c r="AM74" i="1"/>
  <c r="AN74" i="1"/>
  <c r="AO74" i="1"/>
  <c r="AP74" i="1"/>
  <c r="AQ74" i="1"/>
  <c r="AR74" i="1"/>
  <c r="AS74" i="1"/>
  <c r="AT74" i="1"/>
  <c r="AU74" i="1"/>
  <c r="AJ75" i="1"/>
  <c r="AK75" i="1"/>
  <c r="AL75" i="1"/>
  <c r="AM75" i="1"/>
  <c r="AN75" i="1"/>
  <c r="AO75" i="1"/>
  <c r="AP75" i="1"/>
  <c r="AQ75" i="1"/>
  <c r="AR75" i="1"/>
  <c r="AS75" i="1"/>
  <c r="AT75" i="1"/>
  <c r="AU75" i="1"/>
  <c r="AJ76" i="1"/>
  <c r="AK76" i="1"/>
  <c r="AL76" i="1"/>
  <c r="AM76" i="1"/>
  <c r="AN76" i="1"/>
  <c r="AO76" i="1"/>
  <c r="AP76" i="1"/>
  <c r="AQ76" i="1"/>
  <c r="AR76" i="1"/>
  <c r="AS76" i="1"/>
  <c r="AT76" i="1"/>
  <c r="AU76" i="1"/>
  <c r="AJ77" i="1"/>
  <c r="AK77" i="1"/>
  <c r="AL77" i="1"/>
  <c r="AM77" i="1"/>
  <c r="AN77" i="1"/>
  <c r="AO77" i="1"/>
  <c r="AP77" i="1"/>
  <c r="AQ77" i="1"/>
  <c r="AR77" i="1"/>
  <c r="AS77" i="1"/>
  <c r="AT77" i="1"/>
  <c r="AU77" i="1"/>
  <c r="AJ78" i="1"/>
  <c r="AK78" i="1"/>
  <c r="AL78" i="1"/>
  <c r="AM78" i="1"/>
  <c r="AN78" i="1"/>
  <c r="AO78" i="1"/>
  <c r="AP78" i="1"/>
  <c r="AQ78" i="1"/>
  <c r="AR78" i="1"/>
  <c r="AS78" i="1"/>
  <c r="AT78" i="1"/>
  <c r="AU78" i="1"/>
  <c r="AJ79" i="1"/>
  <c r="AK79" i="1"/>
  <c r="AL79" i="1"/>
  <c r="AM79" i="1"/>
  <c r="AN79" i="1"/>
  <c r="AO79" i="1"/>
  <c r="AP79" i="1"/>
  <c r="AQ79" i="1"/>
  <c r="AR79" i="1"/>
  <c r="AS79" i="1"/>
  <c r="AT79" i="1"/>
  <c r="AU79" i="1"/>
  <c r="AJ80" i="1"/>
  <c r="AK80" i="1"/>
  <c r="AL80" i="1"/>
  <c r="AM80" i="1"/>
  <c r="AN80" i="1"/>
  <c r="AO80" i="1"/>
  <c r="AP80" i="1"/>
  <c r="AQ80" i="1"/>
  <c r="AR80" i="1"/>
  <c r="AS80" i="1"/>
  <c r="AT80" i="1"/>
  <c r="AU80" i="1"/>
  <c r="AJ81" i="1"/>
  <c r="AK81" i="1"/>
  <c r="AL81" i="1"/>
  <c r="AM81" i="1"/>
  <c r="AN81" i="1"/>
  <c r="AO81" i="1"/>
  <c r="AP81" i="1"/>
  <c r="AQ81" i="1"/>
  <c r="AR81" i="1"/>
  <c r="AS81" i="1"/>
  <c r="AT81" i="1"/>
  <c r="AU81" i="1"/>
  <c r="AJ82" i="1"/>
  <c r="AK82" i="1"/>
  <c r="AL82" i="1"/>
  <c r="AM82" i="1"/>
  <c r="AN82" i="1"/>
  <c r="AO82" i="1"/>
  <c r="AP82" i="1"/>
  <c r="AQ82" i="1"/>
  <c r="AR82" i="1"/>
  <c r="AS82" i="1"/>
  <c r="AT82" i="1"/>
  <c r="AU82" i="1"/>
  <c r="AJ83" i="1"/>
  <c r="AK83" i="1"/>
  <c r="AL83" i="1"/>
  <c r="AM83" i="1"/>
  <c r="AN83" i="1"/>
  <c r="AO83" i="1"/>
  <c r="AP83" i="1"/>
  <c r="AQ83" i="1"/>
  <c r="AR83" i="1"/>
  <c r="AS83" i="1"/>
  <c r="AT83" i="1"/>
  <c r="AU83" i="1"/>
  <c r="AJ84" i="1"/>
  <c r="AK84" i="1"/>
  <c r="AL84" i="1"/>
  <c r="AM84" i="1"/>
  <c r="AN84" i="1"/>
  <c r="AO84" i="1"/>
  <c r="AP84" i="1"/>
  <c r="AQ84" i="1"/>
  <c r="AR84" i="1"/>
  <c r="AS84" i="1"/>
  <c r="AT84" i="1"/>
  <c r="AU84" i="1"/>
  <c r="AJ85" i="1"/>
  <c r="AK85" i="1"/>
  <c r="AL85" i="1"/>
  <c r="AM85" i="1"/>
  <c r="AN85" i="1"/>
  <c r="AO85" i="1"/>
  <c r="AP85" i="1"/>
  <c r="AQ85" i="1"/>
  <c r="AR85" i="1"/>
  <c r="AS85" i="1"/>
  <c r="AT85" i="1"/>
  <c r="AU85" i="1"/>
  <c r="AJ86" i="1"/>
  <c r="AK86" i="1"/>
  <c r="AL86" i="1"/>
  <c r="AM86" i="1"/>
  <c r="AN86" i="1"/>
  <c r="AO86" i="1"/>
  <c r="AP86" i="1"/>
  <c r="AQ86" i="1"/>
  <c r="AR86" i="1"/>
  <c r="AS86" i="1"/>
  <c r="AT86" i="1"/>
  <c r="AU86" i="1"/>
  <c r="AJ87" i="1"/>
  <c r="AK87" i="1"/>
  <c r="AL87" i="1"/>
  <c r="AM87" i="1"/>
  <c r="AN87" i="1"/>
  <c r="AO87" i="1"/>
  <c r="AP87" i="1"/>
  <c r="AQ87" i="1"/>
  <c r="AR87" i="1"/>
  <c r="AS87" i="1"/>
  <c r="AT87" i="1"/>
  <c r="AU87" i="1"/>
  <c r="AJ88" i="1"/>
  <c r="AK88" i="1"/>
  <c r="AL88" i="1"/>
  <c r="AM88" i="1"/>
  <c r="AN88" i="1"/>
  <c r="AO88" i="1"/>
  <c r="AP88" i="1"/>
  <c r="AQ88" i="1"/>
  <c r="AR88" i="1"/>
  <c r="AS88" i="1"/>
  <c r="AT88" i="1"/>
  <c r="AU88" i="1"/>
  <c r="AJ89" i="1"/>
  <c r="AK89" i="1"/>
  <c r="AL89" i="1"/>
  <c r="AM89" i="1"/>
  <c r="AN89" i="1"/>
  <c r="AO89" i="1"/>
  <c r="AP89" i="1"/>
  <c r="AQ89" i="1"/>
  <c r="AR89" i="1"/>
  <c r="AS89" i="1"/>
  <c r="AT89" i="1"/>
  <c r="AU89" i="1"/>
  <c r="AJ90" i="1"/>
  <c r="AK90" i="1"/>
  <c r="AL90" i="1"/>
  <c r="AM90" i="1"/>
  <c r="AN90" i="1"/>
  <c r="AO90" i="1"/>
  <c r="AP90" i="1"/>
  <c r="AQ90" i="1"/>
  <c r="AR90" i="1"/>
  <c r="AS90" i="1"/>
  <c r="AT90" i="1"/>
  <c r="AU90" i="1"/>
  <c r="AJ91" i="1"/>
  <c r="AK91" i="1"/>
  <c r="AL91" i="1"/>
  <c r="AM91" i="1"/>
  <c r="AN91" i="1"/>
  <c r="AO91" i="1"/>
  <c r="AP91" i="1"/>
  <c r="AQ91" i="1"/>
  <c r="AR91" i="1"/>
  <c r="AS91" i="1"/>
  <c r="AT91" i="1"/>
  <c r="AU91" i="1"/>
  <c r="AJ92" i="1"/>
  <c r="AK92" i="1"/>
  <c r="AL92" i="1"/>
  <c r="AM92" i="1"/>
  <c r="AN92" i="1"/>
  <c r="AO92" i="1"/>
  <c r="AP92" i="1"/>
  <c r="AQ92" i="1"/>
  <c r="AR92" i="1"/>
  <c r="AS92" i="1"/>
  <c r="AT92" i="1"/>
  <c r="AU92" i="1"/>
  <c r="AJ93" i="1"/>
  <c r="AK93" i="1"/>
  <c r="AL93" i="1"/>
  <c r="AM93" i="1"/>
  <c r="AN93" i="1"/>
  <c r="AO93" i="1"/>
  <c r="AP93" i="1"/>
  <c r="AQ93" i="1"/>
  <c r="AR93" i="1"/>
  <c r="AS93" i="1"/>
  <c r="AT93" i="1"/>
  <c r="AU93" i="1"/>
  <c r="AJ94" i="1"/>
  <c r="AK94" i="1"/>
  <c r="AL94" i="1"/>
  <c r="AM94" i="1"/>
  <c r="AN94" i="1"/>
  <c r="AO94" i="1"/>
  <c r="AP94" i="1"/>
  <c r="AQ94" i="1"/>
  <c r="AR94" i="1"/>
  <c r="AS94" i="1"/>
  <c r="AT94" i="1"/>
  <c r="AU94" i="1"/>
  <c r="AJ95" i="1"/>
  <c r="AK95" i="1"/>
  <c r="AL95" i="1"/>
  <c r="AM95" i="1"/>
  <c r="AN95" i="1"/>
  <c r="AO95" i="1"/>
  <c r="AP95" i="1"/>
  <c r="AQ95" i="1"/>
  <c r="AR95" i="1"/>
  <c r="AS95" i="1"/>
  <c r="AT95" i="1"/>
  <c r="AU95" i="1"/>
  <c r="AJ96" i="1"/>
  <c r="AK96" i="1"/>
  <c r="AL96" i="1"/>
  <c r="AM96" i="1"/>
  <c r="AN96" i="1"/>
  <c r="AO96" i="1"/>
  <c r="AP96" i="1"/>
  <c r="AQ96" i="1"/>
  <c r="AR96" i="1"/>
  <c r="AS96" i="1"/>
  <c r="AT96" i="1"/>
  <c r="AU96" i="1"/>
  <c r="AJ97" i="1"/>
  <c r="AK97" i="1"/>
  <c r="AL97" i="1"/>
  <c r="AM97" i="1"/>
  <c r="AN97" i="1"/>
  <c r="AO97" i="1"/>
  <c r="AP97" i="1"/>
  <c r="AQ97" i="1"/>
  <c r="AR97" i="1"/>
  <c r="AS97" i="1"/>
  <c r="AT97" i="1"/>
  <c r="AU97" i="1"/>
  <c r="AJ98" i="1"/>
  <c r="AK98" i="1"/>
  <c r="AL98" i="1"/>
  <c r="AM98" i="1"/>
  <c r="AN98" i="1"/>
  <c r="AO98" i="1"/>
  <c r="AP98" i="1"/>
  <c r="AQ98" i="1"/>
  <c r="AR98" i="1"/>
  <c r="AS98" i="1"/>
  <c r="AT98" i="1"/>
  <c r="AU98" i="1"/>
  <c r="AJ99" i="1"/>
  <c r="AK99" i="1"/>
  <c r="AL99" i="1"/>
  <c r="AM99" i="1"/>
  <c r="AN99" i="1"/>
  <c r="AO99" i="1"/>
  <c r="AP99" i="1"/>
  <c r="AQ99" i="1"/>
  <c r="AR99" i="1"/>
  <c r="AS99" i="1"/>
  <c r="AT99" i="1"/>
  <c r="AU99" i="1"/>
  <c r="AJ100" i="1"/>
  <c r="AK100" i="1"/>
  <c r="AL100" i="1"/>
  <c r="AM100" i="1"/>
  <c r="AN100" i="1"/>
  <c r="AO100" i="1"/>
  <c r="AP100" i="1"/>
  <c r="AQ100" i="1"/>
  <c r="AR100" i="1"/>
  <c r="AS100" i="1"/>
  <c r="AT100" i="1"/>
  <c r="AU100" i="1"/>
  <c r="AJ101" i="1"/>
  <c r="AK101" i="1"/>
  <c r="AL101" i="1"/>
  <c r="AM101" i="1"/>
  <c r="AN101" i="1"/>
  <c r="AO101" i="1"/>
  <c r="AP101" i="1"/>
  <c r="AQ101" i="1"/>
  <c r="AR101" i="1"/>
  <c r="AS101" i="1"/>
  <c r="AT101" i="1"/>
  <c r="AU101" i="1"/>
  <c r="AJ102" i="1"/>
  <c r="AK102" i="1"/>
  <c r="AL102" i="1"/>
  <c r="AM102" i="1"/>
  <c r="AN102" i="1"/>
  <c r="AO102" i="1"/>
  <c r="AP102" i="1"/>
  <c r="AQ102" i="1"/>
  <c r="AR102" i="1"/>
  <c r="AS102" i="1"/>
  <c r="AT102" i="1"/>
  <c r="AU102" i="1"/>
  <c r="AJ103" i="1"/>
  <c r="AK103" i="1"/>
  <c r="AL103" i="1"/>
  <c r="AM103" i="1"/>
  <c r="AN103" i="1"/>
  <c r="AO103" i="1"/>
  <c r="AP103" i="1"/>
  <c r="AQ103" i="1"/>
  <c r="AR103" i="1"/>
  <c r="AS103" i="1"/>
  <c r="AT103" i="1"/>
  <c r="AU103" i="1"/>
  <c r="AJ104" i="1"/>
  <c r="AK104" i="1"/>
  <c r="AL104" i="1"/>
  <c r="AM104" i="1"/>
  <c r="AN104" i="1"/>
  <c r="AO104" i="1"/>
  <c r="AP104" i="1"/>
  <c r="AQ104" i="1"/>
  <c r="AR104" i="1"/>
  <c r="AS104" i="1"/>
  <c r="AT104" i="1"/>
  <c r="AU104" i="1"/>
  <c r="AJ105" i="1"/>
  <c r="AK105" i="1"/>
  <c r="AL105" i="1"/>
  <c r="AM105" i="1"/>
  <c r="AN105" i="1"/>
  <c r="AO105" i="1"/>
  <c r="AP105" i="1"/>
  <c r="AQ105" i="1"/>
  <c r="AR105" i="1"/>
  <c r="AS105" i="1"/>
  <c r="AT105" i="1"/>
  <c r="AU105" i="1"/>
  <c r="AJ106" i="1"/>
  <c r="AK106" i="1"/>
  <c r="AL106" i="1"/>
  <c r="AM106" i="1"/>
  <c r="AN106" i="1"/>
  <c r="AO106" i="1"/>
  <c r="AP106" i="1"/>
  <c r="AQ106" i="1"/>
  <c r="AR106" i="1"/>
  <c r="AS106" i="1"/>
  <c r="AT106" i="1"/>
  <c r="AU106" i="1"/>
  <c r="AJ107" i="1"/>
  <c r="AK107" i="1"/>
  <c r="AL107" i="1"/>
  <c r="AM107" i="1"/>
  <c r="AN107" i="1"/>
  <c r="AO107" i="1"/>
  <c r="AP107" i="1"/>
  <c r="AQ107" i="1"/>
  <c r="AR107" i="1"/>
  <c r="AS107" i="1"/>
  <c r="AT107" i="1"/>
  <c r="AU107" i="1"/>
  <c r="AJ108" i="1"/>
  <c r="AK108" i="1"/>
  <c r="AL108" i="1"/>
  <c r="AM108" i="1"/>
  <c r="AN108" i="1"/>
  <c r="AO108" i="1"/>
  <c r="AP108" i="1"/>
  <c r="AQ108" i="1"/>
  <c r="AR108" i="1"/>
  <c r="AS108" i="1"/>
  <c r="AT108" i="1"/>
  <c r="AU108" i="1"/>
  <c r="AJ109" i="1"/>
  <c r="AK109" i="1"/>
  <c r="AL109" i="1"/>
  <c r="AM109" i="1"/>
  <c r="AN109" i="1"/>
  <c r="AO109" i="1"/>
  <c r="AP109" i="1"/>
  <c r="AQ109" i="1"/>
  <c r="AR109" i="1"/>
  <c r="AS109" i="1"/>
  <c r="AT109" i="1"/>
  <c r="AU109" i="1"/>
  <c r="AJ110" i="1"/>
  <c r="AK110" i="1"/>
  <c r="AL110" i="1"/>
  <c r="AM110" i="1"/>
  <c r="AN110" i="1"/>
  <c r="AO110" i="1"/>
  <c r="AP110" i="1"/>
  <c r="AQ110" i="1"/>
  <c r="AR110" i="1"/>
  <c r="AS110" i="1"/>
  <c r="AT110" i="1"/>
  <c r="AU110" i="1"/>
  <c r="AJ111" i="1"/>
  <c r="AK111" i="1"/>
  <c r="AL111" i="1"/>
  <c r="AM111" i="1"/>
  <c r="AN111" i="1"/>
  <c r="AO111" i="1"/>
  <c r="AP111" i="1"/>
  <c r="AQ111" i="1"/>
  <c r="AR111" i="1"/>
  <c r="AS111" i="1"/>
  <c r="AT111" i="1"/>
  <c r="AU111" i="1"/>
  <c r="AJ112" i="1"/>
  <c r="AK112" i="1"/>
  <c r="AL112" i="1"/>
  <c r="AM112" i="1"/>
  <c r="AN112" i="1"/>
  <c r="AO112" i="1"/>
  <c r="AP112" i="1"/>
  <c r="AQ112" i="1"/>
  <c r="AR112" i="1"/>
  <c r="AS112" i="1"/>
  <c r="AT112" i="1"/>
  <c r="AU112" i="1"/>
  <c r="AJ113" i="1"/>
  <c r="AK113" i="1"/>
  <c r="AL113" i="1"/>
  <c r="AM113" i="1"/>
  <c r="AN113" i="1"/>
  <c r="AO113" i="1"/>
  <c r="AP113" i="1"/>
  <c r="AQ113" i="1"/>
  <c r="AR113" i="1"/>
  <c r="AS113" i="1"/>
  <c r="AT113" i="1"/>
  <c r="AU113" i="1"/>
  <c r="AJ114" i="1"/>
  <c r="AK114" i="1"/>
  <c r="AL114" i="1"/>
  <c r="AM114" i="1"/>
  <c r="AN114" i="1"/>
  <c r="AO114" i="1"/>
  <c r="AP114" i="1"/>
  <c r="AQ114" i="1"/>
  <c r="AR114" i="1"/>
  <c r="AS114" i="1"/>
  <c r="AT114" i="1"/>
  <c r="AU114" i="1"/>
  <c r="AJ115" i="1"/>
  <c r="AK115" i="1"/>
  <c r="AL115" i="1"/>
  <c r="AM115" i="1"/>
  <c r="AN115" i="1"/>
  <c r="AO115" i="1"/>
  <c r="AP115" i="1"/>
  <c r="AQ115" i="1"/>
  <c r="AR115" i="1"/>
  <c r="AS115" i="1"/>
  <c r="AT115" i="1"/>
  <c r="AU115" i="1"/>
  <c r="AJ116" i="1"/>
  <c r="AK116" i="1"/>
  <c r="AL116" i="1"/>
  <c r="AM116" i="1"/>
  <c r="AN116" i="1"/>
  <c r="AO116" i="1"/>
  <c r="AP116" i="1"/>
  <c r="AQ116" i="1"/>
  <c r="AR116" i="1"/>
  <c r="AS116" i="1"/>
  <c r="AT116" i="1"/>
  <c r="AU116" i="1"/>
  <c r="AJ117" i="1"/>
  <c r="AK117" i="1"/>
  <c r="AL117" i="1"/>
  <c r="AM117" i="1"/>
  <c r="AN117" i="1"/>
  <c r="AO117" i="1"/>
  <c r="AP117" i="1"/>
  <c r="AQ117" i="1"/>
  <c r="AR117" i="1"/>
  <c r="AS117" i="1"/>
  <c r="AT117" i="1"/>
  <c r="AU117" i="1"/>
  <c r="AJ118" i="1"/>
  <c r="AK118" i="1"/>
  <c r="AL118" i="1"/>
  <c r="AM118" i="1"/>
  <c r="AN118" i="1"/>
  <c r="AO118" i="1"/>
  <c r="AP118" i="1"/>
  <c r="AQ118" i="1"/>
  <c r="AR118" i="1"/>
  <c r="AS118" i="1"/>
  <c r="AT118" i="1"/>
  <c r="AU118" i="1"/>
  <c r="AJ119" i="1"/>
  <c r="AK119" i="1"/>
  <c r="AL119" i="1"/>
  <c r="AM119" i="1"/>
  <c r="AN119" i="1"/>
  <c r="AO119" i="1"/>
  <c r="AP119" i="1"/>
  <c r="AQ119" i="1"/>
  <c r="AR119" i="1"/>
  <c r="AS119" i="1"/>
  <c r="AT119" i="1"/>
  <c r="AU119" i="1"/>
  <c r="AJ120" i="1"/>
  <c r="AK120" i="1"/>
  <c r="AL120" i="1"/>
  <c r="AM120" i="1"/>
  <c r="AN120" i="1"/>
  <c r="AO120" i="1"/>
  <c r="AP120" i="1"/>
  <c r="AQ120" i="1"/>
  <c r="AR120" i="1"/>
  <c r="AS120" i="1"/>
  <c r="AT120" i="1"/>
  <c r="AU120" i="1"/>
  <c r="AJ121" i="1"/>
  <c r="AK121" i="1"/>
  <c r="AL121" i="1"/>
  <c r="AM121" i="1"/>
  <c r="AN121" i="1"/>
  <c r="AO121" i="1"/>
  <c r="AP121" i="1"/>
  <c r="AQ121" i="1"/>
  <c r="AR121" i="1"/>
  <c r="AS121" i="1"/>
  <c r="AT121" i="1"/>
  <c r="AU121" i="1"/>
  <c r="AJ122" i="1"/>
  <c r="AK122" i="1"/>
  <c r="AL122" i="1"/>
  <c r="AM122" i="1"/>
  <c r="AN122" i="1"/>
  <c r="AO122" i="1"/>
  <c r="AP122" i="1"/>
  <c r="AQ122" i="1"/>
  <c r="AR122" i="1"/>
  <c r="AS122" i="1"/>
  <c r="AT122" i="1"/>
  <c r="AU122" i="1"/>
  <c r="AJ123" i="1"/>
  <c r="AK123" i="1"/>
  <c r="AL123" i="1"/>
  <c r="AM123" i="1"/>
  <c r="AN123" i="1"/>
  <c r="AO123" i="1"/>
  <c r="AP123" i="1"/>
  <c r="AQ123" i="1"/>
  <c r="AR123" i="1"/>
  <c r="AS123" i="1"/>
  <c r="AT123" i="1"/>
  <c r="AU123" i="1"/>
  <c r="AJ124" i="1"/>
  <c r="AK124" i="1"/>
  <c r="AL124" i="1"/>
  <c r="AM124" i="1"/>
  <c r="AN124" i="1"/>
  <c r="AO124" i="1"/>
  <c r="AP124" i="1"/>
  <c r="AQ124" i="1"/>
  <c r="AR124" i="1"/>
  <c r="AS124" i="1"/>
  <c r="AT124" i="1"/>
  <c r="AU124" i="1"/>
  <c r="AJ125" i="1"/>
  <c r="AK125" i="1"/>
  <c r="AL125" i="1"/>
  <c r="AM125" i="1"/>
  <c r="AN125" i="1"/>
  <c r="AO125" i="1"/>
  <c r="AP125" i="1"/>
  <c r="AQ125" i="1"/>
  <c r="AR125" i="1"/>
  <c r="AS125" i="1"/>
  <c r="AT125" i="1"/>
  <c r="AU125" i="1"/>
  <c r="AJ126" i="1"/>
  <c r="AK126" i="1"/>
  <c r="AL126" i="1"/>
  <c r="AM126" i="1"/>
  <c r="AN126" i="1"/>
  <c r="AO126" i="1"/>
  <c r="AP126" i="1"/>
  <c r="AQ126" i="1"/>
  <c r="AR126" i="1"/>
  <c r="AS126" i="1"/>
  <c r="AT126" i="1"/>
  <c r="AU126" i="1"/>
  <c r="AJ127" i="1"/>
  <c r="AK127" i="1"/>
  <c r="AL127" i="1"/>
  <c r="AM127" i="1"/>
  <c r="AN127" i="1"/>
  <c r="AO127" i="1"/>
  <c r="AP127" i="1"/>
  <c r="AQ127" i="1"/>
  <c r="AR127" i="1"/>
  <c r="AS127" i="1"/>
  <c r="AT127" i="1"/>
  <c r="AU127" i="1"/>
  <c r="AJ128" i="1"/>
  <c r="AK128" i="1"/>
  <c r="AL128" i="1"/>
  <c r="AM128" i="1"/>
  <c r="AN128" i="1"/>
  <c r="AO128" i="1"/>
  <c r="AP128" i="1"/>
  <c r="AQ128" i="1"/>
  <c r="AR128" i="1"/>
  <c r="AS128" i="1"/>
  <c r="AT128" i="1"/>
  <c r="AU128" i="1"/>
  <c r="AJ129" i="1"/>
  <c r="AK129" i="1"/>
  <c r="AL129" i="1"/>
  <c r="AM129" i="1"/>
  <c r="AN129" i="1"/>
  <c r="AO129" i="1"/>
  <c r="AP129" i="1"/>
  <c r="AQ129" i="1"/>
  <c r="AR129" i="1"/>
  <c r="AS129" i="1"/>
  <c r="AT129" i="1"/>
  <c r="AU129" i="1"/>
  <c r="AJ130" i="1"/>
  <c r="AK130" i="1"/>
  <c r="AL130" i="1"/>
  <c r="AM130" i="1"/>
  <c r="AN130" i="1"/>
  <c r="AO130" i="1"/>
  <c r="AP130" i="1"/>
  <c r="AQ130" i="1"/>
  <c r="AR130" i="1"/>
  <c r="AS130" i="1"/>
  <c r="AT130" i="1"/>
  <c r="AU130" i="1"/>
  <c r="AJ131" i="1"/>
  <c r="AK131" i="1"/>
  <c r="AL131" i="1"/>
  <c r="AM131" i="1"/>
  <c r="AN131" i="1"/>
  <c r="AO131" i="1"/>
  <c r="AP131" i="1"/>
  <c r="AQ131" i="1"/>
  <c r="AR131" i="1"/>
  <c r="AS131" i="1"/>
  <c r="AT131" i="1"/>
  <c r="AU131" i="1"/>
  <c r="AJ132" i="1"/>
  <c r="AK132" i="1"/>
  <c r="AL132" i="1"/>
  <c r="AM132" i="1"/>
  <c r="AN132" i="1"/>
  <c r="AO132" i="1"/>
  <c r="AP132" i="1"/>
  <c r="AQ132" i="1"/>
  <c r="AR132" i="1"/>
  <c r="AS132" i="1"/>
  <c r="AT132" i="1"/>
  <c r="AU132" i="1"/>
  <c r="AJ133" i="1"/>
  <c r="AK133" i="1"/>
  <c r="AL133" i="1"/>
  <c r="AM133" i="1"/>
  <c r="AN133" i="1"/>
  <c r="AO133" i="1"/>
  <c r="AP133" i="1"/>
  <c r="AQ133" i="1"/>
  <c r="AR133" i="1"/>
  <c r="AS133" i="1"/>
  <c r="AT133" i="1"/>
  <c r="AU133" i="1"/>
  <c r="AJ134" i="1"/>
  <c r="AK134" i="1"/>
  <c r="AL134" i="1"/>
  <c r="AM134" i="1"/>
  <c r="AN134" i="1"/>
  <c r="AO134" i="1"/>
  <c r="AP134" i="1"/>
  <c r="AQ134" i="1"/>
  <c r="AR134" i="1"/>
  <c r="AS134" i="1"/>
  <c r="AT134" i="1"/>
  <c r="AU134" i="1"/>
  <c r="AJ135" i="1"/>
  <c r="AK135" i="1"/>
  <c r="AL135" i="1"/>
  <c r="AM135" i="1"/>
  <c r="AN135" i="1"/>
  <c r="AO135" i="1"/>
  <c r="AP135" i="1"/>
  <c r="AQ135" i="1"/>
  <c r="AR135" i="1"/>
  <c r="AS135" i="1"/>
  <c r="AT135" i="1"/>
  <c r="AU135" i="1"/>
  <c r="AJ136" i="1"/>
  <c r="AK136" i="1"/>
  <c r="AL136" i="1"/>
  <c r="AM136" i="1"/>
  <c r="AN136" i="1"/>
  <c r="AO136" i="1"/>
  <c r="AP136" i="1"/>
  <c r="AQ136" i="1"/>
  <c r="AR136" i="1"/>
  <c r="AS136" i="1"/>
  <c r="AT136" i="1"/>
  <c r="AU136" i="1"/>
  <c r="AJ137" i="1"/>
  <c r="AK137" i="1"/>
  <c r="AL137" i="1"/>
  <c r="AM137" i="1"/>
  <c r="AN137" i="1"/>
  <c r="AO137" i="1"/>
  <c r="AP137" i="1"/>
  <c r="AQ137" i="1"/>
  <c r="AR137" i="1"/>
  <c r="AS137" i="1"/>
  <c r="AT137" i="1"/>
  <c r="AU137" i="1"/>
  <c r="AJ138" i="1"/>
  <c r="AK138" i="1"/>
  <c r="AL138" i="1"/>
  <c r="AM138" i="1"/>
  <c r="AN138" i="1"/>
  <c r="AO138" i="1"/>
  <c r="AP138" i="1"/>
  <c r="AQ138" i="1"/>
  <c r="AR138" i="1"/>
  <c r="AS138" i="1"/>
  <c r="AT138" i="1"/>
  <c r="AU138" i="1"/>
  <c r="AJ139" i="1"/>
  <c r="AK139" i="1"/>
  <c r="AL139" i="1"/>
  <c r="AM139" i="1"/>
  <c r="AN139" i="1"/>
  <c r="AO139" i="1"/>
  <c r="AP139" i="1"/>
  <c r="AQ139" i="1"/>
  <c r="AR139" i="1"/>
  <c r="AS139" i="1"/>
  <c r="AT139" i="1"/>
  <c r="AU139" i="1"/>
  <c r="AJ140" i="1"/>
  <c r="AK140" i="1"/>
  <c r="AL140" i="1"/>
  <c r="AM140" i="1"/>
  <c r="AN140" i="1"/>
  <c r="AO140" i="1"/>
  <c r="AP140" i="1"/>
  <c r="AQ140" i="1"/>
  <c r="AR140" i="1"/>
  <c r="AS140" i="1"/>
  <c r="AT140" i="1"/>
  <c r="AU140" i="1"/>
  <c r="AJ141" i="1"/>
  <c r="AK141" i="1"/>
  <c r="AL141" i="1"/>
  <c r="AM141" i="1"/>
  <c r="AN141" i="1"/>
  <c r="AO141" i="1"/>
  <c r="AP141" i="1"/>
  <c r="AQ141" i="1"/>
  <c r="AR141" i="1"/>
  <c r="AS141" i="1"/>
  <c r="AT141" i="1"/>
  <c r="AU141" i="1"/>
  <c r="AJ142" i="1"/>
  <c r="AK142" i="1"/>
  <c r="AL142" i="1"/>
  <c r="AM142" i="1"/>
  <c r="AN142" i="1"/>
  <c r="AO142" i="1"/>
  <c r="AP142" i="1"/>
  <c r="AQ142" i="1"/>
  <c r="AR142" i="1"/>
  <c r="AS142" i="1"/>
  <c r="AT142" i="1"/>
  <c r="AU142" i="1"/>
  <c r="AJ143" i="1"/>
  <c r="AK143" i="1"/>
  <c r="AL143" i="1"/>
  <c r="AM143" i="1"/>
  <c r="AN143" i="1"/>
  <c r="AO143" i="1"/>
  <c r="AP143" i="1"/>
  <c r="AQ143" i="1"/>
  <c r="AR143" i="1"/>
  <c r="AS143" i="1"/>
  <c r="AT143" i="1"/>
  <c r="AU143" i="1"/>
  <c r="AJ144" i="1"/>
  <c r="AK144" i="1"/>
  <c r="AL144" i="1"/>
  <c r="AM144" i="1"/>
  <c r="AN144" i="1"/>
  <c r="AO144" i="1"/>
  <c r="AP144" i="1"/>
  <c r="AQ144" i="1"/>
  <c r="AR144" i="1"/>
  <c r="AS144" i="1"/>
  <c r="AT144" i="1"/>
  <c r="AU144" i="1"/>
  <c r="AJ145" i="1"/>
  <c r="AK145" i="1"/>
  <c r="AL145" i="1"/>
  <c r="AM145" i="1"/>
  <c r="AN145" i="1"/>
  <c r="AO145" i="1"/>
  <c r="AP145" i="1"/>
  <c r="AQ145" i="1"/>
  <c r="AR145" i="1"/>
  <c r="AS145" i="1"/>
  <c r="AT145" i="1"/>
  <c r="AU145" i="1"/>
  <c r="AJ146" i="1"/>
  <c r="AK146" i="1"/>
  <c r="AL146" i="1"/>
  <c r="AM146" i="1"/>
  <c r="AN146" i="1"/>
  <c r="AO146" i="1"/>
  <c r="AP146" i="1"/>
  <c r="AQ146" i="1"/>
  <c r="AR146" i="1"/>
  <c r="AS146" i="1"/>
  <c r="AT146" i="1"/>
  <c r="AU146" i="1"/>
  <c r="AJ147" i="1"/>
  <c r="AK147" i="1"/>
  <c r="AL147" i="1"/>
  <c r="AM147" i="1"/>
  <c r="AN147" i="1"/>
  <c r="AO147" i="1"/>
  <c r="AP147" i="1"/>
  <c r="AQ147" i="1"/>
  <c r="AR147" i="1"/>
  <c r="AS147" i="1"/>
  <c r="AT147" i="1"/>
  <c r="AU147" i="1"/>
  <c r="AJ148" i="1"/>
  <c r="AK148" i="1"/>
  <c r="AL148" i="1"/>
  <c r="AM148" i="1"/>
  <c r="AN148" i="1"/>
  <c r="AO148" i="1"/>
  <c r="AP148" i="1"/>
  <c r="AQ148" i="1"/>
  <c r="AR148" i="1"/>
  <c r="AS148" i="1"/>
  <c r="AT148" i="1"/>
  <c r="AU148" i="1"/>
  <c r="AJ149" i="1"/>
  <c r="AK149" i="1"/>
  <c r="AL149" i="1"/>
  <c r="AM149" i="1"/>
  <c r="AN149" i="1"/>
  <c r="AO149" i="1"/>
  <c r="AP149" i="1"/>
  <c r="AQ149" i="1"/>
  <c r="AR149" i="1"/>
  <c r="AS149" i="1"/>
  <c r="AT149" i="1"/>
  <c r="AU149" i="1"/>
  <c r="AJ150" i="1"/>
  <c r="AK150" i="1"/>
  <c r="AL150" i="1"/>
  <c r="AM150" i="1"/>
  <c r="AN150" i="1"/>
  <c r="AO150" i="1"/>
  <c r="AP150" i="1"/>
  <c r="AQ150" i="1"/>
  <c r="AR150" i="1"/>
  <c r="AS150" i="1"/>
  <c r="AT150" i="1"/>
  <c r="AU150" i="1"/>
  <c r="AJ151" i="1"/>
  <c r="AK151" i="1"/>
  <c r="AL151" i="1"/>
  <c r="AM151" i="1"/>
  <c r="AN151" i="1"/>
  <c r="AO151" i="1"/>
  <c r="AP151" i="1"/>
  <c r="AQ151" i="1"/>
  <c r="AR151" i="1"/>
  <c r="AS151" i="1"/>
  <c r="AT151" i="1"/>
  <c r="AU151" i="1"/>
  <c r="AJ152" i="1"/>
  <c r="AK152" i="1"/>
  <c r="AL152" i="1"/>
  <c r="AM152" i="1"/>
  <c r="AN152" i="1"/>
  <c r="AO152" i="1"/>
  <c r="AP152" i="1"/>
  <c r="AQ152" i="1"/>
  <c r="AR152" i="1"/>
  <c r="AS152" i="1"/>
  <c r="AT152" i="1"/>
  <c r="AU152" i="1"/>
  <c r="AJ153" i="1"/>
  <c r="AK153" i="1"/>
  <c r="AL153" i="1"/>
  <c r="AM153" i="1"/>
  <c r="AN153" i="1"/>
  <c r="AO153" i="1"/>
  <c r="AP153" i="1"/>
  <c r="AQ153" i="1"/>
  <c r="AR153" i="1"/>
  <c r="AS153" i="1"/>
  <c r="AT153" i="1"/>
  <c r="AU153" i="1"/>
  <c r="AJ154" i="1"/>
  <c r="AK154" i="1"/>
  <c r="AL154" i="1"/>
  <c r="AM154" i="1"/>
  <c r="AN154" i="1"/>
  <c r="AO154" i="1"/>
  <c r="AP154" i="1"/>
  <c r="AQ154" i="1"/>
  <c r="AR154" i="1"/>
  <c r="AS154" i="1"/>
  <c r="AT154" i="1"/>
  <c r="AU154" i="1"/>
  <c r="AJ155" i="1"/>
  <c r="AK155" i="1"/>
  <c r="AL155" i="1"/>
  <c r="AM155" i="1"/>
  <c r="AN155" i="1"/>
  <c r="AO155" i="1"/>
  <c r="AP155" i="1"/>
  <c r="AQ155" i="1"/>
  <c r="AR155" i="1"/>
  <c r="AS155" i="1"/>
  <c r="AT155" i="1"/>
  <c r="AU155" i="1"/>
  <c r="AJ156" i="1"/>
  <c r="AK156" i="1"/>
  <c r="AL156" i="1"/>
  <c r="AM156" i="1"/>
  <c r="AN156" i="1"/>
  <c r="AO156" i="1"/>
  <c r="AP156" i="1"/>
  <c r="AQ156" i="1"/>
  <c r="AR156" i="1"/>
  <c r="AS156" i="1"/>
  <c r="AT156" i="1"/>
  <c r="AU156" i="1"/>
  <c r="AJ157" i="1"/>
  <c r="AK157" i="1"/>
  <c r="AL157" i="1"/>
  <c r="AM157" i="1"/>
  <c r="AN157" i="1"/>
  <c r="AO157" i="1"/>
  <c r="AP157" i="1"/>
  <c r="AQ157" i="1"/>
  <c r="AR157" i="1"/>
  <c r="AS157" i="1"/>
  <c r="AT157" i="1"/>
  <c r="AU157" i="1"/>
  <c r="AJ158" i="1"/>
  <c r="AK158" i="1"/>
  <c r="AL158" i="1"/>
  <c r="AM158" i="1"/>
  <c r="AN158" i="1"/>
  <c r="AO158" i="1"/>
  <c r="AP158" i="1"/>
  <c r="AQ158" i="1"/>
  <c r="AR158" i="1"/>
  <c r="AS158" i="1"/>
  <c r="AT158" i="1"/>
  <c r="AU158" i="1"/>
  <c r="AJ159" i="1"/>
  <c r="AK159" i="1"/>
  <c r="AL159" i="1"/>
  <c r="AM159" i="1"/>
  <c r="AN159" i="1"/>
  <c r="AO159" i="1"/>
  <c r="AP159" i="1"/>
  <c r="AQ159" i="1"/>
  <c r="AR159" i="1"/>
  <c r="AS159" i="1"/>
  <c r="AT159" i="1"/>
  <c r="AU159" i="1"/>
  <c r="AJ160" i="1"/>
  <c r="AK160" i="1"/>
  <c r="AL160" i="1"/>
  <c r="AM160" i="1"/>
  <c r="AN160" i="1"/>
  <c r="AO160" i="1"/>
  <c r="AP160" i="1"/>
  <c r="AQ160" i="1"/>
  <c r="AR160" i="1"/>
  <c r="AS160" i="1"/>
  <c r="AT160" i="1"/>
  <c r="AU160" i="1"/>
  <c r="AJ161" i="1"/>
  <c r="AK161" i="1"/>
  <c r="AL161" i="1"/>
  <c r="AM161" i="1"/>
  <c r="AN161" i="1"/>
  <c r="AO161" i="1"/>
  <c r="AP161" i="1"/>
  <c r="AQ161" i="1"/>
  <c r="AR161" i="1"/>
  <c r="AS161" i="1"/>
  <c r="AT161" i="1"/>
  <c r="AU161" i="1"/>
  <c r="AJ162" i="1"/>
  <c r="AK162" i="1"/>
  <c r="AL162" i="1"/>
  <c r="AM162" i="1"/>
  <c r="AN162" i="1"/>
  <c r="AO162" i="1"/>
  <c r="AP162" i="1"/>
  <c r="AQ162" i="1"/>
  <c r="AR162" i="1"/>
  <c r="AS162" i="1"/>
  <c r="AT162" i="1"/>
  <c r="AU162" i="1"/>
  <c r="AJ163" i="1"/>
  <c r="AK163" i="1"/>
  <c r="AL163" i="1"/>
  <c r="AM163" i="1"/>
  <c r="AN163" i="1"/>
  <c r="AO163" i="1"/>
  <c r="AP163" i="1"/>
  <c r="AQ163" i="1"/>
  <c r="AR163" i="1"/>
  <c r="AS163" i="1"/>
  <c r="AT163" i="1"/>
  <c r="AU163" i="1"/>
  <c r="AJ164" i="1"/>
  <c r="AK164" i="1"/>
  <c r="AL164" i="1"/>
  <c r="AM164" i="1"/>
  <c r="AN164" i="1"/>
  <c r="AO164" i="1"/>
  <c r="AP164" i="1"/>
  <c r="AQ164" i="1"/>
  <c r="AR164" i="1"/>
  <c r="AS164" i="1"/>
  <c r="AT164" i="1"/>
  <c r="AU164" i="1"/>
  <c r="AJ165" i="1"/>
  <c r="AK165" i="1"/>
  <c r="AL165" i="1"/>
  <c r="AM165" i="1"/>
  <c r="AN165" i="1"/>
  <c r="AO165" i="1"/>
  <c r="AP165" i="1"/>
  <c r="AQ165" i="1"/>
  <c r="AR165" i="1"/>
  <c r="AS165" i="1"/>
  <c r="AT165" i="1"/>
  <c r="AU165" i="1"/>
  <c r="AJ166" i="1"/>
  <c r="AK166" i="1"/>
  <c r="AL166" i="1"/>
  <c r="AM166" i="1"/>
  <c r="AN166" i="1"/>
  <c r="AO166" i="1"/>
  <c r="AP166" i="1"/>
  <c r="AQ166" i="1"/>
  <c r="AR166" i="1"/>
  <c r="AS166" i="1"/>
  <c r="AT166" i="1"/>
  <c r="AU166" i="1"/>
  <c r="AJ167" i="1"/>
  <c r="AK167" i="1"/>
  <c r="AL167" i="1"/>
  <c r="AM167" i="1"/>
  <c r="AN167" i="1"/>
  <c r="AO167" i="1"/>
  <c r="AP167" i="1"/>
  <c r="AQ167" i="1"/>
  <c r="AR167" i="1"/>
  <c r="AS167" i="1"/>
  <c r="AT167" i="1"/>
  <c r="AU167" i="1"/>
  <c r="AJ168" i="1"/>
  <c r="AK168" i="1"/>
  <c r="AL168" i="1"/>
  <c r="AM168" i="1"/>
  <c r="AN168" i="1"/>
  <c r="AO168" i="1"/>
  <c r="AP168" i="1"/>
  <c r="AQ168" i="1"/>
  <c r="AR168" i="1"/>
  <c r="AS168" i="1"/>
  <c r="AT168" i="1"/>
  <c r="AU168" i="1"/>
  <c r="AJ169" i="1"/>
  <c r="AK169" i="1"/>
  <c r="AL169" i="1"/>
  <c r="AM169" i="1"/>
  <c r="AN169" i="1"/>
  <c r="AO169" i="1"/>
  <c r="AP169" i="1"/>
  <c r="AQ169" i="1"/>
  <c r="AR169" i="1"/>
  <c r="AS169" i="1"/>
  <c r="AT169" i="1"/>
  <c r="AU169" i="1"/>
  <c r="AJ170" i="1"/>
  <c r="AK170" i="1"/>
  <c r="AL170" i="1"/>
  <c r="AM170" i="1"/>
  <c r="AN170" i="1"/>
  <c r="AO170" i="1"/>
  <c r="AP170" i="1"/>
  <c r="AQ170" i="1"/>
  <c r="AR170" i="1"/>
  <c r="AS170" i="1"/>
  <c r="AT170" i="1"/>
  <c r="AU170" i="1"/>
  <c r="AJ171" i="1"/>
  <c r="AK171" i="1"/>
  <c r="AL171" i="1"/>
  <c r="AM171" i="1"/>
  <c r="AN171" i="1"/>
  <c r="AO171" i="1"/>
  <c r="AP171" i="1"/>
  <c r="AQ171" i="1"/>
  <c r="AR171" i="1"/>
  <c r="AS171" i="1"/>
  <c r="AT171" i="1"/>
  <c r="AU171" i="1"/>
  <c r="AJ172" i="1"/>
  <c r="AK172" i="1"/>
  <c r="AL172" i="1"/>
  <c r="AM172" i="1"/>
  <c r="AN172" i="1"/>
  <c r="AO172" i="1"/>
  <c r="AP172" i="1"/>
  <c r="AQ172" i="1"/>
  <c r="AR172" i="1"/>
  <c r="AS172" i="1"/>
  <c r="AT172" i="1"/>
  <c r="AU172" i="1"/>
  <c r="AJ173" i="1"/>
  <c r="AK173" i="1"/>
  <c r="AL173" i="1"/>
  <c r="AM173" i="1"/>
  <c r="AN173" i="1"/>
  <c r="AO173" i="1"/>
  <c r="AP173" i="1"/>
  <c r="AQ173" i="1"/>
  <c r="AR173" i="1"/>
  <c r="AS173" i="1"/>
  <c r="AT173" i="1"/>
  <c r="AU173" i="1"/>
  <c r="AJ174" i="1"/>
  <c r="AK174" i="1"/>
  <c r="AL174" i="1"/>
  <c r="AM174" i="1"/>
  <c r="AN174" i="1"/>
  <c r="AO174" i="1"/>
  <c r="AP174" i="1"/>
  <c r="AQ174" i="1"/>
  <c r="AR174" i="1"/>
  <c r="AS174" i="1"/>
  <c r="AT174" i="1"/>
  <c r="AU174" i="1"/>
  <c r="AJ175" i="1"/>
  <c r="AK175" i="1"/>
  <c r="AL175" i="1"/>
  <c r="AM175" i="1"/>
  <c r="AN175" i="1"/>
  <c r="AO175" i="1"/>
  <c r="AP175" i="1"/>
  <c r="AQ175" i="1"/>
  <c r="AR175" i="1"/>
  <c r="AS175" i="1"/>
  <c r="AT175" i="1"/>
  <c r="AU175" i="1"/>
  <c r="AJ176" i="1"/>
  <c r="AK176" i="1"/>
  <c r="AL176" i="1"/>
  <c r="AM176" i="1"/>
  <c r="AN176" i="1"/>
  <c r="AO176" i="1"/>
  <c r="AP176" i="1"/>
  <c r="AQ176" i="1"/>
  <c r="AR176" i="1"/>
  <c r="AS176" i="1"/>
  <c r="AT176" i="1"/>
  <c r="AU176" i="1"/>
  <c r="AJ177" i="1"/>
  <c r="AK177" i="1"/>
  <c r="AL177" i="1"/>
  <c r="AM177" i="1"/>
  <c r="AN177" i="1"/>
  <c r="AO177" i="1"/>
  <c r="AP177" i="1"/>
  <c r="AQ177" i="1"/>
  <c r="AR177" i="1"/>
  <c r="AS177" i="1"/>
  <c r="AT177" i="1"/>
  <c r="AU177" i="1"/>
  <c r="AJ178" i="1"/>
  <c r="AK178" i="1"/>
  <c r="AL178" i="1"/>
  <c r="AM178" i="1"/>
  <c r="AN178" i="1"/>
  <c r="AO178" i="1"/>
  <c r="AP178" i="1"/>
  <c r="AQ178" i="1"/>
  <c r="AR178" i="1"/>
  <c r="AS178" i="1"/>
  <c r="AT178" i="1"/>
  <c r="AU178" i="1"/>
  <c r="AJ179" i="1"/>
  <c r="AK179" i="1"/>
  <c r="AL179" i="1"/>
  <c r="AM179" i="1"/>
  <c r="AN179" i="1"/>
  <c r="AO179" i="1"/>
  <c r="AP179" i="1"/>
  <c r="AQ179" i="1"/>
  <c r="AR179" i="1"/>
  <c r="AS179" i="1"/>
  <c r="AT179" i="1"/>
  <c r="AU179" i="1"/>
  <c r="AJ180" i="1"/>
  <c r="AK180" i="1"/>
  <c r="AL180" i="1"/>
  <c r="AM180" i="1"/>
  <c r="AN180" i="1"/>
  <c r="AO180" i="1"/>
  <c r="AP180" i="1"/>
  <c r="AQ180" i="1"/>
  <c r="AR180" i="1"/>
  <c r="AS180" i="1"/>
  <c r="AT180" i="1"/>
  <c r="AU180" i="1"/>
  <c r="AJ181" i="1"/>
  <c r="AK181" i="1"/>
  <c r="AL181" i="1"/>
  <c r="AM181" i="1"/>
  <c r="AN181" i="1"/>
  <c r="AO181" i="1"/>
  <c r="AP181" i="1"/>
  <c r="AQ181" i="1"/>
  <c r="AR181" i="1"/>
  <c r="AS181" i="1"/>
  <c r="AT181" i="1"/>
  <c r="AU181" i="1"/>
  <c r="AJ182" i="1"/>
  <c r="AK182" i="1"/>
  <c r="AL182" i="1"/>
  <c r="AM182" i="1"/>
  <c r="AN182" i="1"/>
  <c r="AO182" i="1"/>
  <c r="AP182" i="1"/>
  <c r="AQ182" i="1"/>
  <c r="AR182" i="1"/>
  <c r="AS182" i="1"/>
  <c r="AT182" i="1"/>
  <c r="AU182" i="1"/>
  <c r="AJ183" i="1"/>
  <c r="AK183" i="1"/>
  <c r="AL183" i="1"/>
  <c r="AM183" i="1"/>
  <c r="AN183" i="1"/>
  <c r="AO183" i="1"/>
  <c r="AP183" i="1"/>
  <c r="AQ183" i="1"/>
  <c r="AR183" i="1"/>
  <c r="AS183" i="1"/>
  <c r="AT183" i="1"/>
  <c r="AU183" i="1"/>
  <c r="AJ184" i="1"/>
  <c r="AK184" i="1"/>
  <c r="AL184" i="1"/>
  <c r="AM184" i="1"/>
  <c r="AN184" i="1"/>
  <c r="AO184" i="1"/>
  <c r="AP184" i="1"/>
  <c r="AQ184" i="1"/>
  <c r="AR184" i="1"/>
  <c r="AS184" i="1"/>
  <c r="AT184" i="1"/>
  <c r="AU184" i="1"/>
  <c r="AJ185" i="1"/>
  <c r="AK185" i="1"/>
  <c r="AL185" i="1"/>
  <c r="AM185" i="1"/>
  <c r="AN185" i="1"/>
  <c r="AO185" i="1"/>
  <c r="AP185" i="1"/>
  <c r="AQ185" i="1"/>
  <c r="AR185" i="1"/>
  <c r="AS185" i="1"/>
  <c r="AT185" i="1"/>
  <c r="AU185" i="1"/>
  <c r="AJ186" i="1"/>
  <c r="AK186" i="1"/>
  <c r="AL186" i="1"/>
  <c r="AM186" i="1"/>
  <c r="AN186" i="1"/>
  <c r="AO186" i="1"/>
  <c r="AP186" i="1"/>
  <c r="AQ186" i="1"/>
  <c r="AR186" i="1"/>
  <c r="AS186" i="1"/>
  <c r="AT186" i="1"/>
  <c r="AU186" i="1"/>
  <c r="AJ187" i="1"/>
  <c r="AK187" i="1"/>
  <c r="AL187" i="1"/>
  <c r="AM187" i="1"/>
  <c r="AN187" i="1"/>
  <c r="AO187" i="1"/>
  <c r="AP187" i="1"/>
  <c r="AQ187" i="1"/>
  <c r="AR187" i="1"/>
  <c r="AS187" i="1"/>
  <c r="AT187" i="1"/>
  <c r="AU187" i="1"/>
  <c r="AJ188" i="1"/>
  <c r="AK188" i="1"/>
  <c r="AL188" i="1"/>
  <c r="AM188" i="1"/>
  <c r="AN188" i="1"/>
  <c r="AO188" i="1"/>
  <c r="AP188" i="1"/>
  <c r="AQ188" i="1"/>
  <c r="AR188" i="1"/>
  <c r="AS188" i="1"/>
  <c r="AT188" i="1"/>
  <c r="AU188" i="1"/>
  <c r="AJ189" i="1"/>
  <c r="AK189" i="1"/>
  <c r="AL189" i="1"/>
  <c r="AM189" i="1"/>
  <c r="AN189" i="1"/>
  <c r="AO189" i="1"/>
  <c r="AP189" i="1"/>
  <c r="AQ189" i="1"/>
  <c r="AR189" i="1"/>
  <c r="AS189" i="1"/>
  <c r="AT189" i="1"/>
  <c r="AU189" i="1"/>
  <c r="AJ190" i="1"/>
  <c r="AK190" i="1"/>
  <c r="AL190" i="1"/>
  <c r="AM190" i="1"/>
  <c r="AN190" i="1"/>
  <c r="AO190" i="1"/>
  <c r="AP190" i="1"/>
  <c r="AQ190" i="1"/>
  <c r="AR190" i="1"/>
  <c r="AS190" i="1"/>
  <c r="AT190" i="1"/>
  <c r="AU190" i="1"/>
  <c r="AJ191" i="1"/>
  <c r="AK191" i="1"/>
  <c r="AL191" i="1"/>
  <c r="AM191" i="1"/>
  <c r="AN191" i="1"/>
  <c r="AO191" i="1"/>
  <c r="AP191" i="1"/>
  <c r="AQ191" i="1"/>
  <c r="AR191" i="1"/>
  <c r="AS191" i="1"/>
  <c r="AT191" i="1"/>
  <c r="AU191" i="1"/>
  <c r="AJ192" i="1"/>
  <c r="AK192" i="1"/>
  <c r="AL192" i="1"/>
  <c r="AM192" i="1"/>
  <c r="AN192" i="1"/>
  <c r="AO192" i="1"/>
  <c r="AP192" i="1"/>
  <c r="AQ192" i="1"/>
  <c r="AR192" i="1"/>
  <c r="AS192" i="1"/>
  <c r="AT192" i="1"/>
  <c r="AU192" i="1"/>
  <c r="AJ193" i="1"/>
  <c r="AK193" i="1"/>
  <c r="AL193" i="1"/>
  <c r="AM193" i="1"/>
  <c r="AN193" i="1"/>
  <c r="AO193" i="1"/>
  <c r="AP193" i="1"/>
  <c r="AQ193" i="1"/>
  <c r="AR193" i="1"/>
  <c r="AS193" i="1"/>
  <c r="AT193" i="1"/>
  <c r="AU193" i="1"/>
  <c r="AJ194" i="1"/>
  <c r="AK194" i="1"/>
  <c r="AL194" i="1"/>
  <c r="AM194" i="1"/>
  <c r="AN194" i="1"/>
  <c r="AO194" i="1"/>
  <c r="AP194" i="1"/>
  <c r="AQ194" i="1"/>
  <c r="AR194" i="1"/>
  <c r="AS194" i="1"/>
  <c r="AT194" i="1"/>
  <c r="AU194" i="1"/>
  <c r="AJ195" i="1"/>
  <c r="AK195" i="1"/>
  <c r="AL195" i="1"/>
  <c r="AM195" i="1"/>
  <c r="AN195" i="1"/>
  <c r="AO195" i="1"/>
  <c r="AP195" i="1"/>
  <c r="AQ195" i="1"/>
  <c r="AR195" i="1"/>
  <c r="AS195" i="1"/>
  <c r="AT195" i="1"/>
  <c r="AU195" i="1"/>
  <c r="AJ196" i="1"/>
  <c r="AK196" i="1"/>
  <c r="AL196" i="1"/>
  <c r="AM196" i="1"/>
  <c r="AN196" i="1"/>
  <c r="AO196" i="1"/>
  <c r="AP196" i="1"/>
  <c r="AQ196" i="1"/>
  <c r="AR196" i="1"/>
  <c r="AS196" i="1"/>
  <c r="AT196" i="1"/>
  <c r="AU196" i="1"/>
  <c r="AJ197" i="1"/>
  <c r="AK197" i="1"/>
  <c r="AL197" i="1"/>
  <c r="AM197" i="1"/>
  <c r="AN197" i="1"/>
  <c r="AO197" i="1"/>
  <c r="AP197" i="1"/>
  <c r="AQ197" i="1"/>
  <c r="AR197" i="1"/>
  <c r="AS197" i="1"/>
  <c r="AT197" i="1"/>
  <c r="AU197" i="1"/>
  <c r="AJ198" i="1"/>
  <c r="AK198" i="1"/>
  <c r="AL198" i="1"/>
  <c r="AM198" i="1"/>
  <c r="AN198" i="1"/>
  <c r="AO198" i="1"/>
  <c r="AP198" i="1"/>
  <c r="AQ198" i="1"/>
  <c r="AR198" i="1"/>
  <c r="AS198" i="1"/>
  <c r="AT198" i="1"/>
  <c r="AU198" i="1"/>
  <c r="AJ199" i="1"/>
  <c r="AK199" i="1"/>
  <c r="AL199" i="1"/>
  <c r="AM199" i="1"/>
  <c r="AN199" i="1"/>
  <c r="AO199" i="1"/>
  <c r="AP199" i="1"/>
  <c r="AQ199" i="1"/>
  <c r="AR199" i="1"/>
  <c r="AS199" i="1"/>
  <c r="AT199" i="1"/>
  <c r="AU199" i="1"/>
  <c r="AJ200" i="1"/>
  <c r="AK200" i="1"/>
  <c r="AL200" i="1"/>
  <c r="AM200" i="1"/>
  <c r="AN200" i="1"/>
  <c r="AO200" i="1"/>
  <c r="AP200" i="1"/>
  <c r="AQ200" i="1"/>
  <c r="AR200" i="1"/>
  <c r="AS200" i="1"/>
  <c r="AT200" i="1"/>
  <c r="AU200" i="1"/>
  <c r="AJ201" i="1"/>
  <c r="AK201" i="1"/>
  <c r="AL201" i="1"/>
  <c r="AM201" i="1"/>
  <c r="AN201" i="1"/>
  <c r="AO201" i="1"/>
  <c r="AP201" i="1"/>
  <c r="AQ201" i="1"/>
  <c r="AR201" i="1"/>
  <c r="AS201" i="1"/>
  <c r="AT201" i="1"/>
  <c r="AU201" i="1"/>
  <c r="AJ202" i="1"/>
  <c r="AK202" i="1"/>
  <c r="AL202" i="1"/>
  <c r="AM202" i="1"/>
  <c r="AN202" i="1"/>
  <c r="AO202" i="1"/>
  <c r="AP202" i="1"/>
  <c r="AQ202" i="1"/>
  <c r="AR202" i="1"/>
  <c r="AS202" i="1"/>
  <c r="AT202" i="1"/>
  <c r="AU202" i="1"/>
  <c r="AJ203" i="1"/>
  <c r="AK203" i="1"/>
  <c r="AL203" i="1"/>
  <c r="AM203" i="1"/>
  <c r="AN203" i="1"/>
  <c r="AO203" i="1"/>
  <c r="AP203" i="1"/>
  <c r="AQ203" i="1"/>
  <c r="AR203" i="1"/>
  <c r="AS203" i="1"/>
  <c r="AT203" i="1"/>
  <c r="AU203" i="1"/>
  <c r="AJ204" i="1"/>
  <c r="AK204" i="1"/>
  <c r="AL204" i="1"/>
  <c r="AM204" i="1"/>
  <c r="AN204" i="1"/>
  <c r="AO204" i="1"/>
  <c r="AP204" i="1"/>
  <c r="AQ204" i="1"/>
  <c r="AR204" i="1"/>
  <c r="AS204" i="1"/>
  <c r="AT204" i="1"/>
  <c r="AU204" i="1"/>
  <c r="AJ205" i="1"/>
  <c r="AK205" i="1"/>
  <c r="AL205" i="1"/>
  <c r="AM205" i="1"/>
  <c r="AN205" i="1"/>
  <c r="AO205" i="1"/>
  <c r="AP205" i="1"/>
  <c r="AQ205" i="1"/>
  <c r="AR205" i="1"/>
  <c r="AS205" i="1"/>
  <c r="AT205" i="1"/>
  <c r="AU205" i="1"/>
  <c r="AJ206" i="1"/>
  <c r="AK206" i="1"/>
  <c r="AL206" i="1"/>
  <c r="AM206" i="1"/>
  <c r="AN206" i="1"/>
  <c r="AO206" i="1"/>
  <c r="AP206" i="1"/>
  <c r="AQ206" i="1"/>
  <c r="AR206" i="1"/>
  <c r="AS206" i="1"/>
  <c r="AT206" i="1"/>
  <c r="AU206" i="1"/>
  <c r="AJ207" i="1"/>
  <c r="AK207" i="1"/>
  <c r="AL207" i="1"/>
  <c r="AM207" i="1"/>
  <c r="AN207" i="1"/>
  <c r="AO207" i="1"/>
  <c r="AP207" i="1"/>
  <c r="AQ207" i="1"/>
  <c r="AR207" i="1"/>
  <c r="AS207" i="1"/>
  <c r="AT207" i="1"/>
  <c r="AU207" i="1"/>
  <c r="AJ208" i="1"/>
  <c r="AK208" i="1"/>
  <c r="AL208" i="1"/>
  <c r="AM208" i="1"/>
  <c r="AN208" i="1"/>
  <c r="AO208" i="1"/>
  <c r="AP208" i="1"/>
  <c r="AQ208" i="1"/>
  <c r="AR208" i="1"/>
  <c r="AS208" i="1"/>
  <c r="AT208" i="1"/>
  <c r="AU208" i="1"/>
  <c r="AJ209" i="1"/>
  <c r="AK209" i="1"/>
  <c r="AL209" i="1"/>
  <c r="AM209" i="1"/>
  <c r="AN209" i="1"/>
  <c r="AO209" i="1"/>
  <c r="AP209" i="1"/>
  <c r="AQ209" i="1"/>
  <c r="AR209" i="1"/>
  <c r="AS209" i="1"/>
  <c r="AT209" i="1"/>
  <c r="AU209" i="1"/>
  <c r="AJ210" i="1"/>
  <c r="AK210" i="1"/>
  <c r="AL210" i="1"/>
  <c r="AM210" i="1"/>
  <c r="AN210" i="1"/>
  <c r="AO210" i="1"/>
  <c r="AP210" i="1"/>
  <c r="AQ210" i="1"/>
  <c r="AR210" i="1"/>
  <c r="AS210" i="1"/>
  <c r="AT210" i="1"/>
  <c r="AU210" i="1"/>
  <c r="AJ211" i="1"/>
  <c r="AK211" i="1"/>
  <c r="AL211" i="1"/>
  <c r="AM211" i="1"/>
  <c r="AN211" i="1"/>
  <c r="AO211" i="1"/>
  <c r="AP211" i="1"/>
  <c r="AQ211" i="1"/>
  <c r="AR211" i="1"/>
  <c r="AS211" i="1"/>
  <c r="AT211" i="1"/>
  <c r="AU211" i="1"/>
  <c r="AJ212" i="1"/>
  <c r="AK212" i="1"/>
  <c r="AL212" i="1"/>
  <c r="AM212" i="1"/>
  <c r="AN212" i="1"/>
  <c r="AO212" i="1"/>
  <c r="AP212" i="1"/>
  <c r="AQ212" i="1"/>
  <c r="AR212" i="1"/>
  <c r="AS212" i="1"/>
  <c r="AT212" i="1"/>
  <c r="AU212" i="1"/>
  <c r="AJ213" i="1"/>
  <c r="AK213" i="1"/>
  <c r="AL213" i="1"/>
  <c r="AM213" i="1"/>
  <c r="AN213" i="1"/>
  <c r="AO213" i="1"/>
  <c r="AP213" i="1"/>
  <c r="AQ213" i="1"/>
  <c r="AR213" i="1"/>
  <c r="AS213" i="1"/>
  <c r="AT213" i="1"/>
  <c r="AU213" i="1"/>
  <c r="AJ214" i="1"/>
  <c r="AK214" i="1"/>
  <c r="AL214" i="1"/>
  <c r="AM214" i="1"/>
  <c r="AN214" i="1"/>
  <c r="AO214" i="1"/>
  <c r="AP214" i="1"/>
  <c r="AQ214" i="1"/>
  <c r="AR214" i="1"/>
  <c r="AS214" i="1"/>
  <c r="AT214" i="1"/>
  <c r="AU214" i="1"/>
  <c r="AJ215" i="1"/>
  <c r="AK215" i="1"/>
  <c r="AL215" i="1"/>
  <c r="AM215" i="1"/>
  <c r="AN215" i="1"/>
  <c r="AO215" i="1"/>
  <c r="AP215" i="1"/>
  <c r="AQ215" i="1"/>
  <c r="AR215" i="1"/>
  <c r="AS215" i="1"/>
  <c r="AT215" i="1"/>
  <c r="AU215" i="1"/>
  <c r="AJ216" i="1"/>
  <c r="AK216" i="1"/>
  <c r="AL216" i="1"/>
  <c r="AM216" i="1"/>
  <c r="AN216" i="1"/>
  <c r="AO216" i="1"/>
  <c r="AP216" i="1"/>
  <c r="AQ216" i="1"/>
  <c r="AR216" i="1"/>
  <c r="AS216" i="1"/>
  <c r="AT216" i="1"/>
  <c r="AU216" i="1"/>
  <c r="AJ217" i="1"/>
  <c r="AK217" i="1"/>
  <c r="AL217" i="1"/>
  <c r="AM217" i="1"/>
  <c r="AN217" i="1"/>
  <c r="AO217" i="1"/>
  <c r="AP217" i="1"/>
  <c r="AQ217" i="1"/>
  <c r="AR217" i="1"/>
  <c r="AS217" i="1"/>
  <c r="AT217" i="1"/>
  <c r="AU217" i="1"/>
  <c r="AJ218" i="1"/>
  <c r="AK218" i="1"/>
  <c r="AL218" i="1"/>
  <c r="AM218" i="1"/>
  <c r="AN218" i="1"/>
  <c r="AO218" i="1"/>
  <c r="AP218" i="1"/>
  <c r="AQ218" i="1"/>
  <c r="AR218" i="1"/>
  <c r="AS218" i="1"/>
  <c r="AT218" i="1"/>
  <c r="AU218" i="1"/>
  <c r="AJ219" i="1"/>
  <c r="AK219" i="1"/>
  <c r="AL219" i="1"/>
  <c r="AM219" i="1"/>
  <c r="AN219" i="1"/>
  <c r="AO219" i="1"/>
  <c r="AP219" i="1"/>
  <c r="AQ219" i="1"/>
  <c r="AR219" i="1"/>
  <c r="AS219" i="1"/>
  <c r="AT219" i="1"/>
  <c r="AU219" i="1"/>
  <c r="AJ220" i="1"/>
  <c r="AK220" i="1"/>
  <c r="AL220" i="1"/>
  <c r="AM220" i="1"/>
  <c r="AN220" i="1"/>
  <c r="AO220" i="1"/>
  <c r="AP220" i="1"/>
  <c r="AQ220" i="1"/>
  <c r="AR220" i="1"/>
  <c r="AS220" i="1"/>
  <c r="AT220" i="1"/>
  <c r="AU220" i="1"/>
  <c r="AJ221" i="1"/>
  <c r="AK221" i="1"/>
  <c r="AL221" i="1"/>
  <c r="AM221" i="1"/>
  <c r="AN221" i="1"/>
  <c r="AO221" i="1"/>
  <c r="AP221" i="1"/>
  <c r="AQ221" i="1"/>
  <c r="AR221" i="1"/>
  <c r="AS221" i="1"/>
  <c r="AT221" i="1"/>
  <c r="AU221" i="1"/>
  <c r="AJ222" i="1"/>
  <c r="AK222" i="1"/>
  <c r="AL222" i="1"/>
  <c r="AM222" i="1"/>
  <c r="AN222" i="1"/>
  <c r="AO222" i="1"/>
  <c r="AP222" i="1"/>
  <c r="AQ222" i="1"/>
  <c r="AR222" i="1"/>
  <c r="AS222" i="1"/>
  <c r="AT222" i="1"/>
  <c r="AU222" i="1"/>
  <c r="AJ223" i="1"/>
  <c r="AK223" i="1"/>
  <c r="AL223" i="1"/>
  <c r="AM223" i="1"/>
  <c r="AN223" i="1"/>
  <c r="AO223" i="1"/>
  <c r="AP223" i="1"/>
  <c r="AQ223" i="1"/>
  <c r="AR223" i="1"/>
  <c r="AS223" i="1"/>
  <c r="AT223" i="1"/>
  <c r="AU223" i="1"/>
  <c r="AJ224" i="1"/>
  <c r="AK224" i="1"/>
  <c r="AL224" i="1"/>
  <c r="AM224" i="1"/>
  <c r="AN224" i="1"/>
  <c r="AO224" i="1"/>
  <c r="AP224" i="1"/>
  <c r="AQ224" i="1"/>
  <c r="AR224" i="1"/>
  <c r="AS224" i="1"/>
  <c r="AT224" i="1"/>
  <c r="AU224" i="1"/>
  <c r="AJ225" i="1"/>
  <c r="AK225" i="1"/>
  <c r="AL225" i="1"/>
  <c r="AM225" i="1"/>
  <c r="AN225" i="1"/>
  <c r="AO225" i="1"/>
  <c r="AP225" i="1"/>
  <c r="AQ225" i="1"/>
  <c r="AR225" i="1"/>
  <c r="AS225" i="1"/>
  <c r="AT225" i="1"/>
  <c r="AU225" i="1"/>
  <c r="AJ226" i="1"/>
  <c r="AK226" i="1"/>
  <c r="AL226" i="1"/>
  <c r="AM226" i="1"/>
  <c r="AN226" i="1"/>
  <c r="AO226" i="1"/>
  <c r="AP226" i="1"/>
  <c r="AQ226" i="1"/>
  <c r="AR226" i="1"/>
  <c r="AS226" i="1"/>
  <c r="AT226" i="1"/>
  <c r="AU226" i="1"/>
  <c r="AJ227" i="1"/>
  <c r="AK227" i="1"/>
  <c r="AL227" i="1"/>
  <c r="AM227" i="1"/>
  <c r="AN227" i="1"/>
  <c r="AO227" i="1"/>
  <c r="AP227" i="1"/>
  <c r="AQ227" i="1"/>
  <c r="AR227" i="1"/>
  <c r="AS227" i="1"/>
  <c r="AT227" i="1"/>
  <c r="AU227" i="1"/>
  <c r="AJ228" i="1"/>
  <c r="AK228" i="1"/>
  <c r="AL228" i="1"/>
  <c r="AM228" i="1"/>
  <c r="AN228" i="1"/>
  <c r="AO228" i="1"/>
  <c r="AP228" i="1"/>
  <c r="AQ228" i="1"/>
  <c r="AR228" i="1"/>
  <c r="AS228" i="1"/>
  <c r="AT228" i="1"/>
  <c r="AU228" i="1"/>
  <c r="AJ229" i="1"/>
  <c r="AK229" i="1"/>
  <c r="AL229" i="1"/>
  <c r="AM229" i="1"/>
  <c r="AN229" i="1"/>
  <c r="AO229" i="1"/>
  <c r="AP229" i="1"/>
  <c r="AQ229" i="1"/>
  <c r="AR229" i="1"/>
  <c r="AS229" i="1"/>
  <c r="AT229" i="1"/>
  <c r="AU229" i="1"/>
  <c r="AJ230" i="1"/>
  <c r="AK230" i="1"/>
  <c r="AL230" i="1"/>
  <c r="AM230" i="1"/>
  <c r="AN230" i="1"/>
  <c r="AO230" i="1"/>
  <c r="AP230" i="1"/>
  <c r="AQ230" i="1"/>
  <c r="AR230" i="1"/>
  <c r="AS230" i="1"/>
  <c r="AT230" i="1"/>
  <c r="AU230" i="1"/>
  <c r="AJ231" i="1"/>
  <c r="AK231" i="1"/>
  <c r="AL231" i="1"/>
  <c r="AM231" i="1"/>
  <c r="AN231" i="1"/>
  <c r="AO231" i="1"/>
  <c r="AP231" i="1"/>
  <c r="AQ231" i="1"/>
  <c r="AR231" i="1"/>
  <c r="AS231" i="1"/>
  <c r="AT231" i="1"/>
  <c r="AU231" i="1"/>
  <c r="AJ232" i="1"/>
  <c r="AK232" i="1"/>
  <c r="AL232" i="1"/>
  <c r="AM232" i="1"/>
  <c r="AN232" i="1"/>
  <c r="AO232" i="1"/>
  <c r="AP232" i="1"/>
  <c r="AQ232" i="1"/>
  <c r="AR232" i="1"/>
  <c r="AS232" i="1"/>
  <c r="AT232" i="1"/>
  <c r="AU232" i="1"/>
  <c r="AJ233" i="1"/>
  <c r="AK233" i="1"/>
  <c r="AL233" i="1"/>
  <c r="AM233" i="1"/>
  <c r="AN233" i="1"/>
  <c r="AO233" i="1"/>
  <c r="AP233" i="1"/>
  <c r="AQ233" i="1"/>
  <c r="AR233" i="1"/>
  <c r="AS233" i="1"/>
  <c r="AT233" i="1"/>
  <c r="AU233" i="1"/>
  <c r="AJ234" i="1"/>
  <c r="AK234" i="1"/>
  <c r="AL234" i="1"/>
  <c r="AM234" i="1"/>
  <c r="AN234" i="1"/>
  <c r="AO234" i="1"/>
  <c r="AP234" i="1"/>
  <c r="AQ234" i="1"/>
  <c r="AR234" i="1"/>
  <c r="AS234" i="1"/>
  <c r="AT234" i="1"/>
  <c r="AU234" i="1"/>
  <c r="AJ235" i="1"/>
  <c r="AK235" i="1"/>
  <c r="AL235" i="1"/>
  <c r="AM235" i="1"/>
  <c r="AN235" i="1"/>
  <c r="AO235" i="1"/>
  <c r="AP235" i="1"/>
  <c r="AQ235" i="1"/>
  <c r="AR235" i="1"/>
  <c r="AS235" i="1"/>
  <c r="AT235" i="1"/>
  <c r="AU235" i="1"/>
  <c r="AJ236" i="1"/>
  <c r="AK236" i="1"/>
  <c r="AL236" i="1"/>
  <c r="AM236" i="1"/>
  <c r="AN236" i="1"/>
  <c r="AO236" i="1"/>
  <c r="AP236" i="1"/>
  <c r="AQ236" i="1"/>
  <c r="AR236" i="1"/>
  <c r="AS236" i="1"/>
  <c r="AT236" i="1"/>
  <c r="AU236" i="1"/>
  <c r="AJ237" i="1"/>
  <c r="AK237" i="1"/>
  <c r="AL237" i="1"/>
  <c r="AM237" i="1"/>
  <c r="AN237" i="1"/>
  <c r="AO237" i="1"/>
  <c r="AP237" i="1"/>
  <c r="AQ237" i="1"/>
  <c r="AR237" i="1"/>
  <c r="AS237" i="1"/>
  <c r="AT237" i="1"/>
  <c r="AU237" i="1"/>
  <c r="AJ238" i="1"/>
  <c r="AK238" i="1"/>
  <c r="AL238" i="1"/>
  <c r="AM238" i="1"/>
  <c r="AN238" i="1"/>
  <c r="AO238" i="1"/>
  <c r="AP238" i="1"/>
  <c r="AQ238" i="1"/>
  <c r="AR238" i="1"/>
  <c r="AS238" i="1"/>
  <c r="AT238" i="1"/>
  <c r="AU238" i="1"/>
  <c r="AJ239" i="1"/>
  <c r="AK239" i="1"/>
  <c r="AL239" i="1"/>
  <c r="AM239" i="1"/>
  <c r="AN239" i="1"/>
  <c r="AO239" i="1"/>
  <c r="AP239" i="1"/>
  <c r="AQ239" i="1"/>
  <c r="AR239" i="1"/>
  <c r="AS239" i="1"/>
  <c r="AT239" i="1"/>
  <c r="AU239" i="1"/>
  <c r="AJ240" i="1"/>
  <c r="AK240" i="1"/>
  <c r="AL240" i="1"/>
  <c r="AM240" i="1"/>
  <c r="AN240" i="1"/>
  <c r="AO240" i="1"/>
  <c r="AP240" i="1"/>
  <c r="AQ240" i="1"/>
  <c r="AR240" i="1"/>
  <c r="AS240" i="1"/>
  <c r="AT240" i="1"/>
  <c r="AU240" i="1"/>
  <c r="AJ241" i="1"/>
  <c r="AK241" i="1"/>
  <c r="AL241" i="1"/>
  <c r="AM241" i="1"/>
  <c r="AN241" i="1"/>
  <c r="AO241" i="1"/>
  <c r="AP241" i="1"/>
  <c r="AQ241" i="1"/>
  <c r="AR241" i="1"/>
  <c r="AS241" i="1"/>
  <c r="AT241" i="1"/>
  <c r="AU241" i="1"/>
  <c r="AJ242" i="1"/>
  <c r="AK242" i="1"/>
  <c r="AL242" i="1"/>
  <c r="AM242" i="1"/>
  <c r="AN242" i="1"/>
  <c r="AO242" i="1"/>
  <c r="AP242" i="1"/>
  <c r="AQ242" i="1"/>
  <c r="AR242" i="1"/>
  <c r="AS242" i="1"/>
  <c r="AT242" i="1"/>
  <c r="AU242" i="1"/>
  <c r="AJ243" i="1"/>
  <c r="AK243" i="1"/>
  <c r="AL243" i="1"/>
  <c r="AM243" i="1"/>
  <c r="AN243" i="1"/>
  <c r="AO243" i="1"/>
  <c r="AP243" i="1"/>
  <c r="AQ243" i="1"/>
  <c r="AR243" i="1"/>
  <c r="AS243" i="1"/>
  <c r="AT243" i="1"/>
  <c r="AU243" i="1"/>
  <c r="AJ244" i="1"/>
  <c r="AK244" i="1"/>
  <c r="AL244" i="1"/>
  <c r="AM244" i="1"/>
  <c r="AN244" i="1"/>
  <c r="AO244" i="1"/>
  <c r="AP244" i="1"/>
  <c r="AQ244" i="1"/>
  <c r="AR244" i="1"/>
  <c r="AS244" i="1"/>
  <c r="AT244" i="1"/>
  <c r="AU244" i="1"/>
  <c r="AJ245" i="1"/>
  <c r="AK245" i="1"/>
  <c r="AL245" i="1"/>
  <c r="AM245" i="1"/>
  <c r="AN245" i="1"/>
  <c r="AO245" i="1"/>
  <c r="AP245" i="1"/>
  <c r="AQ245" i="1"/>
  <c r="AR245" i="1"/>
  <c r="AS245" i="1"/>
  <c r="AT245" i="1"/>
  <c r="AU245" i="1"/>
  <c r="AJ246" i="1"/>
  <c r="AK246" i="1"/>
  <c r="AL246" i="1"/>
  <c r="AM246" i="1"/>
  <c r="AN246" i="1"/>
  <c r="AO246" i="1"/>
  <c r="AP246" i="1"/>
  <c r="AQ246" i="1"/>
  <c r="AR246" i="1"/>
  <c r="AS246" i="1"/>
  <c r="AT246" i="1"/>
  <c r="AU246" i="1"/>
  <c r="AJ247" i="1"/>
  <c r="AK247" i="1"/>
  <c r="AL247" i="1"/>
  <c r="AM247" i="1"/>
  <c r="AN247" i="1"/>
  <c r="AO247" i="1"/>
  <c r="AP247" i="1"/>
  <c r="AQ247" i="1"/>
  <c r="AR247" i="1"/>
  <c r="AS247" i="1"/>
  <c r="AT247" i="1"/>
  <c r="AU247" i="1"/>
  <c r="AJ248" i="1"/>
  <c r="AK248" i="1"/>
  <c r="AL248" i="1"/>
  <c r="AM248" i="1"/>
  <c r="AN248" i="1"/>
  <c r="AO248" i="1"/>
  <c r="AP248" i="1"/>
  <c r="AQ248" i="1"/>
  <c r="AR248" i="1"/>
  <c r="AS248" i="1"/>
  <c r="AT248" i="1"/>
  <c r="AU248" i="1"/>
  <c r="AJ249" i="1"/>
  <c r="AK249" i="1"/>
  <c r="AL249" i="1"/>
  <c r="AM249" i="1"/>
  <c r="AN249" i="1"/>
  <c r="AO249" i="1"/>
  <c r="AP249" i="1"/>
  <c r="AQ249" i="1"/>
  <c r="AR249" i="1"/>
  <c r="AS249" i="1"/>
  <c r="AT249" i="1"/>
  <c r="AU249" i="1"/>
  <c r="AJ250" i="1"/>
  <c r="AK250" i="1"/>
  <c r="AL250" i="1"/>
  <c r="AM250" i="1"/>
  <c r="AN250" i="1"/>
  <c r="AO250" i="1"/>
  <c r="AP250" i="1"/>
  <c r="AQ250" i="1"/>
  <c r="AR250" i="1"/>
  <c r="AS250" i="1"/>
  <c r="AT250" i="1"/>
  <c r="AU250" i="1"/>
  <c r="AJ251" i="1"/>
  <c r="AK251" i="1"/>
  <c r="AL251" i="1"/>
  <c r="AM251" i="1"/>
  <c r="AN251" i="1"/>
  <c r="AO251" i="1"/>
  <c r="AP251" i="1"/>
  <c r="AQ251" i="1"/>
  <c r="AR251" i="1"/>
  <c r="AS251" i="1"/>
  <c r="AT251" i="1"/>
  <c r="AU251" i="1"/>
  <c r="AJ252" i="1"/>
  <c r="AK252" i="1"/>
  <c r="AL252" i="1"/>
  <c r="AM252" i="1"/>
  <c r="AN252" i="1"/>
  <c r="AO252" i="1"/>
  <c r="AP252" i="1"/>
  <c r="AQ252" i="1"/>
  <c r="AR252" i="1"/>
  <c r="AS252" i="1"/>
  <c r="AT252" i="1"/>
  <c r="AU252" i="1"/>
  <c r="AJ253" i="1"/>
  <c r="AK253" i="1"/>
  <c r="AL253" i="1"/>
  <c r="AM253" i="1"/>
  <c r="AN253" i="1"/>
  <c r="AO253" i="1"/>
  <c r="AP253" i="1"/>
  <c r="AQ253" i="1"/>
  <c r="AR253" i="1"/>
  <c r="AS253" i="1"/>
  <c r="AT253" i="1"/>
  <c r="AU253" i="1"/>
  <c r="AJ254" i="1"/>
  <c r="AK254" i="1"/>
  <c r="AL254" i="1"/>
  <c r="AM254" i="1"/>
  <c r="AN254" i="1"/>
  <c r="AO254" i="1"/>
  <c r="AP254" i="1"/>
  <c r="AQ254" i="1"/>
  <c r="AR254" i="1"/>
  <c r="AS254" i="1"/>
  <c r="AT254" i="1"/>
  <c r="AU254" i="1"/>
  <c r="AJ255" i="1"/>
  <c r="AK255" i="1"/>
  <c r="AL255" i="1"/>
  <c r="AM255" i="1"/>
  <c r="AN255" i="1"/>
  <c r="AO255" i="1"/>
  <c r="AP255" i="1"/>
  <c r="AQ255" i="1"/>
  <c r="AR255" i="1"/>
  <c r="AS255" i="1"/>
  <c r="AT255" i="1"/>
  <c r="AU255" i="1"/>
  <c r="AJ256" i="1"/>
  <c r="AK256" i="1"/>
  <c r="AL256" i="1"/>
  <c r="AM256" i="1"/>
  <c r="AN256" i="1"/>
  <c r="AO256" i="1"/>
  <c r="AP256" i="1"/>
  <c r="AQ256" i="1"/>
  <c r="AR256" i="1"/>
  <c r="AS256" i="1"/>
  <c r="AT256" i="1"/>
  <c r="AU256" i="1"/>
  <c r="AJ257" i="1"/>
  <c r="AK257" i="1"/>
  <c r="AL257" i="1"/>
  <c r="AM257" i="1"/>
  <c r="AN257" i="1"/>
  <c r="AO257" i="1"/>
  <c r="AP257" i="1"/>
  <c r="AQ257" i="1"/>
  <c r="AR257" i="1"/>
  <c r="AS257" i="1"/>
  <c r="AT257" i="1"/>
  <c r="AU257" i="1"/>
  <c r="AJ258" i="1"/>
  <c r="AK258" i="1"/>
  <c r="AL258" i="1"/>
  <c r="AM258" i="1"/>
  <c r="AN258" i="1"/>
  <c r="AO258" i="1"/>
  <c r="AP258" i="1"/>
  <c r="AQ258" i="1"/>
  <c r="AR258" i="1"/>
  <c r="AS258" i="1"/>
  <c r="AT258" i="1"/>
  <c r="AU258" i="1"/>
  <c r="AJ259" i="1"/>
  <c r="AK259" i="1"/>
  <c r="AL259" i="1"/>
  <c r="AM259" i="1"/>
  <c r="AN259" i="1"/>
  <c r="AO259" i="1"/>
  <c r="AP259" i="1"/>
  <c r="AQ259" i="1"/>
  <c r="AR259" i="1"/>
  <c r="AS259" i="1"/>
  <c r="AT259" i="1"/>
  <c r="AU259" i="1"/>
  <c r="AJ260" i="1"/>
  <c r="AK260" i="1"/>
  <c r="AL260" i="1"/>
  <c r="AM260" i="1"/>
  <c r="AN260" i="1"/>
  <c r="AO260" i="1"/>
  <c r="AP260" i="1"/>
  <c r="AQ260" i="1"/>
  <c r="AR260" i="1"/>
  <c r="AS260" i="1"/>
  <c r="AT260" i="1"/>
  <c r="AU260" i="1"/>
  <c r="AJ261" i="1"/>
  <c r="AK261" i="1"/>
  <c r="AL261" i="1"/>
  <c r="AM261" i="1"/>
  <c r="AN261" i="1"/>
  <c r="AO261" i="1"/>
  <c r="AP261" i="1"/>
  <c r="AQ261" i="1"/>
  <c r="AR261" i="1"/>
  <c r="AS261" i="1"/>
  <c r="AT261" i="1"/>
  <c r="AU261" i="1"/>
  <c r="AJ262" i="1"/>
  <c r="AK262" i="1"/>
  <c r="AL262" i="1"/>
  <c r="AM262" i="1"/>
  <c r="AN262" i="1"/>
  <c r="AO262" i="1"/>
  <c r="AP262" i="1"/>
  <c r="AQ262" i="1"/>
  <c r="AR262" i="1"/>
  <c r="AS262" i="1"/>
  <c r="AT262" i="1"/>
  <c r="AU262" i="1"/>
  <c r="AJ263" i="1"/>
  <c r="AK263" i="1"/>
  <c r="AL263" i="1"/>
  <c r="AM263" i="1"/>
  <c r="AN263" i="1"/>
  <c r="AO263" i="1"/>
  <c r="AP263" i="1"/>
  <c r="AQ263" i="1"/>
  <c r="AR263" i="1"/>
  <c r="AS263" i="1"/>
  <c r="AT263" i="1"/>
  <c r="AU263" i="1"/>
  <c r="AJ264" i="1"/>
  <c r="AK264" i="1"/>
  <c r="AL264" i="1"/>
  <c r="AM264" i="1"/>
  <c r="AN264" i="1"/>
  <c r="AO264" i="1"/>
  <c r="AP264" i="1"/>
  <c r="AQ264" i="1"/>
  <c r="AR264" i="1"/>
  <c r="AS264" i="1"/>
  <c r="AT264" i="1"/>
  <c r="AU264" i="1"/>
  <c r="AJ265" i="1"/>
  <c r="AK265" i="1"/>
  <c r="AL265" i="1"/>
  <c r="AM265" i="1"/>
  <c r="AN265" i="1"/>
  <c r="AO265" i="1"/>
  <c r="AP265" i="1"/>
  <c r="AQ265" i="1"/>
  <c r="AR265" i="1"/>
  <c r="AS265" i="1"/>
  <c r="AT265" i="1"/>
  <c r="AU265" i="1"/>
  <c r="AJ266" i="1"/>
  <c r="AK266" i="1"/>
  <c r="AL266" i="1"/>
  <c r="AM266" i="1"/>
  <c r="AN266" i="1"/>
  <c r="AO266" i="1"/>
  <c r="AP266" i="1"/>
  <c r="AQ266" i="1"/>
  <c r="AR266" i="1"/>
  <c r="AS266" i="1"/>
  <c r="AT266" i="1"/>
  <c r="AU266" i="1"/>
  <c r="AJ267" i="1"/>
  <c r="AK267" i="1"/>
  <c r="AL267" i="1"/>
  <c r="AM267" i="1"/>
  <c r="AN267" i="1"/>
  <c r="AO267" i="1"/>
  <c r="AP267" i="1"/>
  <c r="AQ267" i="1"/>
  <c r="AR267" i="1"/>
  <c r="AS267" i="1"/>
  <c r="AT267" i="1"/>
  <c r="AU267" i="1"/>
  <c r="AJ268" i="1"/>
  <c r="AK268" i="1"/>
  <c r="AL268" i="1"/>
  <c r="AM268" i="1"/>
  <c r="AN268" i="1"/>
  <c r="AO268" i="1"/>
  <c r="AP268" i="1"/>
  <c r="AQ268" i="1"/>
  <c r="AR268" i="1"/>
  <c r="AS268" i="1"/>
  <c r="AT268" i="1"/>
  <c r="AU268" i="1"/>
  <c r="AJ269" i="1"/>
  <c r="AK269" i="1"/>
  <c r="AL269" i="1"/>
  <c r="AM269" i="1"/>
  <c r="AN269" i="1"/>
  <c r="AO269" i="1"/>
  <c r="AP269" i="1"/>
  <c r="AQ269" i="1"/>
  <c r="AR269" i="1"/>
  <c r="AS269" i="1"/>
  <c r="AT269" i="1"/>
  <c r="AU269" i="1"/>
  <c r="AJ270" i="1"/>
  <c r="AK270" i="1"/>
  <c r="AL270" i="1"/>
  <c r="AM270" i="1"/>
  <c r="AN270" i="1"/>
  <c r="AO270" i="1"/>
  <c r="AP270" i="1"/>
  <c r="AQ270" i="1"/>
  <c r="AR270" i="1"/>
  <c r="AS270" i="1"/>
  <c r="AT270" i="1"/>
  <c r="AU270" i="1"/>
  <c r="AJ271" i="1"/>
  <c r="AK271" i="1"/>
  <c r="AL271" i="1"/>
  <c r="AM271" i="1"/>
  <c r="AN271" i="1"/>
  <c r="AO271" i="1"/>
  <c r="AP271" i="1"/>
  <c r="AQ271" i="1"/>
  <c r="AR271" i="1"/>
  <c r="AS271" i="1"/>
  <c r="AT271" i="1"/>
  <c r="AU271" i="1"/>
  <c r="AJ272" i="1"/>
  <c r="AK272" i="1"/>
  <c r="AL272" i="1"/>
  <c r="AM272" i="1"/>
  <c r="AN272" i="1"/>
  <c r="AO272" i="1"/>
  <c r="AP272" i="1"/>
  <c r="AQ272" i="1"/>
  <c r="AR272" i="1"/>
  <c r="AS272" i="1"/>
  <c r="AT272" i="1"/>
  <c r="AU272" i="1"/>
  <c r="AJ273" i="1"/>
  <c r="AK273" i="1"/>
  <c r="AL273" i="1"/>
  <c r="AM273" i="1"/>
  <c r="AN273" i="1"/>
  <c r="AO273" i="1"/>
  <c r="AP273" i="1"/>
  <c r="AQ273" i="1"/>
  <c r="AR273" i="1"/>
  <c r="AS273" i="1"/>
  <c r="AT273" i="1"/>
  <c r="AU273" i="1"/>
  <c r="AJ274" i="1"/>
  <c r="AK274" i="1"/>
  <c r="AL274" i="1"/>
  <c r="AM274" i="1"/>
  <c r="AN274" i="1"/>
  <c r="AO274" i="1"/>
  <c r="AP274" i="1"/>
  <c r="AQ274" i="1"/>
  <c r="AR274" i="1"/>
  <c r="AS274" i="1"/>
  <c r="AT274" i="1"/>
  <c r="AU274" i="1"/>
  <c r="AJ275" i="1"/>
  <c r="AK275" i="1"/>
  <c r="AL275" i="1"/>
  <c r="AM275" i="1"/>
  <c r="AN275" i="1"/>
  <c r="AO275" i="1"/>
  <c r="AP275" i="1"/>
  <c r="AQ275" i="1"/>
  <c r="AR275" i="1"/>
  <c r="AS275" i="1"/>
  <c r="AT275" i="1"/>
  <c r="AU275" i="1"/>
  <c r="AJ276" i="1"/>
  <c r="AK276" i="1"/>
  <c r="AL276" i="1"/>
  <c r="AM276" i="1"/>
  <c r="AN276" i="1"/>
  <c r="AO276" i="1"/>
  <c r="AP276" i="1"/>
  <c r="AQ276" i="1"/>
  <c r="AR276" i="1"/>
  <c r="AS276" i="1"/>
  <c r="AT276" i="1"/>
  <c r="AU276" i="1"/>
  <c r="AJ277" i="1"/>
  <c r="AK277" i="1"/>
  <c r="AL277" i="1"/>
  <c r="AM277" i="1"/>
  <c r="AN277" i="1"/>
  <c r="AO277" i="1"/>
  <c r="AP277" i="1"/>
  <c r="AQ277" i="1"/>
  <c r="AR277" i="1"/>
  <c r="AS277" i="1"/>
  <c r="AT277" i="1"/>
  <c r="AU277" i="1"/>
  <c r="AJ278" i="1"/>
  <c r="AK278" i="1"/>
  <c r="AL278" i="1"/>
  <c r="AM278" i="1"/>
  <c r="AN278" i="1"/>
  <c r="AO278" i="1"/>
  <c r="AP278" i="1"/>
  <c r="AQ278" i="1"/>
  <c r="AR278" i="1"/>
  <c r="AS278" i="1"/>
  <c r="AT278" i="1"/>
  <c r="AU278" i="1"/>
  <c r="B398" i="1"/>
  <c r="E398" i="1"/>
  <c r="N16" i="1"/>
  <c r="N17" i="1"/>
  <c r="N18" i="1"/>
  <c r="N19" i="1"/>
  <c r="V19" i="1"/>
  <c r="N32" i="1"/>
  <c r="BF32" i="1"/>
  <c r="N36" i="1"/>
  <c r="N37" i="1"/>
  <c r="N40" i="1"/>
  <c r="V40" i="1"/>
  <c r="N45" i="1"/>
  <c r="N48" i="1"/>
  <c r="N49" i="1"/>
  <c r="BF49" i="1"/>
  <c r="N52" i="1"/>
  <c r="N56" i="1"/>
  <c r="BF56" i="1"/>
  <c r="N57" i="1"/>
  <c r="V57" i="1"/>
  <c r="AB57" i="1"/>
  <c r="N60" i="1"/>
  <c r="N61" i="1"/>
  <c r="N64" i="1"/>
  <c r="N68" i="1"/>
  <c r="BF68" i="1"/>
  <c r="N69" i="1"/>
  <c r="V69" i="1"/>
  <c r="N72" i="1"/>
  <c r="N73" i="1"/>
  <c r="BF73" i="1"/>
  <c r="N84" i="1"/>
  <c r="N85" i="1"/>
  <c r="BF85" i="1"/>
  <c r="N88" i="1"/>
  <c r="N89" i="1"/>
  <c r="BF89" i="1"/>
  <c r="N96" i="1"/>
  <c r="N97" i="1"/>
  <c r="N100" i="1"/>
  <c r="N101" i="1"/>
  <c r="N104" i="1"/>
  <c r="BF104" i="1"/>
  <c r="N108" i="1"/>
  <c r="N109" i="1"/>
  <c r="N112" i="1"/>
  <c r="N116" i="1"/>
  <c r="BF116" i="1"/>
  <c r="N120" i="1"/>
  <c r="N121" i="1"/>
  <c r="N128" i="1"/>
  <c r="BF128" i="1"/>
  <c r="N132" i="1"/>
  <c r="N133" i="1"/>
  <c r="N136" i="1"/>
  <c r="N141" i="1"/>
  <c r="V141" i="1"/>
  <c r="N144" i="1"/>
  <c r="N145" i="1"/>
  <c r="N148" i="1"/>
  <c r="N152" i="1"/>
  <c r="BF152" i="1"/>
  <c r="N153" i="1"/>
  <c r="N156" i="1"/>
  <c r="N157" i="1"/>
  <c r="BF157" i="1"/>
  <c r="N160" i="1"/>
  <c r="N164" i="1"/>
  <c r="BF164" i="1"/>
  <c r="N165" i="1"/>
  <c r="N168" i="1"/>
  <c r="N169" i="1"/>
  <c r="N173" i="1"/>
  <c r="BF173" i="1"/>
  <c r="N180" i="1"/>
  <c r="N181" i="1"/>
  <c r="N184" i="1"/>
  <c r="N185" i="1"/>
  <c r="BF185" i="1"/>
  <c r="N192" i="1"/>
  <c r="N193" i="1"/>
  <c r="BF193" i="1"/>
  <c r="N196" i="1"/>
  <c r="N197" i="1"/>
  <c r="BF197" i="1"/>
  <c r="N200" i="1"/>
  <c r="BF200" i="1"/>
  <c r="N204" i="1"/>
  <c r="N205" i="1"/>
  <c r="N208" i="1"/>
  <c r="N212" i="1"/>
  <c r="BF212" i="1"/>
  <c r="N216" i="1"/>
  <c r="N217" i="1"/>
  <c r="N224" i="1"/>
  <c r="BF224" i="1"/>
  <c r="N228" i="1"/>
  <c r="N229" i="1"/>
  <c r="BF229" i="1"/>
  <c r="N232" i="1"/>
  <c r="N237" i="1"/>
  <c r="N240" i="1"/>
  <c r="N241" i="1"/>
  <c r="N244" i="1"/>
  <c r="N248" i="1"/>
  <c r="BF248" i="1"/>
  <c r="N249" i="1"/>
  <c r="N252" i="1"/>
  <c r="N253" i="1"/>
  <c r="BF253" i="1"/>
  <c r="N256" i="1"/>
  <c r="N260" i="1"/>
  <c r="N261" i="1"/>
  <c r="N264" i="1"/>
  <c r="N265" i="1"/>
  <c r="N269" i="1"/>
  <c r="BF269" i="1"/>
  <c r="N276" i="1"/>
  <c r="N277" i="1"/>
  <c r="N283" i="1"/>
  <c r="N285" i="1"/>
  <c r="N296" i="1"/>
  <c r="N297" i="1"/>
  <c r="N304" i="1"/>
  <c r="N306" i="1"/>
  <c r="V17" i="1"/>
  <c r="D29" i="1"/>
  <c r="D30" i="1"/>
  <c r="D31" i="1"/>
  <c r="N31" i="1"/>
  <c r="D32" i="1"/>
  <c r="D33" i="1"/>
  <c r="D34" i="1"/>
  <c r="N34" i="1"/>
  <c r="D35" i="1"/>
  <c r="D36" i="1"/>
  <c r="D37" i="1"/>
  <c r="D38" i="1"/>
  <c r="N38" i="1"/>
  <c r="BF38" i="1"/>
  <c r="D39" i="1"/>
  <c r="N39" i="1"/>
  <c r="V39" i="1"/>
  <c r="D40" i="1"/>
  <c r="D41" i="1"/>
  <c r="D42" i="1"/>
  <c r="D43" i="1"/>
  <c r="D44" i="1"/>
  <c r="D45" i="1"/>
  <c r="D46" i="1"/>
  <c r="N46" i="1"/>
  <c r="D47" i="1"/>
  <c r="N47" i="1"/>
  <c r="D48" i="1"/>
  <c r="D49" i="1"/>
  <c r="D50" i="1"/>
  <c r="N50" i="1"/>
  <c r="D51" i="1"/>
  <c r="N51" i="1"/>
  <c r="V51" i="1"/>
  <c r="D52" i="1"/>
  <c r="D53" i="1"/>
  <c r="D54" i="1"/>
  <c r="D55" i="1"/>
  <c r="D56" i="1"/>
  <c r="D57" i="1"/>
  <c r="D58" i="1"/>
  <c r="N58" i="1"/>
  <c r="BF58" i="1"/>
  <c r="D59" i="1"/>
  <c r="D60" i="1"/>
  <c r="D61" i="1"/>
  <c r="D62" i="1"/>
  <c r="N62" i="1"/>
  <c r="D63" i="1"/>
  <c r="N63" i="1"/>
  <c r="D64" i="1"/>
  <c r="D65" i="1"/>
  <c r="D66" i="1"/>
  <c r="D67" i="1"/>
  <c r="N67" i="1"/>
  <c r="V67" i="1"/>
  <c r="D68" i="1"/>
  <c r="D69" i="1"/>
  <c r="D70" i="1"/>
  <c r="N70" i="1"/>
  <c r="D71" i="1"/>
  <c r="D72" i="1"/>
  <c r="D73" i="1"/>
  <c r="D74" i="1"/>
  <c r="N74" i="1"/>
  <c r="BF74" i="1"/>
  <c r="D75" i="1"/>
  <c r="N75" i="1"/>
  <c r="D76" i="1"/>
  <c r="N76" i="1"/>
  <c r="D77" i="1"/>
  <c r="D78" i="1"/>
  <c r="D79" i="1"/>
  <c r="N79" i="1"/>
  <c r="D80" i="1"/>
  <c r="D81" i="1"/>
  <c r="D82" i="1"/>
  <c r="N82" i="1"/>
  <c r="D83" i="1"/>
  <c r="N83" i="1"/>
  <c r="D84" i="1"/>
  <c r="D85" i="1"/>
  <c r="D86" i="1"/>
  <c r="N86" i="1"/>
  <c r="D87" i="1"/>
  <c r="N87" i="1"/>
  <c r="D88" i="1"/>
  <c r="D89" i="1"/>
  <c r="D90" i="1"/>
  <c r="D91" i="1"/>
  <c r="D92" i="1"/>
  <c r="D93" i="1"/>
  <c r="N93" i="1"/>
  <c r="V93" i="1"/>
  <c r="D94" i="1"/>
  <c r="N94" i="1"/>
  <c r="D95" i="1"/>
  <c r="N95" i="1"/>
  <c r="D96" i="1"/>
  <c r="D97" i="1"/>
  <c r="D98" i="1"/>
  <c r="N98" i="1"/>
  <c r="BF98" i="1"/>
  <c r="D99" i="1"/>
  <c r="N99" i="1"/>
  <c r="V99" i="1"/>
  <c r="D100" i="1"/>
  <c r="D101" i="1"/>
  <c r="D102" i="1"/>
  <c r="D103" i="1"/>
  <c r="D104" i="1"/>
  <c r="D105" i="1"/>
  <c r="N105" i="1"/>
  <c r="D106" i="1"/>
  <c r="N106" i="1"/>
  <c r="D107" i="1"/>
  <c r="D108" i="1"/>
  <c r="D109" i="1"/>
  <c r="D110" i="1"/>
  <c r="N110" i="1"/>
  <c r="D111" i="1"/>
  <c r="N111" i="1"/>
  <c r="D112" i="1"/>
  <c r="D113" i="1"/>
  <c r="D114" i="1"/>
  <c r="D115" i="1"/>
  <c r="N115" i="1"/>
  <c r="D116" i="1"/>
  <c r="D117" i="1"/>
  <c r="D118" i="1"/>
  <c r="N118" i="1"/>
  <c r="D119" i="1"/>
  <c r="D120" i="1"/>
  <c r="D121" i="1"/>
  <c r="D122" i="1"/>
  <c r="N122" i="1"/>
  <c r="D123" i="1"/>
  <c r="N123" i="1"/>
  <c r="D124" i="1"/>
  <c r="N124" i="1"/>
  <c r="D125" i="1"/>
  <c r="D126" i="1"/>
  <c r="D127" i="1"/>
  <c r="N127" i="1"/>
  <c r="V127" i="1"/>
  <c r="D128" i="1"/>
  <c r="D129" i="1"/>
  <c r="D130" i="1"/>
  <c r="N130" i="1"/>
  <c r="D131" i="1"/>
  <c r="D132" i="1"/>
  <c r="D133" i="1"/>
  <c r="D134" i="1"/>
  <c r="N134" i="1"/>
  <c r="BF134" i="1"/>
  <c r="D135" i="1"/>
  <c r="N135" i="1"/>
  <c r="D136" i="1"/>
  <c r="D137" i="1"/>
  <c r="D138" i="1"/>
  <c r="D139" i="1"/>
  <c r="D140" i="1"/>
  <c r="D141" i="1"/>
  <c r="D142" i="1"/>
  <c r="N142" i="1"/>
  <c r="D143" i="1"/>
  <c r="N143" i="1"/>
  <c r="D144" i="1"/>
  <c r="D145" i="1"/>
  <c r="D146" i="1"/>
  <c r="N146" i="1"/>
  <c r="D147" i="1"/>
  <c r="N147" i="1"/>
  <c r="D148" i="1"/>
  <c r="D149" i="1"/>
  <c r="D150" i="1"/>
  <c r="D151" i="1"/>
  <c r="D152" i="1"/>
  <c r="D153" i="1"/>
  <c r="D154" i="1"/>
  <c r="N154" i="1"/>
  <c r="D155" i="1"/>
  <c r="D156" i="1"/>
  <c r="D157" i="1"/>
  <c r="D158" i="1"/>
  <c r="N158" i="1"/>
  <c r="D159" i="1"/>
  <c r="N159" i="1"/>
  <c r="D160" i="1"/>
  <c r="D161" i="1"/>
  <c r="D162" i="1"/>
  <c r="D163" i="1"/>
  <c r="N163" i="1"/>
  <c r="D164" i="1"/>
  <c r="D165" i="1"/>
  <c r="D166" i="1"/>
  <c r="N166" i="1"/>
  <c r="D167" i="1"/>
  <c r="D168" i="1"/>
  <c r="D169" i="1"/>
  <c r="D170" i="1"/>
  <c r="N170" i="1"/>
  <c r="BF170" i="1"/>
  <c r="D171" i="1"/>
  <c r="N171" i="1"/>
  <c r="V171" i="1"/>
  <c r="D172" i="1"/>
  <c r="N172" i="1"/>
  <c r="D173" i="1"/>
  <c r="D174" i="1"/>
  <c r="D175" i="1"/>
  <c r="N175" i="1"/>
  <c r="D176" i="1"/>
  <c r="D177" i="1"/>
  <c r="D178" i="1"/>
  <c r="N178" i="1"/>
  <c r="D179" i="1"/>
  <c r="N179" i="1"/>
  <c r="D180" i="1"/>
  <c r="D181" i="1"/>
  <c r="D182" i="1"/>
  <c r="N182" i="1"/>
  <c r="D183" i="1"/>
  <c r="N183" i="1"/>
  <c r="D184" i="1"/>
  <c r="D185" i="1"/>
  <c r="D186" i="1"/>
  <c r="D187" i="1"/>
  <c r="D188" i="1"/>
  <c r="D189" i="1"/>
  <c r="N189" i="1"/>
  <c r="V189" i="1"/>
  <c r="D190" i="1"/>
  <c r="N190" i="1"/>
  <c r="D191" i="1"/>
  <c r="N191" i="1"/>
  <c r="D192" i="1"/>
  <c r="D193" i="1"/>
  <c r="D194" i="1"/>
  <c r="N194" i="1"/>
  <c r="D195" i="1"/>
  <c r="N195" i="1"/>
  <c r="D196" i="1"/>
  <c r="D197" i="1"/>
  <c r="D198" i="1"/>
  <c r="D199" i="1"/>
  <c r="D200" i="1"/>
  <c r="D201" i="1"/>
  <c r="N201" i="1"/>
  <c r="V201" i="1"/>
  <c r="D202" i="1"/>
  <c r="N202" i="1"/>
  <c r="D203" i="1"/>
  <c r="D204" i="1"/>
  <c r="D205" i="1"/>
  <c r="D206" i="1"/>
  <c r="N206" i="1"/>
  <c r="D207" i="1"/>
  <c r="N207" i="1"/>
  <c r="D208" i="1"/>
  <c r="D209" i="1"/>
  <c r="D210" i="1"/>
  <c r="D211" i="1"/>
  <c r="N211" i="1"/>
  <c r="D212" i="1"/>
  <c r="D213" i="1"/>
  <c r="D214" i="1"/>
  <c r="N214" i="1"/>
  <c r="D215" i="1"/>
  <c r="D216" i="1"/>
  <c r="D217" i="1"/>
  <c r="D218" i="1"/>
  <c r="N218" i="1"/>
  <c r="D219" i="1"/>
  <c r="N219" i="1"/>
  <c r="D220" i="1"/>
  <c r="N220" i="1"/>
  <c r="D221" i="1"/>
  <c r="D222" i="1"/>
  <c r="D223" i="1"/>
  <c r="N223" i="1"/>
  <c r="V223" i="1"/>
  <c r="D224" i="1"/>
  <c r="D225" i="1"/>
  <c r="D226" i="1"/>
  <c r="N226" i="1"/>
  <c r="D227" i="1"/>
  <c r="D228" i="1"/>
  <c r="D229" i="1"/>
  <c r="D230" i="1"/>
  <c r="N230" i="1"/>
  <c r="BF230" i="1"/>
  <c r="D231" i="1"/>
  <c r="N231" i="1"/>
  <c r="D232" i="1"/>
  <c r="D233" i="1"/>
  <c r="D234" i="1"/>
  <c r="D235" i="1"/>
  <c r="D236" i="1"/>
  <c r="D237" i="1"/>
  <c r="D238" i="1"/>
  <c r="N238" i="1"/>
  <c r="D239" i="1"/>
  <c r="N239" i="1"/>
  <c r="D240" i="1"/>
  <c r="D241" i="1"/>
  <c r="D242" i="1"/>
  <c r="N242" i="1"/>
  <c r="D243" i="1"/>
  <c r="N243" i="1"/>
  <c r="D244" i="1"/>
  <c r="D245" i="1"/>
  <c r="D246" i="1"/>
  <c r="D247" i="1"/>
  <c r="D248" i="1"/>
  <c r="D249" i="1"/>
  <c r="D250" i="1"/>
  <c r="N250" i="1"/>
  <c r="D251" i="1"/>
  <c r="D252" i="1"/>
  <c r="D253" i="1"/>
  <c r="D254" i="1"/>
  <c r="N254" i="1"/>
  <c r="D255" i="1"/>
  <c r="N255" i="1"/>
  <c r="D256" i="1"/>
  <c r="D257" i="1"/>
  <c r="D258" i="1"/>
  <c r="D259" i="1"/>
  <c r="N259" i="1"/>
  <c r="V259" i="1"/>
  <c r="D260" i="1"/>
  <c r="D261" i="1"/>
  <c r="D262" i="1"/>
  <c r="N262" i="1"/>
  <c r="D263" i="1"/>
  <c r="D264" i="1"/>
  <c r="D265" i="1"/>
  <c r="D266" i="1"/>
  <c r="N266" i="1"/>
  <c r="D267" i="1"/>
  <c r="N267" i="1"/>
  <c r="D268" i="1"/>
  <c r="N268" i="1"/>
  <c r="D269" i="1"/>
  <c r="D270" i="1"/>
  <c r="D271" i="1"/>
  <c r="N271" i="1"/>
  <c r="V271" i="1"/>
  <c r="AB271" i="1"/>
  <c r="D272" i="1"/>
  <c r="D273" i="1"/>
  <c r="D274" i="1"/>
  <c r="N274" i="1"/>
  <c r="D275" i="1"/>
  <c r="N275" i="1"/>
  <c r="D276" i="1"/>
  <c r="D277" i="1"/>
  <c r="D278" i="1"/>
  <c r="N278" i="1"/>
  <c r="D279" i="1"/>
  <c r="AF279" i="1"/>
  <c r="N279" i="1"/>
  <c r="V279" i="1"/>
  <c r="D280" i="1"/>
  <c r="W280" i="1"/>
  <c r="D281" i="1"/>
  <c r="D282" i="1"/>
  <c r="D283" i="1"/>
  <c r="D284" i="1"/>
  <c r="D285" i="1"/>
  <c r="W285" i="1"/>
  <c r="D286" i="1"/>
  <c r="Z286" i="1"/>
  <c r="D287" i="1"/>
  <c r="N287" i="1"/>
  <c r="V287" i="1"/>
  <c r="D288" i="1"/>
  <c r="W288" i="1"/>
  <c r="D289" i="1"/>
  <c r="D290" i="1"/>
  <c r="D291" i="1"/>
  <c r="W291" i="1"/>
  <c r="D292" i="1"/>
  <c r="D293" i="1"/>
  <c r="D294" i="1"/>
  <c r="D295" i="1"/>
  <c r="N295" i="1"/>
  <c r="D296" i="1"/>
  <c r="D297" i="1"/>
  <c r="AF298" i="1"/>
  <c r="D298" i="1"/>
  <c r="Z284" i="1"/>
  <c r="D299" i="1"/>
  <c r="D300" i="1"/>
  <c r="N300" i="1"/>
  <c r="V300" i="1"/>
  <c r="D301" i="1"/>
  <c r="D302" i="1"/>
  <c r="N302" i="1"/>
  <c r="D303" i="1"/>
  <c r="D304" i="1"/>
  <c r="W304" i="1"/>
  <c r="D305" i="1"/>
  <c r="D306" i="1"/>
  <c r="D307" i="1"/>
  <c r="N307" i="1"/>
  <c r="D308" i="1"/>
  <c r="X308" i="1"/>
  <c r="D309" i="1"/>
  <c r="D310" i="1"/>
  <c r="X310" i="1"/>
  <c r="D311" i="1"/>
  <c r="D312" i="1"/>
  <c r="D313" i="1"/>
  <c r="D314" i="1"/>
  <c r="D315" i="1"/>
  <c r="D16" i="1"/>
  <c r="X16" i="1"/>
  <c r="D17" i="1"/>
  <c r="D18" i="1"/>
  <c r="D19" i="1"/>
  <c r="D20" i="1"/>
  <c r="Z20" i="1"/>
  <c r="D21" i="1"/>
  <c r="D22" i="1"/>
  <c r="D23" i="1"/>
  <c r="D24" i="1"/>
  <c r="D25" i="1"/>
  <c r="N25" i="1"/>
  <c r="V25" i="1"/>
  <c r="AD25" i="1"/>
  <c r="D26" i="1"/>
  <c r="X26" i="1"/>
  <c r="D27" i="1"/>
  <c r="D28" i="1"/>
  <c r="Z28" i="1"/>
  <c r="AG28" i="1"/>
  <c r="AH28" i="1"/>
  <c r="AJ28" i="1"/>
  <c r="AK28" i="1"/>
  <c r="AL28" i="1"/>
  <c r="AM28" i="1"/>
  <c r="AN28" i="1"/>
  <c r="AO28" i="1"/>
  <c r="AP28" i="1"/>
  <c r="AQ28" i="1"/>
  <c r="AR28" i="1"/>
  <c r="AS28" i="1"/>
  <c r="AT28" i="1"/>
  <c r="AU28" i="1"/>
  <c r="Y28" i="1"/>
  <c r="D15" i="1"/>
  <c r="W15" i="1"/>
  <c r="AF15" i="1"/>
  <c r="G34" i="8"/>
  <c r="H34" i="8"/>
  <c r="F34" i="8"/>
  <c r="AF307" i="1"/>
  <c r="X306" i="1"/>
  <c r="Z26" i="1"/>
  <c r="D12" i="10"/>
  <c r="C12" i="10"/>
  <c r="C11" i="10"/>
  <c r="D11" i="10"/>
  <c r="P9" i="10"/>
  <c r="C11" i="9"/>
  <c r="D454" i="10"/>
  <c r="D453" i="10"/>
  <c r="D452" i="10"/>
  <c r="D451" i="10"/>
  <c r="D450" i="10"/>
  <c r="D449" i="10"/>
  <c r="D448" i="10"/>
  <c r="D447" i="10"/>
  <c r="D446" i="10"/>
  <c r="D445" i="10"/>
  <c r="D444" i="10"/>
  <c r="D443" i="10"/>
  <c r="D442" i="10"/>
  <c r="D441" i="10"/>
  <c r="D440" i="10"/>
  <c r="D439" i="10"/>
  <c r="D438" i="10"/>
  <c r="D437" i="10"/>
  <c r="D436" i="10"/>
  <c r="D435" i="10"/>
  <c r="D434" i="10"/>
  <c r="D433" i="10"/>
  <c r="D432" i="10"/>
  <c r="D431" i="10"/>
  <c r="D430" i="10"/>
  <c r="D429" i="10"/>
  <c r="D428" i="10"/>
  <c r="D427" i="10"/>
  <c r="D426" i="10"/>
  <c r="D425" i="10"/>
  <c r="D424" i="10"/>
  <c r="D423" i="10"/>
  <c r="D422" i="10"/>
  <c r="D421" i="10"/>
  <c r="D420" i="10"/>
  <c r="D419" i="10"/>
  <c r="D418" i="10"/>
  <c r="D417" i="10"/>
  <c r="D416" i="10"/>
  <c r="D415" i="10"/>
  <c r="D414" i="10"/>
  <c r="D413" i="10"/>
  <c r="D412" i="10"/>
  <c r="D411" i="10"/>
  <c r="D410" i="10"/>
  <c r="D409" i="10"/>
  <c r="D408" i="10"/>
  <c r="D407" i="10"/>
  <c r="D406" i="10"/>
  <c r="F406" i="10"/>
  <c r="BC16" i="10"/>
  <c r="D405" i="10"/>
  <c r="S360" i="10"/>
  <c r="S359" i="10"/>
  <c r="S358" i="10"/>
  <c r="S357" i="10"/>
  <c r="S356" i="10"/>
  <c r="S355" i="10"/>
  <c r="S354" i="10"/>
  <c r="S353" i="10"/>
  <c r="S352" i="10"/>
  <c r="S351" i="10"/>
  <c r="S350" i="10"/>
  <c r="S349" i="10"/>
  <c r="S348" i="10"/>
  <c r="S347" i="10"/>
  <c r="S346" i="10"/>
  <c r="S345" i="10"/>
  <c r="S344" i="10"/>
  <c r="S343" i="10"/>
  <c r="S342" i="10"/>
  <c r="S341" i="10"/>
  <c r="S340" i="10"/>
  <c r="S339" i="10"/>
  <c r="S336" i="10"/>
  <c r="S330" i="10"/>
  <c r="S329" i="10"/>
  <c r="S328" i="10"/>
  <c r="S327" i="10"/>
  <c r="S326" i="10"/>
  <c r="S325" i="10"/>
  <c r="S324" i="10"/>
  <c r="S323" i="10"/>
  <c r="S322" i="10"/>
  <c r="S321" i="10"/>
  <c r="S320" i="10"/>
  <c r="AR315" i="10"/>
  <c r="AQ315" i="10"/>
  <c r="AP315" i="10"/>
  <c r="AO315" i="10"/>
  <c r="AN315" i="10"/>
  <c r="AM315" i="10"/>
  <c r="AL315" i="10"/>
  <c r="AK315" i="10"/>
  <c r="AJ315" i="10"/>
  <c r="AI315" i="10"/>
  <c r="AH315" i="10"/>
  <c r="AG315" i="10"/>
  <c r="AE315" i="10"/>
  <c r="AF315" i="10"/>
  <c r="AD315" i="10"/>
  <c r="T315" i="10"/>
  <c r="AR314" i="10"/>
  <c r="AQ314" i="10"/>
  <c r="AP314" i="10"/>
  <c r="AO314" i="10"/>
  <c r="AN314" i="10"/>
  <c r="AM314" i="10"/>
  <c r="AL314" i="10"/>
  <c r="AK314" i="10"/>
  <c r="AJ314" i="10"/>
  <c r="AI314" i="10"/>
  <c r="AH314" i="10"/>
  <c r="AG314" i="10"/>
  <c r="AD314" i="10"/>
  <c r="T314" i="10"/>
  <c r="AR313" i="10"/>
  <c r="AQ313" i="10"/>
  <c r="AP313" i="10"/>
  <c r="AO313" i="10"/>
  <c r="AM313" i="10"/>
  <c r="AK313" i="10"/>
  <c r="AJ313" i="10"/>
  <c r="AI313" i="10"/>
  <c r="AD313" i="10"/>
  <c r="T313" i="10"/>
  <c r="AR312" i="10"/>
  <c r="AP312" i="10"/>
  <c r="AO312" i="10"/>
  <c r="AM312" i="10"/>
  <c r="AK312" i="10"/>
  <c r="AD312" i="10"/>
  <c r="T312" i="10"/>
  <c r="AD311" i="10"/>
  <c r="T311" i="10"/>
  <c r="AD310" i="10"/>
  <c r="T310" i="10"/>
  <c r="T309" i="10"/>
  <c r="T308" i="10"/>
  <c r="T307" i="10"/>
  <c r="T306" i="10"/>
  <c r="T305" i="10"/>
  <c r="T304" i="10"/>
  <c r="T303" i="10"/>
  <c r="T302" i="10"/>
  <c r="T301" i="10"/>
  <c r="T300" i="10"/>
  <c r="BC300" i="10"/>
  <c r="T299" i="10"/>
  <c r="T298" i="10"/>
  <c r="T297" i="10"/>
  <c r="T296" i="10"/>
  <c r="T295" i="10"/>
  <c r="T294" i="10"/>
  <c r="T293" i="10"/>
  <c r="T292" i="10"/>
  <c r="T291" i="10"/>
  <c r="T290" i="10"/>
  <c r="T289" i="10"/>
  <c r="T288" i="10"/>
  <c r="BC288" i="10"/>
  <c r="T287" i="10"/>
  <c r="T286" i="10"/>
  <c r="T285" i="10"/>
  <c r="T284" i="10"/>
  <c r="T283" i="10"/>
  <c r="T282" i="10"/>
  <c r="T281" i="10"/>
  <c r="T280" i="10"/>
  <c r="T279" i="10"/>
  <c r="BC279" i="10"/>
  <c r="T278" i="10"/>
  <c r="T277" i="10"/>
  <c r="T276" i="10"/>
  <c r="T275" i="10"/>
  <c r="T274" i="10"/>
  <c r="T273" i="10"/>
  <c r="T272" i="10"/>
  <c r="AR16" i="10"/>
  <c r="AQ16" i="10"/>
  <c r="AP16" i="10"/>
  <c r="AO16" i="10"/>
  <c r="AN16" i="10"/>
  <c r="AM16" i="10"/>
  <c r="AL16" i="10"/>
  <c r="AK16" i="10"/>
  <c r="AJ16" i="10"/>
  <c r="AI16" i="10"/>
  <c r="AH16" i="10"/>
  <c r="AG16" i="10"/>
  <c r="AE16" i="10"/>
  <c r="AD16" i="10"/>
  <c r="T16" i="10"/>
  <c r="AR15" i="10"/>
  <c r="AQ15" i="10"/>
  <c r="AP15" i="10"/>
  <c r="AO15" i="10"/>
  <c r="AN15" i="10"/>
  <c r="AM15" i="10"/>
  <c r="AL15" i="10"/>
  <c r="AK15" i="10"/>
  <c r="AJ15" i="10"/>
  <c r="AI15" i="10"/>
  <c r="AH15" i="10"/>
  <c r="AG15" i="10"/>
  <c r="AE15" i="10"/>
  <c r="AD15" i="10"/>
  <c r="AC15" i="10"/>
  <c r="V15" i="10"/>
  <c r="T15" i="10"/>
  <c r="Y17" i="1"/>
  <c r="U320" i="1"/>
  <c r="U321" i="1"/>
  <c r="U322" i="1"/>
  <c r="U323" i="1"/>
  <c r="U324" i="1"/>
  <c r="U325" i="1"/>
  <c r="U326" i="1"/>
  <c r="U327" i="1"/>
  <c r="U328" i="1"/>
  <c r="U329" i="1"/>
  <c r="U330" i="1"/>
  <c r="U331" i="1"/>
  <c r="U332" i="1"/>
  <c r="U333" i="1"/>
  <c r="U334" i="1"/>
  <c r="U335" i="1"/>
  <c r="U336" i="1"/>
  <c r="U337" i="1"/>
  <c r="U338" i="1"/>
  <c r="U339" i="1"/>
  <c r="U340" i="1"/>
  <c r="U341" i="1"/>
  <c r="U342" i="1"/>
  <c r="U343" i="1"/>
  <c r="U344" i="1"/>
  <c r="U345" i="1"/>
  <c r="U346" i="1"/>
  <c r="U347" i="1"/>
  <c r="U348" i="1"/>
  <c r="U349" i="1"/>
  <c r="W293" i="1"/>
  <c r="W302" i="1"/>
  <c r="W306" i="1"/>
  <c r="W307" i="1"/>
  <c r="W310" i="1"/>
  <c r="W313" i="1"/>
  <c r="AG315" i="1"/>
  <c r="AI315" i="1"/>
  <c r="AH315" i="1"/>
  <c r="D398" i="1"/>
  <c r="Y15" i="1"/>
  <c r="AG15" i="1"/>
  <c r="Y16" i="1"/>
  <c r="AG16" i="1"/>
  <c r="D400" i="1"/>
  <c r="Y19" i="1"/>
  <c r="AG17" i="1"/>
  <c r="AI17" i="1"/>
  <c r="AH17" i="1"/>
  <c r="D401" i="1"/>
  <c r="Y18" i="1"/>
  <c r="D402" i="1"/>
  <c r="AG19" i="1"/>
  <c r="D403" i="1"/>
  <c r="Y20" i="1"/>
  <c r="AG20" i="1"/>
  <c r="D404" i="1"/>
  <c r="Y21" i="1"/>
  <c r="AG21" i="1"/>
  <c r="AI21" i="1"/>
  <c r="D405" i="1"/>
  <c r="Y22" i="1"/>
  <c r="AG22" i="1"/>
  <c r="D406" i="1"/>
  <c r="Y23" i="1"/>
  <c r="AG23" i="1"/>
  <c r="AG24" i="1"/>
  <c r="AH24" i="1"/>
  <c r="AI24" i="1"/>
  <c r="AG25" i="1"/>
  <c r="AI25" i="1"/>
  <c r="AH25" i="1"/>
  <c r="AG26" i="1"/>
  <c r="AH26" i="1"/>
  <c r="AG27" i="1"/>
  <c r="AH27" i="1"/>
  <c r="AG281" i="1"/>
  <c r="AI281" i="1"/>
  <c r="AG282" i="1"/>
  <c r="AI282" i="1"/>
  <c r="AG283" i="1"/>
  <c r="AH283" i="1"/>
  <c r="AG284" i="1"/>
  <c r="AI284" i="1"/>
  <c r="AH284" i="1"/>
  <c r="AG285" i="1"/>
  <c r="AH285" i="1"/>
  <c r="AG286" i="1"/>
  <c r="AH286" i="1"/>
  <c r="AG287" i="1"/>
  <c r="AH287" i="1"/>
  <c r="AG288" i="1"/>
  <c r="AI288" i="1"/>
  <c r="AH288" i="1"/>
  <c r="AG289" i="1"/>
  <c r="AH289" i="1"/>
  <c r="AG290" i="1"/>
  <c r="AH290" i="1"/>
  <c r="AI290" i="1"/>
  <c r="AG291" i="1"/>
  <c r="AH291" i="1"/>
  <c r="AG292" i="1"/>
  <c r="AH292" i="1"/>
  <c r="AF293" i="1"/>
  <c r="AG293" i="1"/>
  <c r="AH293" i="1"/>
  <c r="AG294" i="1"/>
  <c r="AI294" i="1"/>
  <c r="AH294" i="1"/>
  <c r="AG295" i="1"/>
  <c r="AH295" i="1"/>
  <c r="AI295" i="1"/>
  <c r="AG296" i="1"/>
  <c r="AI296" i="1"/>
  <c r="AH296" i="1"/>
  <c r="AG297" i="1"/>
  <c r="AI297" i="1"/>
  <c r="AH297" i="1"/>
  <c r="AG298" i="1"/>
  <c r="AH298" i="1"/>
  <c r="AG299" i="1"/>
  <c r="AI299" i="1"/>
  <c r="AH299" i="1"/>
  <c r="AG300" i="1"/>
  <c r="AH300" i="1"/>
  <c r="AI300" i="1"/>
  <c r="AG301" i="1"/>
  <c r="AH301" i="1"/>
  <c r="AG302" i="1"/>
  <c r="AI302" i="1"/>
  <c r="AH302" i="1"/>
  <c r="AG303" i="1"/>
  <c r="AH303" i="1"/>
  <c r="AI303" i="1"/>
  <c r="AG304" i="1"/>
  <c r="AH304" i="1"/>
  <c r="AG305" i="1"/>
  <c r="AH305" i="1"/>
  <c r="AG306" i="1"/>
  <c r="AI306" i="1"/>
  <c r="AH306" i="1"/>
  <c r="AG307" i="1"/>
  <c r="AH307" i="1"/>
  <c r="AG308" i="1"/>
  <c r="AI308" i="1"/>
  <c r="AH308" i="1"/>
  <c r="AG309" i="1"/>
  <c r="AI309" i="1"/>
  <c r="AH309" i="1"/>
  <c r="AG310" i="1"/>
  <c r="AH310" i="1"/>
  <c r="AI310" i="1"/>
  <c r="AG311" i="1"/>
  <c r="AI311" i="1"/>
  <c r="AH311" i="1"/>
  <c r="AG312" i="1"/>
  <c r="AH312" i="1"/>
  <c r="AG313" i="1"/>
  <c r="AH313" i="1"/>
  <c r="AI313" i="1"/>
  <c r="AG314" i="1"/>
  <c r="AH314" i="1"/>
  <c r="AG18" i="1"/>
  <c r="AH18" i="1"/>
  <c r="AI18" i="1"/>
  <c r="AH19" i="1"/>
  <c r="AH21" i="1"/>
  <c r="AH22" i="1"/>
  <c r="AH23" i="1"/>
  <c r="AH15" i="1"/>
  <c r="AB18" i="9"/>
  <c r="AF18" i="9"/>
  <c r="AG18" i="9"/>
  <c r="AB19" i="9"/>
  <c r="AF19" i="9"/>
  <c r="AG19" i="9"/>
  <c r="AB20" i="9"/>
  <c r="AB21" i="9"/>
  <c r="AB22" i="9"/>
  <c r="AF22" i="9"/>
  <c r="AG22" i="9"/>
  <c r="AB23" i="9"/>
  <c r="AF23" i="9"/>
  <c r="AG23" i="9"/>
  <c r="AB24" i="9"/>
  <c r="AI24" i="9"/>
  <c r="AF24" i="9"/>
  <c r="AG24" i="9"/>
  <c r="AB25" i="9"/>
  <c r="AF25" i="9"/>
  <c r="AI25" i="9"/>
  <c r="AG25" i="9"/>
  <c r="AB26" i="9"/>
  <c r="AF26" i="9"/>
  <c r="AG26" i="9"/>
  <c r="AB27" i="9"/>
  <c r="AF27" i="9"/>
  <c r="AG27" i="9"/>
  <c r="AB28" i="9"/>
  <c r="AF28" i="9"/>
  <c r="AG28" i="9"/>
  <c r="AB29" i="9"/>
  <c r="AI29" i="9"/>
  <c r="AF29" i="9"/>
  <c r="AG29" i="9"/>
  <c r="AB30" i="9"/>
  <c r="AF30" i="9"/>
  <c r="AG30" i="9"/>
  <c r="AB31" i="9"/>
  <c r="AF31" i="9"/>
  <c r="AG31" i="9"/>
  <c r="AB32" i="9"/>
  <c r="AI32" i="9"/>
  <c r="AF32" i="9"/>
  <c r="AG32" i="9"/>
  <c r="AB33" i="9"/>
  <c r="AF33" i="9"/>
  <c r="AG33" i="9"/>
  <c r="AB34" i="9"/>
  <c r="AF34" i="9"/>
  <c r="AG34" i="9"/>
  <c r="AB35" i="9"/>
  <c r="AF35" i="9"/>
  <c r="AG35" i="9"/>
  <c r="AB36" i="9"/>
  <c r="AI36" i="9"/>
  <c r="AF36" i="9"/>
  <c r="AG36" i="9"/>
  <c r="AB37" i="9"/>
  <c r="AF37" i="9"/>
  <c r="AG37" i="9"/>
  <c r="AB43" i="9"/>
  <c r="AF43" i="9"/>
  <c r="AG43" i="9"/>
  <c r="AB44" i="9"/>
  <c r="AF44" i="9"/>
  <c r="AG44" i="9"/>
  <c r="AB45" i="9"/>
  <c r="AF45" i="9"/>
  <c r="AG45" i="9"/>
  <c r="AB46" i="9"/>
  <c r="AF46" i="9"/>
  <c r="AG46" i="9"/>
  <c r="AB47" i="9"/>
  <c r="AF47" i="9"/>
  <c r="AG47" i="9"/>
  <c r="AB48" i="9"/>
  <c r="AF48" i="9"/>
  <c r="AG48" i="9"/>
  <c r="AB49" i="9"/>
  <c r="AF49" i="9"/>
  <c r="AG49" i="9"/>
  <c r="AB50" i="9"/>
  <c r="AF50" i="9"/>
  <c r="AG50" i="9"/>
  <c r="AB51" i="9"/>
  <c r="AF51" i="9"/>
  <c r="AG51" i="9"/>
  <c r="AB52" i="9"/>
  <c r="AF52" i="9"/>
  <c r="AG52" i="9"/>
  <c r="AB53" i="9"/>
  <c r="AF53" i="9"/>
  <c r="AG53" i="9"/>
  <c r="AB54" i="9"/>
  <c r="AF54" i="9"/>
  <c r="AG54" i="9"/>
  <c r="AB55" i="9"/>
  <c r="AF55" i="9"/>
  <c r="AG55" i="9"/>
  <c r="AB56" i="9"/>
  <c r="AF56" i="9"/>
  <c r="AG56" i="9"/>
  <c r="AB57" i="9"/>
  <c r="AF57" i="9"/>
  <c r="AG57" i="9"/>
  <c r="AB58" i="9"/>
  <c r="AF58" i="9"/>
  <c r="AG58" i="9"/>
  <c r="AB59" i="9"/>
  <c r="AF59" i="9"/>
  <c r="AG59" i="9"/>
  <c r="AB60" i="9"/>
  <c r="AF60" i="9"/>
  <c r="AG60" i="9"/>
  <c r="AB61" i="9"/>
  <c r="AF61" i="9"/>
  <c r="AG61" i="9"/>
  <c r="AB62" i="9"/>
  <c r="AF62" i="9"/>
  <c r="AG62" i="9"/>
  <c r="AB63" i="9"/>
  <c r="AF63" i="9"/>
  <c r="AG63" i="9"/>
  <c r="AB17" i="9"/>
  <c r="AF17" i="9"/>
  <c r="AG17" i="9"/>
  <c r="Z17" i="9"/>
  <c r="AC17" i="9"/>
  <c r="AD17" i="9"/>
  <c r="AA17" i="9"/>
  <c r="AE17" i="9"/>
  <c r="Z18" i="9"/>
  <c r="AC18" i="9"/>
  <c r="AD18" i="9"/>
  <c r="AA18" i="9"/>
  <c r="AE18" i="9"/>
  <c r="Z19" i="9"/>
  <c r="AC19" i="9"/>
  <c r="AD19" i="9"/>
  <c r="AE20" i="9"/>
  <c r="Z20" i="9"/>
  <c r="AC20" i="9"/>
  <c r="AD20" i="9"/>
  <c r="AA20" i="9"/>
  <c r="Z21" i="9"/>
  <c r="AC21" i="9"/>
  <c r="AD21" i="9"/>
  <c r="AA21" i="9"/>
  <c r="AE21" i="9"/>
  <c r="Z22" i="9"/>
  <c r="AC22" i="9"/>
  <c r="AH22" i="9"/>
  <c r="Z23" i="9"/>
  <c r="AC23" i="9"/>
  <c r="AD23" i="9"/>
  <c r="AA23" i="9"/>
  <c r="AE23" i="9"/>
  <c r="Z24" i="9"/>
  <c r="AC24" i="9"/>
  <c r="AD24" i="9"/>
  <c r="AA24" i="9"/>
  <c r="AE24" i="9"/>
  <c r="Z25" i="9"/>
  <c r="AC25" i="9"/>
  <c r="AH25" i="9"/>
  <c r="AD25" i="9"/>
  <c r="AA25" i="9"/>
  <c r="AE25" i="9"/>
  <c r="Z26" i="9"/>
  <c r="AC26" i="9"/>
  <c r="AD26" i="9"/>
  <c r="AA26" i="9"/>
  <c r="AE26" i="9"/>
  <c r="Z27" i="9"/>
  <c r="AC27" i="9"/>
  <c r="AD27" i="9"/>
  <c r="AA27" i="9"/>
  <c r="AE27" i="9"/>
  <c r="Z28" i="9"/>
  <c r="AC28" i="9"/>
  <c r="AD28" i="9"/>
  <c r="AA28" i="9"/>
  <c r="AE28" i="9"/>
  <c r="Z29" i="9"/>
  <c r="AC29" i="9"/>
  <c r="AD29" i="9"/>
  <c r="AA29" i="9"/>
  <c r="AE29" i="9"/>
  <c r="Z30" i="9"/>
  <c r="AC30" i="9"/>
  <c r="AD30" i="9"/>
  <c r="AA30" i="9"/>
  <c r="AE30" i="9"/>
  <c r="Z31" i="9"/>
  <c r="AC31" i="9"/>
  <c r="AD31" i="9"/>
  <c r="AA31" i="9"/>
  <c r="AE31" i="9"/>
  <c r="Z32" i="9"/>
  <c r="AC32" i="9"/>
  <c r="AD32" i="9"/>
  <c r="AA32" i="9"/>
  <c r="AE32" i="9"/>
  <c r="Z33" i="9"/>
  <c r="AC33" i="9"/>
  <c r="AD33" i="9"/>
  <c r="AA33" i="9"/>
  <c r="AE33" i="9"/>
  <c r="Z34" i="9"/>
  <c r="AC34" i="9"/>
  <c r="AD34" i="9"/>
  <c r="AA34" i="9"/>
  <c r="AE34" i="9"/>
  <c r="Z35" i="9"/>
  <c r="AC35" i="9"/>
  <c r="AD35" i="9"/>
  <c r="AA35" i="9"/>
  <c r="AE35" i="9"/>
  <c r="Z36" i="9"/>
  <c r="AC36" i="9"/>
  <c r="AD36" i="9"/>
  <c r="AA36" i="9"/>
  <c r="AE36" i="9"/>
  <c r="Z37" i="9"/>
  <c r="AC37" i="9"/>
  <c r="AD37" i="9"/>
  <c r="AA37" i="9"/>
  <c r="AE37" i="9"/>
  <c r="Z43" i="9"/>
  <c r="AC43" i="9"/>
  <c r="AD43" i="9"/>
  <c r="AA43" i="9"/>
  <c r="AE43" i="9"/>
  <c r="Z44" i="9"/>
  <c r="AC44" i="9"/>
  <c r="AD44" i="9"/>
  <c r="AA44" i="9"/>
  <c r="AE44" i="9"/>
  <c r="Z45" i="9"/>
  <c r="AC45" i="9"/>
  <c r="AD45" i="9"/>
  <c r="AA45" i="9"/>
  <c r="AE45" i="9"/>
  <c r="Z46" i="9"/>
  <c r="AC46" i="9"/>
  <c r="AD46" i="9"/>
  <c r="AA46" i="9"/>
  <c r="AE46" i="9"/>
  <c r="Z47" i="9"/>
  <c r="AH47" i="9"/>
  <c r="AC47" i="9"/>
  <c r="AD47" i="9"/>
  <c r="AA47" i="9"/>
  <c r="AE47" i="9"/>
  <c r="Z48" i="9"/>
  <c r="AC48" i="9"/>
  <c r="AD48" i="9"/>
  <c r="AA48" i="9"/>
  <c r="AE48" i="9"/>
  <c r="Z49" i="9"/>
  <c r="AC49" i="9"/>
  <c r="AD49" i="9"/>
  <c r="AA49" i="9"/>
  <c r="AE49" i="9"/>
  <c r="Z50" i="9"/>
  <c r="AC50" i="9"/>
  <c r="AD50" i="9"/>
  <c r="AA50" i="9"/>
  <c r="AE50" i="9"/>
  <c r="Z51" i="9"/>
  <c r="AC51" i="9"/>
  <c r="AD51" i="9"/>
  <c r="AA51" i="9"/>
  <c r="AE51" i="9"/>
  <c r="Z52" i="9"/>
  <c r="AC52" i="9"/>
  <c r="AD52" i="9"/>
  <c r="AA52" i="9"/>
  <c r="AE52" i="9"/>
  <c r="Z53" i="9"/>
  <c r="AC53" i="9"/>
  <c r="AD53" i="9"/>
  <c r="AA53" i="9"/>
  <c r="AE53" i="9"/>
  <c r="Z54" i="9"/>
  <c r="AC54" i="9"/>
  <c r="AD54" i="9"/>
  <c r="AA54" i="9"/>
  <c r="AE54" i="9"/>
  <c r="Z55" i="9"/>
  <c r="AC55" i="9"/>
  <c r="AD55" i="9"/>
  <c r="AA55" i="9"/>
  <c r="AE55" i="9"/>
  <c r="Z56" i="9"/>
  <c r="AC56" i="9"/>
  <c r="AD56" i="9"/>
  <c r="AA56" i="9"/>
  <c r="AE56" i="9"/>
  <c r="Z57" i="9"/>
  <c r="AC57" i="9"/>
  <c r="AD57" i="9"/>
  <c r="AA57" i="9"/>
  <c r="AE57" i="9"/>
  <c r="Z58" i="9"/>
  <c r="AC58" i="9"/>
  <c r="AD58" i="9"/>
  <c r="AA58" i="9"/>
  <c r="AE58" i="9"/>
  <c r="Z59" i="9"/>
  <c r="AH59" i="9"/>
  <c r="W59" i="9"/>
  <c r="AC59" i="9"/>
  <c r="AD59" i="9"/>
  <c r="AA59" i="9"/>
  <c r="AE59" i="9"/>
  <c r="Z60" i="9"/>
  <c r="AC60" i="9"/>
  <c r="AD60" i="9"/>
  <c r="AA60" i="9"/>
  <c r="AE60" i="9"/>
  <c r="Z61" i="9"/>
  <c r="AC61" i="9"/>
  <c r="AD61" i="9"/>
  <c r="AA61" i="9"/>
  <c r="AE61" i="9"/>
  <c r="Z62" i="9"/>
  <c r="AH62" i="9"/>
  <c r="AC62" i="9"/>
  <c r="AD62" i="9"/>
  <c r="AA62" i="9"/>
  <c r="AE62" i="9"/>
  <c r="Z63" i="9"/>
  <c r="AC63" i="9"/>
  <c r="AD63" i="9"/>
  <c r="AA63" i="9"/>
  <c r="AE63" i="9"/>
  <c r="AJ18" i="9"/>
  <c r="AK18" i="9"/>
  <c r="AJ19" i="9"/>
  <c r="AK19" i="9"/>
  <c r="AJ20" i="9"/>
  <c r="AK20" i="9"/>
  <c r="AJ21" i="9"/>
  <c r="AK21" i="9"/>
  <c r="AJ22" i="9"/>
  <c r="AK22" i="9"/>
  <c r="AJ23" i="9"/>
  <c r="AK23" i="9"/>
  <c r="AJ24" i="9"/>
  <c r="AK24" i="9"/>
  <c r="AJ25" i="9"/>
  <c r="AK25" i="9"/>
  <c r="AJ26" i="9"/>
  <c r="AK26" i="9"/>
  <c r="AJ27" i="9"/>
  <c r="AK27" i="9"/>
  <c r="AJ28" i="9"/>
  <c r="AK28" i="9"/>
  <c r="AJ29" i="9"/>
  <c r="AK29" i="9"/>
  <c r="AJ30" i="9"/>
  <c r="AK30" i="9"/>
  <c r="AJ31" i="9"/>
  <c r="AK31" i="9"/>
  <c r="AJ32" i="9"/>
  <c r="AK32" i="9"/>
  <c r="AJ33" i="9"/>
  <c r="AK33" i="9"/>
  <c r="AJ34" i="9"/>
  <c r="AK34" i="9"/>
  <c r="AJ35" i="9"/>
  <c r="AK35" i="9"/>
  <c r="AJ36" i="9"/>
  <c r="AK36" i="9"/>
  <c r="AJ37" i="9"/>
  <c r="AK37" i="9"/>
  <c r="AJ43" i="9"/>
  <c r="AK43" i="9"/>
  <c r="AJ44" i="9"/>
  <c r="AK44" i="9"/>
  <c r="AJ45" i="9"/>
  <c r="AK45" i="9"/>
  <c r="AJ46" i="9"/>
  <c r="AK46" i="9"/>
  <c r="AJ47" i="9"/>
  <c r="AK47" i="9"/>
  <c r="AJ48" i="9"/>
  <c r="AK48" i="9"/>
  <c r="AJ49" i="9"/>
  <c r="AK49" i="9"/>
  <c r="AJ50" i="9"/>
  <c r="AK50" i="9"/>
  <c r="AJ51" i="9"/>
  <c r="AK51" i="9"/>
  <c r="AJ52" i="9"/>
  <c r="AK52" i="9"/>
  <c r="AJ53" i="9"/>
  <c r="AK53" i="9"/>
  <c r="AJ54" i="9"/>
  <c r="AK54" i="9"/>
  <c r="AJ55" i="9"/>
  <c r="AK55" i="9"/>
  <c r="AJ56" i="9"/>
  <c r="AK56" i="9"/>
  <c r="AJ57" i="9"/>
  <c r="AK57" i="9"/>
  <c r="AJ58" i="9"/>
  <c r="AK58" i="9"/>
  <c r="AJ59" i="9"/>
  <c r="AK59" i="9"/>
  <c r="AJ60" i="9"/>
  <c r="AK60" i="9"/>
  <c r="AJ61" i="9"/>
  <c r="AK61" i="9"/>
  <c r="AJ62" i="9"/>
  <c r="AK62" i="9"/>
  <c r="AJ63" i="9"/>
  <c r="AK63" i="9"/>
  <c r="AJ17" i="9"/>
  <c r="AK17" i="9"/>
  <c r="AF20" i="9"/>
  <c r="AF21" i="9"/>
  <c r="AA19" i="9"/>
  <c r="AE19" i="9"/>
  <c r="AG20" i="9"/>
  <c r="AG21" i="9"/>
  <c r="AA22" i="9"/>
  <c r="AD22" i="9"/>
  <c r="AE22" i="9"/>
  <c r="D407" i="1"/>
  <c r="AH16" i="1"/>
  <c r="AL17" i="1"/>
  <c r="AL18" i="1"/>
  <c r="AK17" i="1"/>
  <c r="AK18" i="1"/>
  <c r="AJ17" i="1"/>
  <c r="AJ18" i="1"/>
  <c r="AN17" i="1"/>
  <c r="AN18" i="1"/>
  <c r="AM17" i="1"/>
  <c r="AM18" i="1"/>
  <c r="U350" i="1"/>
  <c r="AH20" i="1"/>
  <c r="AP18" i="1"/>
  <c r="AS18" i="1"/>
  <c r="AR18" i="1"/>
  <c r="AN15" i="1"/>
  <c r="AN16" i="1"/>
  <c r="AN19" i="1"/>
  <c r="AN20" i="1"/>
  <c r="AN21" i="1"/>
  <c r="AN22" i="1"/>
  <c r="AN23" i="1"/>
  <c r="AN24" i="1"/>
  <c r="AN25" i="1"/>
  <c r="AN26" i="1"/>
  <c r="AN27" i="1"/>
  <c r="AN279" i="1"/>
  <c r="AN280" i="1"/>
  <c r="AN281" i="1"/>
  <c r="AN282" i="1"/>
  <c r="AN283" i="1"/>
  <c r="AN284" i="1"/>
  <c r="AN285" i="1"/>
  <c r="AN286" i="1"/>
  <c r="AN287" i="1"/>
  <c r="AN288" i="1"/>
  <c r="AN289" i="1"/>
  <c r="AN290" i="1"/>
  <c r="AN291" i="1"/>
  <c r="AN292" i="1"/>
  <c r="AN293" i="1"/>
  <c r="AN294" i="1"/>
  <c r="AN295" i="1"/>
  <c r="AN296" i="1"/>
  <c r="AN297" i="1"/>
  <c r="AN298" i="1"/>
  <c r="AN299" i="1"/>
  <c r="AN300" i="1"/>
  <c r="AN301" i="1"/>
  <c r="AN302" i="1"/>
  <c r="AN303" i="1"/>
  <c r="AN304" i="1"/>
  <c r="AN305" i="1"/>
  <c r="AN306" i="1"/>
  <c r="AN307" i="1"/>
  <c r="AN308" i="1"/>
  <c r="AN309" i="1"/>
  <c r="AN310" i="1"/>
  <c r="AN311" i="1"/>
  <c r="AN312" i="1"/>
  <c r="AN313" i="1"/>
  <c r="AN314" i="1"/>
  <c r="AN315" i="1"/>
  <c r="AR15" i="1"/>
  <c r="AR16" i="1"/>
  <c r="AR17" i="1"/>
  <c r="AR19" i="1"/>
  <c r="AR20" i="1"/>
  <c r="AR21" i="1"/>
  <c r="AR22" i="1"/>
  <c r="AR23" i="1"/>
  <c r="AR24" i="1"/>
  <c r="AR25" i="1"/>
  <c r="AR26" i="1"/>
  <c r="AR27" i="1"/>
  <c r="AR279" i="1"/>
  <c r="AR280" i="1"/>
  <c r="AR281" i="1"/>
  <c r="AR282" i="1"/>
  <c r="AR283" i="1"/>
  <c r="AR284" i="1"/>
  <c r="AR285" i="1"/>
  <c r="AR286" i="1"/>
  <c r="AR287" i="1"/>
  <c r="AR288" i="1"/>
  <c r="AR289" i="1"/>
  <c r="AR290" i="1"/>
  <c r="AR291" i="1"/>
  <c r="AR292" i="1"/>
  <c r="AR293" i="1"/>
  <c r="AR294" i="1"/>
  <c r="AR295" i="1"/>
  <c r="AR296" i="1"/>
  <c r="AR297" i="1"/>
  <c r="AR298" i="1"/>
  <c r="AR299" i="1"/>
  <c r="AR300" i="1"/>
  <c r="AR301" i="1"/>
  <c r="AR302" i="1"/>
  <c r="AR303" i="1"/>
  <c r="AR304" i="1"/>
  <c r="AR305" i="1"/>
  <c r="AR306" i="1"/>
  <c r="AR307" i="1"/>
  <c r="AR308" i="1"/>
  <c r="AR309" i="1"/>
  <c r="AR310" i="1"/>
  <c r="AR311" i="1"/>
  <c r="AR312" i="1"/>
  <c r="AR313" i="1"/>
  <c r="AR314" i="1"/>
  <c r="AR315" i="1"/>
  <c r="AS15" i="1"/>
  <c r="AS16" i="1"/>
  <c r="AS17" i="1"/>
  <c r="AS19" i="1"/>
  <c r="AS20" i="1"/>
  <c r="AS21" i="1"/>
  <c r="AS22" i="1"/>
  <c r="AS23" i="1"/>
  <c r="AS24" i="1"/>
  <c r="AS25" i="1"/>
  <c r="AS26" i="1"/>
  <c r="AS27" i="1"/>
  <c r="AS279" i="1"/>
  <c r="AS280" i="1"/>
  <c r="AS281" i="1"/>
  <c r="AS282" i="1"/>
  <c r="AS283" i="1"/>
  <c r="AS284" i="1"/>
  <c r="AS285" i="1"/>
  <c r="AS286" i="1"/>
  <c r="AS287" i="1"/>
  <c r="AS288" i="1"/>
  <c r="AS289" i="1"/>
  <c r="AS290" i="1"/>
  <c r="AS291" i="1"/>
  <c r="AS292" i="1"/>
  <c r="AS293" i="1"/>
  <c r="AS294" i="1"/>
  <c r="AS295" i="1"/>
  <c r="AS296" i="1"/>
  <c r="AS297" i="1"/>
  <c r="AS298" i="1"/>
  <c r="AS299" i="1"/>
  <c r="AS300" i="1"/>
  <c r="AS301" i="1"/>
  <c r="AS302" i="1"/>
  <c r="AS303" i="1"/>
  <c r="AS304" i="1"/>
  <c r="AS305" i="1"/>
  <c r="AS306" i="1"/>
  <c r="AS307" i="1"/>
  <c r="AS308" i="1"/>
  <c r="AS309" i="1"/>
  <c r="AS310" i="1"/>
  <c r="AS311" i="1"/>
  <c r="AS312" i="1"/>
  <c r="AS313" i="1"/>
  <c r="AS314" i="1"/>
  <c r="AS315" i="1"/>
  <c r="AP15" i="1"/>
  <c r="AP16" i="1"/>
  <c r="AP17" i="1"/>
  <c r="AP19" i="1"/>
  <c r="AP20" i="1"/>
  <c r="AP21" i="1"/>
  <c r="AP22" i="1"/>
  <c r="AP23" i="1"/>
  <c r="AP24" i="1"/>
  <c r="AP25" i="1"/>
  <c r="AP26" i="1"/>
  <c r="AP27" i="1"/>
  <c r="AP279" i="1"/>
  <c r="AP280" i="1"/>
  <c r="AP281" i="1"/>
  <c r="AP282" i="1"/>
  <c r="AP283" i="1"/>
  <c r="AP284" i="1"/>
  <c r="AP285" i="1"/>
  <c r="AP286" i="1"/>
  <c r="AP287" i="1"/>
  <c r="AP288" i="1"/>
  <c r="AP289" i="1"/>
  <c r="AP290" i="1"/>
  <c r="AP291" i="1"/>
  <c r="AP292" i="1"/>
  <c r="AP293" i="1"/>
  <c r="AP294" i="1"/>
  <c r="AP295" i="1"/>
  <c r="AP296" i="1"/>
  <c r="AP297" i="1"/>
  <c r="AP298" i="1"/>
  <c r="AP299" i="1"/>
  <c r="AP300" i="1"/>
  <c r="AP301" i="1"/>
  <c r="AP302" i="1"/>
  <c r="AP303" i="1"/>
  <c r="AP304" i="1"/>
  <c r="AP305" i="1"/>
  <c r="AP306" i="1"/>
  <c r="AP307" i="1"/>
  <c r="AP308" i="1"/>
  <c r="AP309" i="1"/>
  <c r="AP310" i="1"/>
  <c r="AP311" i="1"/>
  <c r="AP312" i="1"/>
  <c r="AP313" i="1"/>
  <c r="AP314" i="1"/>
  <c r="AP315" i="1"/>
  <c r="AT18" i="1"/>
  <c r="AT15" i="1"/>
  <c r="AT16" i="1"/>
  <c r="AT17" i="1"/>
  <c r="AT19" i="1"/>
  <c r="AT20" i="1"/>
  <c r="AT21" i="1"/>
  <c r="AT22" i="1"/>
  <c r="AT23" i="1"/>
  <c r="AT24" i="1"/>
  <c r="AT25" i="1"/>
  <c r="AT26" i="1"/>
  <c r="AT27" i="1"/>
  <c r="AT279" i="1"/>
  <c r="AT280" i="1"/>
  <c r="AT281" i="1"/>
  <c r="AT282" i="1"/>
  <c r="AT283" i="1"/>
  <c r="AT284" i="1"/>
  <c r="AT285" i="1"/>
  <c r="AT286" i="1"/>
  <c r="AT287" i="1"/>
  <c r="AT288" i="1"/>
  <c r="AT289" i="1"/>
  <c r="AT290" i="1"/>
  <c r="AT291" i="1"/>
  <c r="AT292" i="1"/>
  <c r="AT293" i="1"/>
  <c r="AT294" i="1"/>
  <c r="AT295" i="1"/>
  <c r="AT296" i="1"/>
  <c r="AT297" i="1"/>
  <c r="AT298" i="1"/>
  <c r="AT299" i="1"/>
  <c r="AT300" i="1"/>
  <c r="AT301" i="1"/>
  <c r="AT302" i="1"/>
  <c r="AT303" i="1"/>
  <c r="AT304" i="1"/>
  <c r="AT305" i="1"/>
  <c r="AT306" i="1"/>
  <c r="AT307" i="1"/>
  <c r="AT308" i="1"/>
  <c r="AT309" i="1"/>
  <c r="AT310" i="1"/>
  <c r="AT311" i="1"/>
  <c r="AT312" i="1"/>
  <c r="AT313" i="1"/>
  <c r="AT314" i="1"/>
  <c r="AT315" i="1"/>
  <c r="AQ18" i="1"/>
  <c r="AQ15" i="1"/>
  <c r="AQ16" i="1"/>
  <c r="AQ17" i="1"/>
  <c r="AQ19" i="1"/>
  <c r="AQ20" i="1"/>
  <c r="AQ21" i="1"/>
  <c r="AQ22" i="1"/>
  <c r="AQ23" i="1"/>
  <c r="AQ24" i="1"/>
  <c r="AQ25" i="1"/>
  <c r="AQ26" i="1"/>
  <c r="AQ27" i="1"/>
  <c r="AQ279" i="1"/>
  <c r="AQ280" i="1"/>
  <c r="AQ281" i="1"/>
  <c r="AQ282" i="1"/>
  <c r="AQ283" i="1"/>
  <c r="AQ284" i="1"/>
  <c r="AQ285" i="1"/>
  <c r="AQ286" i="1"/>
  <c r="AQ287" i="1"/>
  <c r="AQ288" i="1"/>
  <c r="AQ289" i="1"/>
  <c r="AQ290" i="1"/>
  <c r="AQ291" i="1"/>
  <c r="AQ292" i="1"/>
  <c r="AQ293" i="1"/>
  <c r="AQ294" i="1"/>
  <c r="AQ295" i="1"/>
  <c r="AQ296" i="1"/>
  <c r="AQ297" i="1"/>
  <c r="AQ298" i="1"/>
  <c r="AQ299" i="1"/>
  <c r="AQ300" i="1"/>
  <c r="AQ301" i="1"/>
  <c r="AQ302" i="1"/>
  <c r="AQ303" i="1"/>
  <c r="AQ304" i="1"/>
  <c r="AQ305" i="1"/>
  <c r="AQ306" i="1"/>
  <c r="AQ307" i="1"/>
  <c r="AQ308" i="1"/>
  <c r="AQ309" i="1"/>
  <c r="AQ310" i="1"/>
  <c r="AQ311" i="1"/>
  <c r="AQ312" i="1"/>
  <c r="AQ313" i="1"/>
  <c r="AQ314" i="1"/>
  <c r="AQ315" i="1"/>
  <c r="AM15" i="1"/>
  <c r="AM16" i="1"/>
  <c r="AM19" i="1"/>
  <c r="AM20" i="1"/>
  <c r="AM21" i="1"/>
  <c r="AM22" i="1"/>
  <c r="AM23" i="1"/>
  <c r="AM24" i="1"/>
  <c r="AM25" i="1"/>
  <c r="AM26" i="1"/>
  <c r="AM27" i="1"/>
  <c r="AM279" i="1"/>
  <c r="AM280" i="1"/>
  <c r="AM281" i="1"/>
  <c r="AM282" i="1"/>
  <c r="AM283" i="1"/>
  <c r="AM284" i="1"/>
  <c r="AM285" i="1"/>
  <c r="AM286" i="1"/>
  <c r="AM287" i="1"/>
  <c r="AM288" i="1"/>
  <c r="AM289" i="1"/>
  <c r="AM290" i="1"/>
  <c r="AM291" i="1"/>
  <c r="AM292" i="1"/>
  <c r="AM293" i="1"/>
  <c r="AM294" i="1"/>
  <c r="AM295" i="1"/>
  <c r="AM296" i="1"/>
  <c r="AM297" i="1"/>
  <c r="AM298" i="1"/>
  <c r="AM299" i="1"/>
  <c r="AM300" i="1"/>
  <c r="AM301" i="1"/>
  <c r="AM302" i="1"/>
  <c r="AM303" i="1"/>
  <c r="AM304" i="1"/>
  <c r="AM305" i="1"/>
  <c r="AM306" i="1"/>
  <c r="AM307" i="1"/>
  <c r="AM308" i="1"/>
  <c r="AM309" i="1"/>
  <c r="AM310" i="1"/>
  <c r="AM311" i="1"/>
  <c r="AM312" i="1"/>
  <c r="AM313" i="1"/>
  <c r="AM314" i="1"/>
  <c r="AM315" i="1"/>
  <c r="AL15" i="1"/>
  <c r="AL16" i="1"/>
  <c r="AL19" i="1"/>
  <c r="AL20" i="1"/>
  <c r="AL21" i="1"/>
  <c r="AL22" i="1"/>
  <c r="AL23" i="1"/>
  <c r="AL24" i="1"/>
  <c r="AL25" i="1"/>
  <c r="AL26" i="1"/>
  <c r="AL27" i="1"/>
  <c r="AL279" i="1"/>
  <c r="AL280" i="1"/>
  <c r="AL281" i="1"/>
  <c r="AL282" i="1"/>
  <c r="AL283" i="1"/>
  <c r="AL284" i="1"/>
  <c r="AL285" i="1"/>
  <c r="AL286" i="1"/>
  <c r="AL287" i="1"/>
  <c r="AL288" i="1"/>
  <c r="AL289" i="1"/>
  <c r="AL290" i="1"/>
  <c r="AL291" i="1"/>
  <c r="AL292" i="1"/>
  <c r="AL293" i="1"/>
  <c r="AL294" i="1"/>
  <c r="AL295" i="1"/>
  <c r="AL296" i="1"/>
  <c r="AL297" i="1"/>
  <c r="AL298" i="1"/>
  <c r="AL299" i="1"/>
  <c r="AL300" i="1"/>
  <c r="AL301" i="1"/>
  <c r="AL302" i="1"/>
  <c r="AL303" i="1"/>
  <c r="AL304" i="1"/>
  <c r="AL305" i="1"/>
  <c r="AL306" i="1"/>
  <c r="AL307" i="1"/>
  <c r="AL308" i="1"/>
  <c r="AL309" i="1"/>
  <c r="AL310" i="1"/>
  <c r="AL311" i="1"/>
  <c r="AL312" i="1"/>
  <c r="AL313" i="1"/>
  <c r="AL314" i="1"/>
  <c r="AL315" i="1"/>
  <c r="AO18" i="1"/>
  <c r="AO15" i="1"/>
  <c r="AO16" i="1"/>
  <c r="AO17" i="1"/>
  <c r="AO19" i="1"/>
  <c r="AO20" i="1"/>
  <c r="AO21" i="1"/>
  <c r="AO22" i="1"/>
  <c r="AO23" i="1"/>
  <c r="AO24" i="1"/>
  <c r="AO25" i="1"/>
  <c r="AO26" i="1"/>
  <c r="AO27" i="1"/>
  <c r="AO279" i="1"/>
  <c r="AO280" i="1"/>
  <c r="AO281" i="1"/>
  <c r="AO282" i="1"/>
  <c r="AO283" i="1"/>
  <c r="AO284" i="1"/>
  <c r="AO285" i="1"/>
  <c r="AO286" i="1"/>
  <c r="AO287" i="1"/>
  <c r="AO288" i="1"/>
  <c r="AO289" i="1"/>
  <c r="AO290" i="1"/>
  <c r="AO291" i="1"/>
  <c r="AO292" i="1"/>
  <c r="AO293" i="1"/>
  <c r="AO294" i="1"/>
  <c r="AO295" i="1"/>
  <c r="AO296" i="1"/>
  <c r="AO297" i="1"/>
  <c r="AO298" i="1"/>
  <c r="AO299" i="1"/>
  <c r="AO300" i="1"/>
  <c r="AO301" i="1"/>
  <c r="AO302" i="1"/>
  <c r="AO303" i="1"/>
  <c r="AO304" i="1"/>
  <c r="AO305" i="1"/>
  <c r="AO306" i="1"/>
  <c r="AO307" i="1"/>
  <c r="AO308" i="1"/>
  <c r="AO309" i="1"/>
  <c r="AO310" i="1"/>
  <c r="AO311" i="1"/>
  <c r="AO312" i="1"/>
  <c r="AO313" i="1"/>
  <c r="AO314" i="1"/>
  <c r="AO315" i="1"/>
  <c r="AK15" i="1"/>
  <c r="AK16" i="1"/>
  <c r="AK19" i="1"/>
  <c r="AK20" i="1"/>
  <c r="AK21" i="1"/>
  <c r="AK22" i="1"/>
  <c r="AK23" i="1"/>
  <c r="AK24" i="1"/>
  <c r="AK25" i="1"/>
  <c r="AK26" i="1"/>
  <c r="AK27" i="1"/>
  <c r="AK279" i="1"/>
  <c r="AK280" i="1"/>
  <c r="AK281" i="1"/>
  <c r="AK282" i="1"/>
  <c r="AK283" i="1"/>
  <c r="AK284" i="1"/>
  <c r="AK285" i="1"/>
  <c r="AK286" i="1"/>
  <c r="AK287" i="1"/>
  <c r="AK288" i="1"/>
  <c r="AK289" i="1"/>
  <c r="AK290" i="1"/>
  <c r="AK291" i="1"/>
  <c r="AK292" i="1"/>
  <c r="AK293" i="1"/>
  <c r="AK294" i="1"/>
  <c r="AK295" i="1"/>
  <c r="AK296" i="1"/>
  <c r="AK297" i="1"/>
  <c r="AK298" i="1"/>
  <c r="AK299" i="1"/>
  <c r="AK300" i="1"/>
  <c r="AK301" i="1"/>
  <c r="AK302" i="1"/>
  <c r="AK303" i="1"/>
  <c r="AK304" i="1"/>
  <c r="AK305" i="1"/>
  <c r="AK306" i="1"/>
  <c r="AK307" i="1"/>
  <c r="AK308" i="1"/>
  <c r="AK309" i="1"/>
  <c r="AK310" i="1"/>
  <c r="AK311" i="1"/>
  <c r="AK312" i="1"/>
  <c r="AK313" i="1"/>
  <c r="AK314" i="1"/>
  <c r="AK315" i="1"/>
  <c r="AJ15" i="1"/>
  <c r="AJ16" i="1"/>
  <c r="AJ19" i="1"/>
  <c r="AJ20" i="1"/>
  <c r="AJ21" i="1"/>
  <c r="AJ22" i="1"/>
  <c r="AJ23" i="1"/>
  <c r="AJ24" i="1"/>
  <c r="AJ25" i="1"/>
  <c r="AJ26" i="1"/>
  <c r="AJ27" i="1"/>
  <c r="AJ279" i="1"/>
  <c r="AJ280" i="1"/>
  <c r="AJ281" i="1"/>
  <c r="AJ282" i="1"/>
  <c r="AJ283" i="1"/>
  <c r="AJ284" i="1"/>
  <c r="AJ285" i="1"/>
  <c r="AJ286" i="1"/>
  <c r="AJ287" i="1"/>
  <c r="AJ288" i="1"/>
  <c r="AJ289" i="1"/>
  <c r="AJ290" i="1"/>
  <c r="AJ291" i="1"/>
  <c r="AJ292" i="1"/>
  <c r="AJ293" i="1"/>
  <c r="AJ294" i="1"/>
  <c r="AJ295" i="1"/>
  <c r="AJ296" i="1"/>
  <c r="AJ297" i="1"/>
  <c r="AJ298" i="1"/>
  <c r="AJ299" i="1"/>
  <c r="AJ300" i="1"/>
  <c r="AJ301" i="1"/>
  <c r="AJ302" i="1"/>
  <c r="AJ303" i="1"/>
  <c r="AJ304" i="1"/>
  <c r="AJ305" i="1"/>
  <c r="AJ306" i="1"/>
  <c r="AJ307" i="1"/>
  <c r="AJ308" i="1"/>
  <c r="AJ309" i="1"/>
  <c r="AJ310" i="1"/>
  <c r="AJ311" i="1"/>
  <c r="AJ312" i="1"/>
  <c r="AJ313" i="1"/>
  <c r="AJ314" i="1"/>
  <c r="AJ315" i="1"/>
  <c r="AU18" i="1"/>
  <c r="AU15" i="1"/>
  <c r="AU16" i="1"/>
  <c r="AU17" i="1"/>
  <c r="AU19" i="1"/>
  <c r="AU20" i="1"/>
  <c r="AU21" i="1"/>
  <c r="AU22" i="1"/>
  <c r="AU23" i="1"/>
  <c r="AU24" i="1"/>
  <c r="AU25" i="1"/>
  <c r="AU26" i="1"/>
  <c r="AU27" i="1"/>
  <c r="AU279" i="1"/>
  <c r="AU280" i="1"/>
  <c r="AU281" i="1"/>
  <c r="AU282" i="1"/>
  <c r="AU283" i="1"/>
  <c r="AU284" i="1"/>
  <c r="AU285" i="1"/>
  <c r="AU286" i="1"/>
  <c r="AU287" i="1"/>
  <c r="AU288" i="1"/>
  <c r="AU289" i="1"/>
  <c r="AU290" i="1"/>
  <c r="AU291" i="1"/>
  <c r="AU292" i="1"/>
  <c r="AU293" i="1"/>
  <c r="AU294" i="1"/>
  <c r="AU295" i="1"/>
  <c r="AU296" i="1"/>
  <c r="AU297" i="1"/>
  <c r="AU298" i="1"/>
  <c r="AU299" i="1"/>
  <c r="AU300" i="1"/>
  <c r="AU301" i="1"/>
  <c r="AU302" i="1"/>
  <c r="AU303" i="1"/>
  <c r="AU304" i="1"/>
  <c r="AU305" i="1"/>
  <c r="AU306" i="1"/>
  <c r="AU307" i="1"/>
  <c r="AU308" i="1"/>
  <c r="AU309" i="1"/>
  <c r="AU310" i="1"/>
  <c r="AU311" i="1"/>
  <c r="AU312" i="1"/>
  <c r="AU313" i="1"/>
  <c r="AU314" i="1"/>
  <c r="AU315" i="1"/>
  <c r="U351" i="1"/>
  <c r="U352" i="1"/>
  <c r="U353" i="1"/>
  <c r="Y24" i="1"/>
  <c r="Y25" i="1"/>
  <c r="Y26" i="1"/>
  <c r="Y27" i="1"/>
  <c r="Y281" i="1"/>
  <c r="Y282" i="1"/>
  <c r="Y283" i="1"/>
  <c r="Y284" i="1"/>
  <c r="Y285" i="1"/>
  <c r="Y286" i="1"/>
  <c r="Y287" i="1"/>
  <c r="Y288" i="1"/>
  <c r="Y289" i="1"/>
  <c r="Y290" i="1"/>
  <c r="Y291" i="1"/>
  <c r="Y292" i="1"/>
  <c r="Y293" i="1"/>
  <c r="Y294" i="1"/>
  <c r="Y295" i="1"/>
  <c r="Y296" i="1"/>
  <c r="Y297" i="1"/>
  <c r="Y298" i="1"/>
  <c r="Y299" i="1"/>
  <c r="Y300" i="1"/>
  <c r="Y301" i="1"/>
  <c r="Y302" i="1"/>
  <c r="Y303" i="1"/>
  <c r="Y304" i="1"/>
  <c r="Y305" i="1"/>
  <c r="Y306" i="1"/>
  <c r="Y307" i="1"/>
  <c r="Y308" i="1"/>
  <c r="Y309" i="1"/>
  <c r="Y310" i="1"/>
  <c r="Y311" i="1"/>
  <c r="Y312" i="1"/>
  <c r="Y313" i="1"/>
  <c r="Y314" i="1"/>
  <c r="Y315" i="1"/>
  <c r="C12" i="9"/>
  <c r="D408" i="1"/>
  <c r="D409" i="1"/>
  <c r="D410" i="1"/>
  <c r="F15" i="8"/>
  <c r="G15" i="8"/>
  <c r="H15" i="8"/>
  <c r="G16" i="8"/>
  <c r="H16" i="8"/>
  <c r="G17" i="8"/>
  <c r="H17" i="8"/>
  <c r="G18" i="8"/>
  <c r="H18" i="8"/>
  <c r="G19" i="8"/>
  <c r="H19" i="8"/>
  <c r="G20" i="8"/>
  <c r="H20" i="8"/>
  <c r="G21" i="8"/>
  <c r="H21" i="8"/>
  <c r="F16" i="8"/>
  <c r="F17" i="8"/>
  <c r="F18" i="8"/>
  <c r="F19" i="8"/>
  <c r="F20" i="8"/>
  <c r="F21" i="8"/>
  <c r="F22" i="8"/>
  <c r="G22" i="8"/>
  <c r="H22" i="8"/>
  <c r="G23" i="8"/>
  <c r="H23" i="8"/>
  <c r="F23" i="8"/>
  <c r="F24" i="8"/>
  <c r="F25" i="8"/>
  <c r="F26" i="8"/>
  <c r="F27" i="8"/>
  <c r="F28" i="8"/>
  <c r="F29" i="8"/>
  <c r="F30" i="8"/>
  <c r="G29" i="8"/>
  <c r="H29" i="8"/>
  <c r="G30" i="8"/>
  <c r="H30" i="8"/>
  <c r="F31" i="8"/>
  <c r="G31" i="8"/>
  <c r="H31" i="8"/>
  <c r="F32" i="8"/>
  <c r="G32" i="8"/>
  <c r="H32" i="8"/>
  <c r="F33" i="8"/>
  <c r="G33" i="8"/>
  <c r="H33" i="8"/>
  <c r="F35" i="8"/>
  <c r="G35" i="8"/>
  <c r="H35" i="8"/>
  <c r="F36" i="8"/>
  <c r="G36" i="8"/>
  <c r="H36" i="8"/>
  <c r="F37" i="8"/>
  <c r="G37" i="8"/>
  <c r="H37" i="8"/>
  <c r="F38" i="8"/>
  <c r="G38" i="8"/>
  <c r="H38" i="8"/>
  <c r="F39" i="8"/>
  <c r="G39" i="8"/>
  <c r="H39" i="8"/>
  <c r="F40" i="8"/>
  <c r="G40" i="8"/>
  <c r="H40" i="8"/>
  <c r="F41" i="8"/>
  <c r="G41" i="8"/>
  <c r="H41" i="8"/>
  <c r="F42" i="8"/>
  <c r="G42" i="8"/>
  <c r="H42" i="8"/>
  <c r="F43" i="8"/>
  <c r="G43" i="8"/>
  <c r="H43" i="8"/>
  <c r="F44" i="8"/>
  <c r="G44" i="8"/>
  <c r="H44" i="8"/>
  <c r="F45" i="8"/>
  <c r="G45" i="8"/>
  <c r="H45" i="8"/>
  <c r="F46" i="8"/>
  <c r="G46" i="8"/>
  <c r="H46" i="8"/>
  <c r="F47" i="8"/>
  <c r="G47" i="8"/>
  <c r="H47" i="8"/>
  <c r="F48" i="8"/>
  <c r="G48" i="8"/>
  <c r="H48" i="8"/>
  <c r="F49" i="8"/>
  <c r="G49" i="8"/>
  <c r="H49" i="8"/>
  <c r="F50" i="8"/>
  <c r="G50" i="8"/>
  <c r="H50" i="8"/>
  <c r="F51" i="8"/>
  <c r="G51" i="8"/>
  <c r="H51" i="8"/>
  <c r="F52" i="8"/>
  <c r="G52" i="8"/>
  <c r="H52" i="8"/>
  <c r="F53" i="8"/>
  <c r="G53" i="8"/>
  <c r="H53" i="8"/>
  <c r="F54" i="8"/>
  <c r="G54" i="8"/>
  <c r="H54" i="8"/>
  <c r="F55" i="8"/>
  <c r="G55" i="8"/>
  <c r="H55" i="8"/>
  <c r="F56" i="8"/>
  <c r="G56" i="8"/>
  <c r="H56" i="8"/>
  <c r="F57" i="8"/>
  <c r="G57" i="8"/>
  <c r="H57" i="8"/>
  <c r="F58" i="8"/>
  <c r="G58" i="8"/>
  <c r="H58" i="8"/>
  <c r="F59" i="8"/>
  <c r="G59" i="8"/>
  <c r="H59" i="8"/>
  <c r="F60" i="8"/>
  <c r="G60" i="8"/>
  <c r="H60" i="8"/>
  <c r="F61" i="8"/>
  <c r="G61" i="8"/>
  <c r="H61" i="8"/>
  <c r="F62" i="8"/>
  <c r="G62" i="8"/>
  <c r="H62" i="8"/>
  <c r="F63" i="8"/>
  <c r="G63" i="8"/>
  <c r="H63" i="8"/>
  <c r="F64" i="8"/>
  <c r="G64" i="8"/>
  <c r="H64" i="8"/>
  <c r="F65" i="8"/>
  <c r="G65" i="8"/>
  <c r="H65" i="8"/>
  <c r="F66" i="8"/>
  <c r="G66" i="8"/>
  <c r="H66" i="8"/>
  <c r="F67" i="8"/>
  <c r="G67" i="8"/>
  <c r="H67" i="8"/>
  <c r="F68" i="8"/>
  <c r="G68" i="8"/>
  <c r="H68" i="8"/>
  <c r="F69" i="8"/>
  <c r="G69" i="8"/>
  <c r="H69" i="8"/>
  <c r="F70" i="8"/>
  <c r="G70" i="8"/>
  <c r="H70" i="8"/>
  <c r="F71" i="8"/>
  <c r="G71" i="8"/>
  <c r="H71" i="8"/>
  <c r="F72" i="8"/>
  <c r="G72" i="8"/>
  <c r="H72" i="8"/>
  <c r="F73" i="8"/>
  <c r="G73" i="8"/>
  <c r="H73" i="8"/>
  <c r="F74" i="8"/>
  <c r="G74" i="8"/>
  <c r="H74" i="8"/>
  <c r="F75" i="8"/>
  <c r="G75" i="8"/>
  <c r="H75" i="8"/>
  <c r="F76" i="8"/>
  <c r="G76" i="8"/>
  <c r="H76" i="8"/>
  <c r="F77" i="8"/>
  <c r="G77" i="8"/>
  <c r="H77" i="8"/>
  <c r="G24" i="8"/>
  <c r="H24" i="8"/>
  <c r="G25" i="8"/>
  <c r="H25" i="8"/>
  <c r="G26" i="8"/>
  <c r="H26" i="8"/>
  <c r="G27" i="8"/>
  <c r="H27" i="8"/>
  <c r="G28" i="8"/>
  <c r="H28" i="8"/>
  <c r="AC16" i="10"/>
  <c r="AC273" i="10"/>
  <c r="AC274" i="10"/>
  <c r="AC275" i="10"/>
  <c r="AC276" i="10"/>
  <c r="AC277" i="10"/>
  <c r="AC278" i="10"/>
  <c r="AC279" i="10"/>
  <c r="AC280" i="10"/>
  <c r="AC281" i="10"/>
  <c r="AC299" i="10"/>
  <c r="AC282" i="10"/>
  <c r="AC283" i="10"/>
  <c r="AC284" i="10"/>
  <c r="AC285" i="10"/>
  <c r="AC286" i="10"/>
  <c r="AC287" i="10"/>
  <c r="AC288" i="10"/>
  <c r="AC289" i="10"/>
  <c r="AC290" i="10"/>
  <c r="AC291" i="10"/>
  <c r="AC292" i="10"/>
  <c r="AC293" i="10"/>
  <c r="AC294" i="10"/>
  <c r="AC295" i="10"/>
  <c r="AC296" i="10"/>
  <c r="AC297" i="10"/>
  <c r="AC298" i="10"/>
  <c r="AC300" i="10"/>
  <c r="AC301" i="10"/>
  <c r="AC302" i="10"/>
  <c r="AC303" i="10"/>
  <c r="AC304" i="10"/>
  <c r="AC305" i="10"/>
  <c r="AC306" i="10"/>
  <c r="AC307" i="10"/>
  <c r="AC308" i="10"/>
  <c r="AC309" i="10"/>
  <c r="AC310" i="10"/>
  <c r="AC311" i="10"/>
  <c r="AC312" i="10"/>
  <c r="AC313" i="10"/>
  <c r="AC314" i="10"/>
  <c r="AC315" i="10"/>
  <c r="AF26" i="1"/>
  <c r="Z25" i="1"/>
  <c r="AF20" i="1"/>
  <c r="D399" i="1"/>
  <c r="F405" i="10"/>
  <c r="AF283" i="1"/>
  <c r="Z293" i="1"/>
  <c r="X307" i="1"/>
  <c r="Z307" i="1"/>
  <c r="AF289" i="1"/>
  <c r="AF297" i="1"/>
  <c r="AF290" i="1"/>
  <c r="Z290" i="1"/>
  <c r="AI283" i="1"/>
  <c r="W303" i="1"/>
  <c r="W290" i="1"/>
  <c r="Z287" i="1"/>
  <c r="W308" i="1"/>
  <c r="X281" i="1"/>
  <c r="W283" i="1"/>
  <c r="AF282" i="1"/>
  <c r="AI286" i="1"/>
  <c r="W300" i="1"/>
  <c r="AI305" i="1"/>
  <c r="AI291" i="1"/>
  <c r="X295" i="1"/>
  <c r="AI301" i="1"/>
  <c r="AI304" i="1"/>
  <c r="W296" i="1"/>
  <c r="Z297" i="1"/>
  <c r="W295" i="1"/>
  <c r="W284" i="1"/>
  <c r="X282" i="1"/>
  <c r="AI285" i="1"/>
  <c r="X284" i="1"/>
  <c r="AF305" i="1"/>
  <c r="Z295" i="1"/>
  <c r="AF19" i="1"/>
  <c r="AF299" i="1"/>
  <c r="Z296" i="1"/>
  <c r="AF286" i="1"/>
  <c r="AF306" i="1"/>
  <c r="X296" i="1"/>
  <c r="Z301" i="1"/>
  <c r="Z306" i="1"/>
  <c r="Z288" i="1"/>
  <c r="Z315" i="1"/>
  <c r="Z18" i="1"/>
  <c r="AI289" i="1"/>
  <c r="X297" i="1"/>
  <c r="Z313" i="1"/>
  <c r="X288" i="1"/>
  <c r="AF314" i="1"/>
  <c r="Z19" i="1"/>
  <c r="X300" i="1"/>
  <c r="Z304" i="1"/>
  <c r="X304" i="1"/>
  <c r="Z308" i="1"/>
  <c r="AF304" i="1"/>
  <c r="Z300" i="1"/>
  <c r="Z294" i="1"/>
  <c r="Z310" i="1"/>
  <c r="Z17" i="1"/>
  <c r="AH35" i="9"/>
  <c r="AI63" i="9"/>
  <c r="AI59" i="9"/>
  <c r="AI55" i="9"/>
  <c r="N21" i="1"/>
  <c r="N299" i="1"/>
  <c r="V299" i="1"/>
  <c r="Z299" i="1"/>
  <c r="X299" i="1"/>
  <c r="W299" i="1"/>
  <c r="AF300" i="1"/>
  <c r="E401" i="1"/>
  <c r="E400" i="1"/>
  <c r="E399" i="1"/>
  <c r="E402" i="1"/>
  <c r="V307" i="1"/>
  <c r="Z16" i="1"/>
  <c r="W16" i="1"/>
  <c r="AF17" i="1"/>
  <c r="Z282" i="1"/>
  <c r="W282" i="1"/>
  <c r="N282" i="1"/>
  <c r="N270" i="1"/>
  <c r="N258" i="1"/>
  <c r="N246" i="1"/>
  <c r="N234" i="1"/>
  <c r="N222" i="1"/>
  <c r="N210" i="1"/>
  <c r="N198" i="1"/>
  <c r="N186" i="1"/>
  <c r="N174" i="1"/>
  <c r="N162" i="1"/>
  <c r="N150" i="1"/>
  <c r="N138" i="1"/>
  <c r="N126" i="1"/>
  <c r="N114" i="1"/>
  <c r="N102" i="1"/>
  <c r="N90" i="1"/>
  <c r="N78" i="1"/>
  <c r="N66" i="1"/>
  <c r="N54" i="1"/>
  <c r="N42" i="1"/>
  <c r="N30" i="1"/>
  <c r="V30" i="1"/>
  <c r="N311" i="1"/>
  <c r="V311" i="1"/>
  <c r="AD311" i="1"/>
  <c r="Z311" i="1"/>
  <c r="AF312" i="1"/>
  <c r="W311" i="1"/>
  <c r="AF311" i="1"/>
  <c r="X311" i="1"/>
  <c r="N301" i="1"/>
  <c r="N257" i="1"/>
  <c r="BF257" i="1"/>
  <c r="N245" i="1"/>
  <c r="BF245" i="1"/>
  <c r="N233" i="1"/>
  <c r="BF233" i="1"/>
  <c r="N221" i="1"/>
  <c r="BF221" i="1"/>
  <c r="N209" i="1"/>
  <c r="BF209" i="1"/>
  <c r="N161" i="1"/>
  <c r="BF161" i="1"/>
  <c r="N149" i="1"/>
  <c r="N137" i="1"/>
  <c r="N125" i="1"/>
  <c r="BF125" i="1"/>
  <c r="N113" i="1"/>
  <c r="BF113" i="1"/>
  <c r="N77" i="1"/>
  <c r="BF77" i="1"/>
  <c r="N65" i="1"/>
  <c r="BF65" i="1"/>
  <c r="N53" i="1"/>
  <c r="BF53" i="1"/>
  <c r="N41" i="1"/>
  <c r="V41" i="1"/>
  <c r="N29" i="1"/>
  <c r="N291" i="1"/>
  <c r="V291" i="1"/>
  <c r="Z291" i="1"/>
  <c r="X291" i="1"/>
  <c r="N280" i="1"/>
  <c r="N289" i="1"/>
  <c r="V289" i="1"/>
  <c r="AD289" i="1"/>
  <c r="Z289" i="1"/>
  <c r="W289" i="1"/>
  <c r="X289" i="1"/>
  <c r="N28" i="1"/>
  <c r="N298" i="1"/>
  <c r="V298" i="1"/>
  <c r="Z298" i="1"/>
  <c r="W298" i="1"/>
  <c r="X298" i="1"/>
  <c r="AI23" i="1"/>
  <c r="N27" i="1"/>
  <c r="AF27" i="1"/>
  <c r="N263" i="1"/>
  <c r="N251" i="1"/>
  <c r="N227" i="1"/>
  <c r="V227" i="1"/>
  <c r="N215" i="1"/>
  <c r="N203" i="1"/>
  <c r="N167" i="1"/>
  <c r="N155" i="1"/>
  <c r="N131" i="1"/>
  <c r="N119" i="1"/>
  <c r="N107" i="1"/>
  <c r="N71" i="1"/>
  <c r="N59" i="1"/>
  <c r="N35" i="1"/>
  <c r="W314" i="1"/>
  <c r="X314" i="1"/>
  <c r="N314" i="1"/>
  <c r="Z314" i="1"/>
  <c r="AF315" i="1"/>
  <c r="N273" i="1"/>
  <c r="V273" i="1"/>
  <c r="N225" i="1"/>
  <c r="V225" i="1"/>
  <c r="N177" i="1"/>
  <c r="N129" i="1"/>
  <c r="V129" i="1"/>
  <c r="N81" i="1"/>
  <c r="N33" i="1"/>
  <c r="N303" i="1"/>
  <c r="N312" i="1"/>
  <c r="X312" i="1"/>
  <c r="W312" i="1"/>
  <c r="AF284" i="1"/>
  <c r="N236" i="1"/>
  <c r="BF236" i="1"/>
  <c r="N188" i="1"/>
  <c r="BF188" i="1"/>
  <c r="N140" i="1"/>
  <c r="BF140" i="1"/>
  <c r="N92" i="1"/>
  <c r="BF92" i="1"/>
  <c r="N44" i="1"/>
  <c r="BF44" i="1"/>
  <c r="N272" i="1"/>
  <c r="BF272" i="1"/>
  <c r="N176" i="1"/>
  <c r="N80" i="1"/>
  <c r="Z22" i="1"/>
  <c r="N22" i="1"/>
  <c r="X293" i="1"/>
  <c r="Z283" i="1"/>
  <c r="X283" i="1"/>
  <c r="N247" i="1"/>
  <c r="V247" i="1"/>
  <c r="N235" i="1"/>
  <c r="N199" i="1"/>
  <c r="V199" i="1"/>
  <c r="N187" i="1"/>
  <c r="V187" i="1"/>
  <c r="AC187" i="1"/>
  <c r="N151" i="1"/>
  <c r="N139" i="1"/>
  <c r="N103" i="1"/>
  <c r="N91" i="1"/>
  <c r="N55" i="1"/>
  <c r="V55" i="1"/>
  <c r="N43" i="1"/>
  <c r="N213" i="1"/>
  <c r="V213" i="1"/>
  <c r="N117" i="1"/>
  <c r="V117" i="1"/>
  <c r="X315" i="1"/>
  <c r="W315" i="1"/>
  <c r="N315" i="1"/>
  <c r="V315" i="1"/>
  <c r="N23" i="1"/>
  <c r="Z23" i="1"/>
  <c r="X313" i="1"/>
  <c r="N313" i="1"/>
  <c r="V313" i="1"/>
  <c r="AD313" i="1"/>
  <c r="F408" i="1"/>
  <c r="F399" i="1"/>
  <c r="F400" i="1"/>
  <c r="F407" i="1"/>
  <c r="F404" i="1"/>
  <c r="F410" i="1"/>
  <c r="F405" i="1"/>
  <c r="F401" i="1"/>
  <c r="F409" i="1"/>
  <c r="F403" i="1"/>
  <c r="F402" i="1"/>
  <c r="F398" i="1"/>
  <c r="F406" i="1"/>
  <c r="AF304" i="10"/>
  <c r="AF292" i="10"/>
  <c r="AF280" i="10"/>
  <c r="AF232" i="10"/>
  <c r="AF172" i="10"/>
  <c r="AF124" i="10"/>
  <c r="AF112" i="10"/>
  <c r="AF100" i="10"/>
  <c r="AF76" i="10"/>
  <c r="AF64" i="10"/>
  <c r="AF52" i="10"/>
  <c r="AF28" i="10"/>
  <c r="AF231" i="10"/>
  <c r="AF219" i="10"/>
  <c r="AF147" i="10"/>
  <c r="AF123" i="10"/>
  <c r="AF75" i="10"/>
  <c r="AF268" i="10"/>
  <c r="AF208" i="10"/>
  <c r="AF184" i="10"/>
  <c r="AF136" i="10"/>
  <c r="AF40" i="10"/>
  <c r="AF291" i="10"/>
  <c r="AF243" i="10"/>
  <c r="AF207" i="10"/>
  <c r="AF135" i="10"/>
  <c r="AF87" i="10"/>
  <c r="AF63" i="10"/>
  <c r="AF51" i="10"/>
  <c r="AF27" i="10"/>
  <c r="AF290" i="10"/>
  <c r="AF230" i="10"/>
  <c r="AF182" i="10"/>
  <c r="AF146" i="10"/>
  <c r="AF134" i="10"/>
  <c r="AF98" i="10"/>
  <c r="AF86" i="10"/>
  <c r="AF50" i="10"/>
  <c r="AF38" i="10"/>
  <c r="AF256" i="10"/>
  <c r="AF220" i="10"/>
  <c r="AF148" i="10"/>
  <c r="AF88" i="10"/>
  <c r="AF244" i="10"/>
  <c r="AF196" i="10"/>
  <c r="AF160" i="10"/>
  <c r="AF303" i="10"/>
  <c r="AF279" i="10"/>
  <c r="AF255" i="10"/>
  <c r="AF195" i="10"/>
  <c r="AF171" i="10"/>
  <c r="AF111" i="10"/>
  <c r="AF99" i="10"/>
  <c r="AF39" i="10"/>
  <c r="AF301" i="10"/>
  <c r="AF289" i="10"/>
  <c r="AF277" i="10"/>
  <c r="AF265" i="10"/>
  <c r="AF253" i="10"/>
  <c r="AF241" i="10"/>
  <c r="AF229" i="10"/>
  <c r="AF217" i="10"/>
  <c r="AF205" i="10"/>
  <c r="AF193" i="10"/>
  <c r="AF181" i="10"/>
  <c r="AF169" i="10"/>
  <c r="AF157" i="10"/>
  <c r="AF145" i="10"/>
  <c r="AF133" i="10"/>
  <c r="AF121" i="10"/>
  <c r="AF109" i="10"/>
  <c r="AF97" i="10"/>
  <c r="AF85" i="10"/>
  <c r="AF73" i="10"/>
  <c r="AF61" i="10"/>
  <c r="AF49" i="10"/>
  <c r="AF37" i="10"/>
  <c r="AF25" i="10"/>
  <c r="AF302" i="10"/>
  <c r="AF266" i="10"/>
  <c r="AF158" i="10"/>
  <c r="AF122" i="10"/>
  <c r="AF288" i="10"/>
  <c r="AF252" i="10"/>
  <c r="AF144" i="10"/>
  <c r="AF108" i="10"/>
  <c r="AF16" i="10"/>
  <c r="BC31" i="10"/>
  <c r="AF313" i="10"/>
  <c r="S290" i="10"/>
  <c r="AF15" i="10"/>
  <c r="S309" i="10"/>
  <c r="U315" i="10"/>
  <c r="S304" i="10"/>
  <c r="S288" i="10"/>
  <c r="P288" i="10"/>
  <c r="U306" i="10"/>
  <c r="U283" i="10"/>
  <c r="S287" i="10"/>
  <c r="U293" i="10"/>
  <c r="U284" i="10"/>
  <c r="U303" i="10"/>
  <c r="S310" i="10"/>
  <c r="U281" i="10"/>
  <c r="U310" i="10"/>
  <c r="W15" i="10"/>
  <c r="U290" i="10"/>
  <c r="U288" i="10"/>
  <c r="U273" i="10"/>
  <c r="S285" i="10"/>
  <c r="U16" i="10"/>
  <c r="U276" i="10"/>
  <c r="S299" i="10"/>
  <c r="S280" i="10"/>
  <c r="S273" i="10"/>
  <c r="S15" i="10"/>
  <c r="S279" i="10"/>
  <c r="P279" i="10"/>
  <c r="U279" i="10"/>
  <c r="S296" i="10"/>
  <c r="S300" i="10"/>
  <c r="S274" i="10"/>
  <c r="S315" i="10"/>
  <c r="S312" i="10"/>
  <c r="U277" i="10"/>
  <c r="S16" i="10"/>
  <c r="W311" i="10"/>
  <c r="Y311" i="10"/>
  <c r="S313" i="10"/>
  <c r="S311" i="10"/>
  <c r="U311" i="10"/>
  <c r="W313" i="10"/>
  <c r="W315" i="10"/>
  <c r="X315" i="10"/>
  <c r="U301" i="10"/>
  <c r="S314" i="10"/>
  <c r="AW314" i="10"/>
  <c r="S294" i="10"/>
  <c r="U274" i="10"/>
  <c r="U278" i="10"/>
  <c r="S292" i="10"/>
  <c r="S282" i="10"/>
  <c r="S283" i="10"/>
  <c r="U275" i="10"/>
  <c r="U296" i="10"/>
  <c r="S305" i="10"/>
  <c r="U307" i="10"/>
  <c r="U280" i="10"/>
  <c r="U299" i="10"/>
  <c r="S293" i="10"/>
  <c r="S308" i="10"/>
  <c r="U272" i="10"/>
  <c r="S301" i="10"/>
  <c r="S306" i="10"/>
  <c r="S277" i="10"/>
  <c r="S297" i="10"/>
  <c r="U300" i="10"/>
  <c r="U313" i="10"/>
  <c r="U289" i="10"/>
  <c r="U309" i="10"/>
  <c r="S276" i="10"/>
  <c r="S291" i="10"/>
  <c r="U295" i="10"/>
  <c r="S307" i="10"/>
  <c r="P307" i="10"/>
  <c r="U286" i="10"/>
  <c r="U291" i="10"/>
  <c r="S286" i="10"/>
  <c r="S284" i="10"/>
  <c r="S272" i="10"/>
  <c r="U294" i="10"/>
  <c r="U285" i="10"/>
  <c r="U298" i="10"/>
  <c r="U282" i="10"/>
  <c r="S298" i="10"/>
  <c r="U292" i="10"/>
  <c r="W314" i="10"/>
  <c r="X314" i="10"/>
  <c r="U287" i="10"/>
  <c r="S281" i="10"/>
  <c r="S289" i="10"/>
  <c r="U297" i="10"/>
  <c r="U302" i="10"/>
  <c r="W312" i="10"/>
  <c r="S303" i="10"/>
  <c r="P303" i="10"/>
  <c r="S295" i="10"/>
  <c r="P295" i="10"/>
  <c r="U308" i="10"/>
  <c r="U305" i="10"/>
  <c r="S278" i="10"/>
  <c r="Z278" i="10"/>
  <c r="U314" i="10"/>
  <c r="U304" i="10"/>
  <c r="U15" i="10"/>
  <c r="BC15" i="10"/>
  <c r="U312" i="10"/>
  <c r="S302" i="10"/>
  <c r="P302" i="10"/>
  <c r="S275" i="10"/>
  <c r="B405" i="10"/>
  <c r="E409" i="10"/>
  <c r="P291" i="10"/>
  <c r="P292" i="10"/>
  <c r="P274" i="10"/>
  <c r="P287" i="10"/>
  <c r="P276" i="10"/>
  <c r="P300" i="10"/>
  <c r="P95" i="10"/>
  <c r="P293" i="10"/>
  <c r="P278" i="10"/>
  <c r="P305" i="10"/>
  <c r="Z314" i="10"/>
  <c r="P314" i="10"/>
  <c r="AS314" i="10"/>
  <c r="AZ314" i="10"/>
  <c r="BA314" i="10"/>
  <c r="AA314" i="10"/>
  <c r="P285" i="10"/>
  <c r="P304" i="10"/>
  <c r="P98" i="10"/>
  <c r="Y313" i="10"/>
  <c r="P297" i="10"/>
  <c r="P296" i="10"/>
  <c r="P311" i="10"/>
  <c r="P284" i="10"/>
  <c r="P277" i="10"/>
  <c r="X312" i="10"/>
  <c r="P312" i="10"/>
  <c r="Y312" i="10"/>
  <c r="P15" i="10"/>
  <c r="AS15" i="10"/>
  <c r="AA15" i="10"/>
  <c r="AW15" i="10"/>
  <c r="AZ15" i="10"/>
  <c r="Z15" i="10"/>
  <c r="P294" i="10"/>
  <c r="E405" i="10"/>
  <c r="E406" i="10"/>
  <c r="E407" i="10"/>
  <c r="E408" i="10"/>
  <c r="P275" i="10"/>
  <c r="P298" i="10"/>
  <c r="Z315" i="10"/>
  <c r="Y315" i="10"/>
  <c r="AW315" i="10"/>
  <c r="AZ315" i="10"/>
  <c r="BA315" i="10"/>
  <c r="BB315" i="10"/>
  <c r="P315" i="10"/>
  <c r="AA315" i="10"/>
  <c r="AB15" i="10"/>
  <c r="AT315" i="10"/>
  <c r="AS315" i="10"/>
  <c r="AU315" i="10"/>
  <c r="AV315" i="10"/>
  <c r="AT314" i="10"/>
  <c r="AV15" i="10"/>
  <c r="AB315" i="10"/>
  <c r="AX314" i="10"/>
  <c r="AY314" i="10"/>
  <c r="BA15" i="10"/>
  <c r="BB15" i="10"/>
  <c r="BD15" i="10"/>
  <c r="AB314" i="10"/>
  <c r="BB314" i="10"/>
  <c r="Y39" i="9"/>
  <c r="Y40" i="9"/>
  <c r="Y41" i="9"/>
  <c r="W25" i="9"/>
  <c r="AH61" i="9"/>
  <c r="Y49" i="9"/>
  <c r="CR49" i="9"/>
  <c r="Y29" i="9"/>
  <c r="AI18" i="9"/>
  <c r="AH57" i="9"/>
  <c r="W57" i="9"/>
  <c r="AH55" i="9"/>
  <c r="AH28" i="9"/>
  <c r="AI51" i="9"/>
  <c r="AI54" i="9"/>
  <c r="AI37" i="9"/>
  <c r="AI33" i="9"/>
  <c r="AH54" i="9"/>
  <c r="AH50" i="9"/>
  <c r="AH45" i="9"/>
  <c r="AH33" i="9"/>
  <c r="AH30" i="9"/>
  <c r="AH23" i="9"/>
  <c r="EL29" i="9"/>
  <c r="BD29" i="9"/>
  <c r="BZ29" i="9"/>
  <c r="EZ29" i="9"/>
  <c r="EW49" i="9"/>
  <c r="DY49" i="9"/>
  <c r="FK49" i="9"/>
  <c r="EM49" i="9"/>
  <c r="CN49" i="9"/>
  <c r="BQ49" i="9"/>
  <c r="CQ49" i="9"/>
  <c r="CC49" i="9"/>
  <c r="FA49" i="9"/>
  <c r="EZ49" i="9"/>
  <c r="DH49" i="9"/>
  <c r="ES49" i="9"/>
  <c r="DQ49" i="9"/>
  <c r="FI49" i="9"/>
  <c r="BK49" i="9"/>
  <c r="FD49" i="9"/>
  <c r="DW49" i="9"/>
  <c r="EJ29" i="9"/>
  <c r="CH29" i="9"/>
  <c r="FB29" i="9"/>
  <c r="CC29" i="9"/>
  <c r="DM29" i="9"/>
  <c r="CM29" i="9"/>
  <c r="BV29" i="9"/>
  <c r="AP29" i="9"/>
  <c r="EF29" i="9"/>
  <c r="EH29" i="9"/>
  <c r="BE29" i="9"/>
  <c r="CI29" i="9"/>
  <c r="BH29" i="9"/>
  <c r="CF29" i="9"/>
  <c r="DS29" i="9"/>
  <c r="FH29" i="9"/>
  <c r="EC29" i="9"/>
  <c r="EW29" i="9"/>
  <c r="CQ29" i="9"/>
  <c r="EG29" i="9"/>
  <c r="BY29" i="9"/>
  <c r="DO29" i="9"/>
  <c r="CU29" i="9"/>
  <c r="CN29" i="9"/>
  <c r="AO29" i="9"/>
  <c r="BS29" i="9"/>
  <c r="DW29" i="9"/>
  <c r="EK29" i="9"/>
  <c r="AS29" i="9"/>
  <c r="AQ29" i="9"/>
  <c r="AW29" i="9"/>
  <c r="EO29" i="9"/>
  <c r="DA29" i="9"/>
  <c r="BC29" i="9"/>
  <c r="EI29" i="9"/>
  <c r="CL29" i="9"/>
  <c r="FA29" i="9"/>
  <c r="DZ29" i="9"/>
  <c r="EU29" i="9"/>
  <c r="DC29" i="9"/>
  <c r="DK29" i="9"/>
  <c r="DT29" i="9"/>
  <c r="CA29" i="9"/>
  <c r="BW29" i="9"/>
  <c r="FM29" i="9"/>
  <c r="EA29" i="9"/>
  <c r="CE29" i="9"/>
  <c r="BO29" i="9"/>
  <c r="DE29" i="9"/>
  <c r="FJ29" i="9"/>
  <c r="DX29" i="9"/>
  <c r="CB29" i="9"/>
  <c r="CR29" i="9"/>
  <c r="BJ29" i="9"/>
  <c r="AR29" i="9"/>
  <c r="DJ29" i="9"/>
  <c r="BN29" i="9"/>
  <c r="BB29" i="9"/>
  <c r="EB29" i="9"/>
  <c r="EQ29" i="9"/>
  <c r="FE29" i="9"/>
  <c r="DF29" i="9"/>
  <c r="DN29" i="9"/>
  <c r="FN29" i="9"/>
  <c r="DH29" i="9"/>
  <c r="DB29" i="9"/>
  <c r="FK29" i="9"/>
  <c r="CT29" i="9"/>
  <c r="EX29" i="9"/>
  <c r="FF29" i="9"/>
  <c r="CV29" i="9"/>
  <c r="CY29" i="9"/>
  <c r="Y36" i="9"/>
  <c r="AY36" i="9"/>
  <c r="AH36" i="9"/>
  <c r="W36" i="9"/>
  <c r="Y24" i="9"/>
  <c r="Y21" i="9"/>
  <c r="Y18" i="9"/>
  <c r="AI17" i="9"/>
  <c r="Y60" i="9"/>
  <c r="BW60" i="9"/>
  <c r="AI56" i="9"/>
  <c r="AI52" i="9"/>
  <c r="W52" i="9"/>
  <c r="Y52" i="9"/>
  <c r="EO52" i="9"/>
  <c r="AI48" i="9"/>
  <c r="AI44" i="9"/>
  <c r="Y35" i="9"/>
  <c r="AI27" i="9"/>
  <c r="AI23" i="9"/>
  <c r="Y23" i="9"/>
  <c r="EY29" i="9"/>
  <c r="BK29" i="9"/>
  <c r="ER29" i="9"/>
  <c r="DQ29" i="9"/>
  <c r="BF29" i="9"/>
  <c r="DP29" i="9"/>
  <c r="CW29" i="9"/>
  <c r="EV29" i="9"/>
  <c r="EN29" i="9"/>
  <c r="DL29" i="9"/>
  <c r="BU29" i="9"/>
  <c r="CD29" i="9"/>
  <c r="BR29" i="9"/>
  <c r="ES29" i="9"/>
  <c r="BT29" i="9"/>
  <c r="CG29" i="9"/>
  <c r="W35" i="9"/>
  <c r="DD29" i="9"/>
  <c r="CP29" i="9"/>
  <c r="DR29" i="9"/>
  <c r="FI29" i="9"/>
  <c r="EP29" i="9"/>
  <c r="EK49" i="9"/>
  <c r="W55" i="9"/>
  <c r="AH60" i="9"/>
  <c r="W33" i="9"/>
  <c r="Y50" i="9"/>
  <c r="CX50" i="9"/>
  <c r="Y57" i="9"/>
  <c r="AI57" i="9"/>
  <c r="Y46" i="9"/>
  <c r="AQ46" i="9"/>
  <c r="Y32" i="9"/>
  <c r="Y25" i="9"/>
  <c r="DZ25" i="9"/>
  <c r="AI60" i="9"/>
  <c r="AI35" i="9"/>
  <c r="AI31" i="9"/>
  <c r="Y55" i="9"/>
  <c r="AH18" i="9"/>
  <c r="W18" i="9"/>
  <c r="Y62" i="9"/>
  <c r="CL62" i="9"/>
  <c r="Y33" i="9"/>
  <c r="DV33" i="9"/>
  <c r="AH21" i="9"/>
  <c r="AI34" i="9"/>
  <c r="AI30" i="9"/>
  <c r="AI20" i="9"/>
  <c r="Y59" i="9"/>
  <c r="AH52" i="9"/>
  <c r="Y45" i="9"/>
  <c r="CX45" i="9"/>
  <c r="AH19" i="9"/>
  <c r="AI19" i="9"/>
  <c r="AI62" i="9"/>
  <c r="W62" i="9"/>
  <c r="AI58" i="9"/>
  <c r="AI47" i="9"/>
  <c r="W47" i="9"/>
  <c r="Y47" i="9"/>
  <c r="Y26" i="9"/>
  <c r="AI26" i="9"/>
  <c r="AI22" i="9"/>
  <c r="EY49" i="9"/>
  <c r="DN49" i="9"/>
  <c r="ET49" i="9"/>
  <c r="DE49" i="9"/>
  <c r="BS49" i="9"/>
  <c r="EC49" i="9"/>
  <c r="CJ49" i="9"/>
  <c r="CS49" i="9"/>
  <c r="DC49" i="9"/>
  <c r="DS49" i="9"/>
  <c r="CU49" i="9"/>
  <c r="BG49" i="9"/>
  <c r="DX49" i="9"/>
  <c r="EU49" i="9"/>
  <c r="CW49" i="9"/>
  <c r="AW49" i="9"/>
  <c r="BD49" i="9"/>
  <c r="EF49" i="9"/>
  <c r="AU49" i="9"/>
  <c r="CM49" i="9"/>
  <c r="EO49" i="9"/>
  <c r="FE49" i="9"/>
  <c r="CP49" i="9"/>
  <c r="BV49" i="9"/>
  <c r="FL49" i="9"/>
  <c r="EP49" i="9"/>
  <c r="BH49" i="9"/>
  <c r="CY49" i="9"/>
  <c r="EH49" i="9"/>
  <c r="FG49" i="9"/>
  <c r="EQ49" i="9"/>
  <c r="DJ49" i="9"/>
  <c r="CK49" i="9"/>
  <c r="AS49" i="9"/>
  <c r="EL49" i="9"/>
  <c r="FH49" i="9"/>
  <c r="DF49" i="9"/>
  <c r="BI49" i="9"/>
  <c r="BA49" i="9"/>
  <c r="BO49" i="9"/>
  <c r="CF49" i="9"/>
  <c r="EJ49" i="9"/>
  <c r="BC49" i="9"/>
  <c r="EB49" i="9"/>
  <c r="AQ49" i="9"/>
  <c r="BE49" i="9"/>
  <c r="CV49" i="9"/>
  <c r="CL49" i="9"/>
  <c r="ED49" i="9"/>
  <c r="DA49" i="9"/>
  <c r="BR49" i="9"/>
  <c r="DM49" i="9"/>
  <c r="BY49" i="9"/>
  <c r="BF49" i="9"/>
  <c r="CB49" i="9"/>
  <c r="CI49" i="9"/>
  <c r="DU49" i="9"/>
  <c r="CE49" i="9"/>
  <c r="DV49" i="9"/>
  <c r="BN49" i="9"/>
  <c r="DP49" i="9"/>
  <c r="CA49" i="9"/>
  <c r="AR49" i="9"/>
  <c r="CT49" i="9"/>
  <c r="CX49" i="9"/>
  <c r="DB49" i="9"/>
  <c r="AV49" i="9"/>
  <c r="EE49" i="9"/>
  <c r="AT49" i="9"/>
  <c r="EN49" i="9"/>
  <c r="FB49" i="9"/>
  <c r="CG49" i="9"/>
  <c r="AO49" i="9"/>
  <c r="FF49" i="9"/>
  <c r="EV49" i="9"/>
  <c r="DR49" i="9"/>
  <c r="BB49" i="9"/>
  <c r="DO49" i="9"/>
  <c r="BX49" i="9"/>
  <c r="BP49" i="9"/>
  <c r="FJ49" i="9"/>
  <c r="AZ49" i="9"/>
  <c r="DT49" i="9"/>
  <c r="DI49" i="9"/>
  <c r="CZ49" i="9"/>
  <c r="DZ49" i="9"/>
  <c r="CT45" i="9"/>
  <c r="FN52" i="9"/>
  <c r="AT52" i="9"/>
  <c r="CY45" i="9"/>
  <c r="EY45" i="9"/>
  <c r="CU45" i="9"/>
  <c r="CW45" i="9"/>
  <c r="DL49" i="9"/>
  <c r="BU49" i="9"/>
  <c r="AX49" i="9"/>
  <c r="AX36" i="9"/>
  <c r="FE36" i="9"/>
  <c r="BW36" i="9"/>
  <c r="DF62" i="9"/>
  <c r="DV62" i="9"/>
  <c r="DS32" i="9"/>
  <c r="AZ32" i="9"/>
  <c r="FA32" i="9"/>
  <c r="CC32" i="9"/>
  <c r="AP32" i="9"/>
  <c r="AX32" i="9"/>
  <c r="FF32" i="9"/>
  <c r="AX25" i="9"/>
  <c r="BG25" i="9"/>
  <c r="CZ25" i="9"/>
  <c r="EZ36" i="9"/>
  <c r="BO46" i="9"/>
  <c r="FN46" i="9"/>
  <c r="DH46" i="9"/>
  <c r="BH46" i="9"/>
  <c r="DX46" i="9"/>
  <c r="CU46" i="9"/>
  <c r="Y54" i="9"/>
  <c r="CU25" i="9"/>
  <c r="CX25" i="9"/>
  <c r="BE25" i="9"/>
  <c r="BS25" i="9"/>
  <c r="CP25" i="9"/>
  <c r="EG25" i="9"/>
  <c r="W54" i="9"/>
  <c r="DU46" i="9"/>
  <c r="DA46" i="9"/>
  <c r="FJ46" i="9"/>
  <c r="DW46" i="9"/>
  <c r="BG46" i="9"/>
  <c r="BI46" i="9"/>
  <c r="CE46" i="9"/>
  <c r="AX46" i="9"/>
  <c r="FG46" i="9"/>
  <c r="CO46" i="9"/>
  <c r="FK46" i="9"/>
  <c r="CK46" i="9"/>
  <c r="ED46" i="9"/>
  <c r="AR46" i="9"/>
  <c r="DP46" i="9"/>
  <c r="EU46" i="9"/>
  <c r="EX46" i="9"/>
  <c r="FM46" i="9"/>
  <c r="DI46" i="9"/>
  <c r="CY46" i="9"/>
  <c r="ES46" i="9"/>
  <c r="DD46" i="9"/>
  <c r="BQ46" i="9"/>
  <c r="AP46" i="9"/>
  <c r="DK46" i="9"/>
  <c r="EA46" i="9"/>
  <c r="CF46" i="9"/>
  <c r="CG46" i="9"/>
  <c r="CJ46" i="9"/>
  <c r="BP46" i="9"/>
  <c r="CH46" i="9"/>
  <c r="EB46" i="9"/>
  <c r="EZ46" i="9"/>
  <c r="EM46" i="9"/>
  <c r="FL46" i="9"/>
  <c r="BS46" i="9"/>
  <c r="BM46" i="9"/>
  <c r="DO46" i="9"/>
  <c r="EW46" i="9"/>
  <c r="FA46" i="9"/>
  <c r="FH46" i="9"/>
  <c r="DN46" i="9"/>
  <c r="BU46" i="9"/>
  <c r="EJ46" i="9"/>
  <c r="FC46" i="9"/>
  <c r="FD46" i="9"/>
  <c r="CN46" i="9"/>
  <c r="BF46" i="9"/>
  <c r="EH46" i="9"/>
  <c r="BN46" i="9"/>
  <c r="AV46" i="9"/>
  <c r="CL46" i="9"/>
  <c r="AT46" i="9"/>
  <c r="FB46" i="9"/>
  <c r="CV46" i="9"/>
  <c r="CA46" i="9"/>
  <c r="DR46" i="9"/>
  <c r="CD46" i="9"/>
  <c r="BC46" i="9"/>
  <c r="CP46" i="9"/>
  <c r="FE46" i="9"/>
  <c r="BL46" i="9"/>
  <c r="AY46" i="9"/>
  <c r="BW46" i="9"/>
  <c r="EL46" i="9"/>
  <c r="CC46" i="9"/>
  <c r="EK46" i="9"/>
  <c r="BJ46" i="9"/>
  <c r="DQ46" i="9"/>
  <c r="DY46" i="9"/>
  <c r="EC46" i="9"/>
  <c r="DG46" i="9"/>
  <c r="BT46" i="9"/>
  <c r="BR46" i="9"/>
  <c r="CT46" i="9"/>
  <c r="EQ46" i="9"/>
  <c r="DB46" i="9"/>
  <c r="EF46" i="9"/>
  <c r="AH37" i="9"/>
  <c r="W37" i="9"/>
  <c r="Y37" i="9"/>
  <c r="Y34" i="9"/>
  <c r="BB32" i="9"/>
  <c r="CH32" i="9"/>
  <c r="BX32" i="9"/>
  <c r="ET32" i="9"/>
  <c r="EA32" i="9"/>
  <c r="EJ32" i="9"/>
  <c r="AV32" i="9"/>
  <c r="AS32" i="9"/>
  <c r="BN32" i="9"/>
  <c r="DK32" i="9"/>
  <c r="CZ32" i="9"/>
  <c r="Y17" i="9"/>
  <c r="AH17" i="9"/>
  <c r="Y61" i="9"/>
  <c r="AI61" i="9"/>
  <c r="W61" i="9"/>
  <c r="AI53" i="9"/>
  <c r="Y53" i="9"/>
  <c r="Y30" i="9"/>
  <c r="BP29" i="9"/>
  <c r="FC29" i="9"/>
  <c r="BA29" i="9"/>
  <c r="DI29" i="9"/>
  <c r="BQ29" i="9"/>
  <c r="CS29" i="9"/>
  <c r="DU29" i="9"/>
  <c r="CZ29" i="9"/>
  <c r="EM29" i="9"/>
  <c r="Y19" i="9"/>
  <c r="AI49" i="9"/>
  <c r="AI45" i="9"/>
  <c r="W45" i="9"/>
  <c r="W22" i="9"/>
  <c r="EG33" i="9"/>
  <c r="FM33" i="9"/>
  <c r="DH33" i="9"/>
  <c r="EO33" i="9"/>
  <c r="CI33" i="9"/>
  <c r="BC33" i="9"/>
  <c r="ES33" i="9"/>
  <c r="Y56" i="9"/>
  <c r="AH56" i="9"/>
  <c r="W56" i="9"/>
  <c r="W44" i="9"/>
  <c r="Y44" i="9"/>
  <c r="AH29" i="9"/>
  <c r="W29" i="9"/>
  <c r="AH27" i="9"/>
  <c r="W27" i="9"/>
  <c r="Y27" i="9"/>
  <c r="AH24" i="9"/>
  <c r="W24" i="9"/>
  <c r="Y28" i="9"/>
  <c r="AI28" i="9"/>
  <c r="AH63" i="9"/>
  <c r="W63" i="9"/>
  <c r="Y63" i="9"/>
  <c r="AH53" i="9"/>
  <c r="Y51" i="9"/>
  <c r="AH51" i="9"/>
  <c r="W51" i="9"/>
  <c r="Y48" i="9"/>
  <c r="AH48" i="9"/>
  <c r="AH46" i="9"/>
  <c r="AH34" i="9"/>
  <c r="W34" i="9"/>
  <c r="AH31" i="9"/>
  <c r="Y31" i="9"/>
  <c r="AI21" i="9"/>
  <c r="CR50" i="9"/>
  <c r="BR50" i="9"/>
  <c r="BL50" i="9"/>
  <c r="DQ50" i="9"/>
  <c r="EY50" i="9"/>
  <c r="CN50" i="9"/>
  <c r="DU50" i="9"/>
  <c r="AX50" i="9"/>
  <c r="AO50" i="9"/>
  <c r="AR50" i="9"/>
  <c r="ED50" i="9"/>
  <c r="AQ50" i="9"/>
  <c r="EH50" i="9"/>
  <c r="DI50" i="9"/>
  <c r="DR50" i="9"/>
  <c r="EK50" i="9"/>
  <c r="BW50" i="9"/>
  <c r="FB50" i="9"/>
  <c r="AU50" i="9"/>
  <c r="FC50" i="9"/>
  <c r="EG50" i="9"/>
  <c r="CV50" i="9"/>
  <c r="AS50" i="9"/>
  <c r="BV50" i="9"/>
  <c r="BX50" i="9"/>
  <c r="CH50" i="9"/>
  <c r="BN50" i="9"/>
  <c r="DD50" i="9"/>
  <c r="AZ50" i="9"/>
  <c r="BA50" i="9"/>
  <c r="DL50" i="9"/>
  <c r="AP50" i="9"/>
  <c r="ES50" i="9"/>
  <c r="CK50" i="9"/>
  <c r="EA50" i="9"/>
  <c r="EM50" i="9"/>
  <c r="DH50" i="9"/>
  <c r="CC50" i="9"/>
  <c r="CT50" i="9"/>
  <c r="AH20" i="9"/>
  <c r="Y20" i="9"/>
  <c r="AH49" i="9"/>
  <c r="AH32" i="9"/>
  <c r="W32" i="9"/>
  <c r="Y22" i="9"/>
  <c r="AI50" i="9"/>
  <c r="W50" i="9"/>
  <c r="AI46" i="9"/>
  <c r="Y58" i="9"/>
  <c r="AH58" i="9"/>
  <c r="Y43" i="9"/>
  <c r="AH26" i="9"/>
  <c r="CN52" i="9"/>
  <c r="DB52" i="9"/>
  <c r="CP36" i="9"/>
  <c r="DT45" i="9"/>
  <c r="BI52" i="9"/>
  <c r="CP52" i="9"/>
  <c r="BE45" i="9"/>
  <c r="BI36" i="9"/>
  <c r="DJ45" i="9"/>
  <c r="DW52" i="9"/>
  <c r="EY52" i="9"/>
  <c r="BF52" i="9"/>
  <c r="CI52" i="9"/>
  <c r="AV36" i="9"/>
  <c r="CA62" i="9"/>
  <c r="FK36" i="9"/>
  <c r="CR45" i="9"/>
  <c r="BC52" i="9"/>
  <c r="CH52" i="9"/>
  <c r="EH62" i="9"/>
  <c r="ET52" i="9"/>
  <c r="FM52" i="9"/>
  <c r="AW52" i="9"/>
  <c r="BZ52" i="9"/>
  <c r="CE52" i="9"/>
  <c r="BO52" i="9"/>
  <c r="BI29" i="9"/>
  <c r="FD29" i="9"/>
  <c r="DY29" i="9"/>
  <c r="CS52" i="9"/>
  <c r="DY52" i="9"/>
  <c r="W58" i="9"/>
  <c r="BY50" i="9"/>
  <c r="W28" i="9"/>
  <c r="AX62" i="9"/>
  <c r="CK45" i="9"/>
  <c r="BT52" i="9"/>
  <c r="FJ52" i="9"/>
  <c r="ER50" i="9"/>
  <c r="BE50" i="9"/>
  <c r="CA50" i="9"/>
  <c r="CS50" i="9"/>
  <c r="DR33" i="9"/>
  <c r="FG29" i="9"/>
  <c r="AQ60" i="9"/>
  <c r="BK62" i="9"/>
  <c r="EZ45" i="9"/>
  <c r="CY52" i="9"/>
  <c r="EM52" i="9"/>
  <c r="EX49" i="9"/>
  <c r="FC49" i="9"/>
  <c r="AP49" i="9"/>
  <c r="CH49" i="9"/>
  <c r="FM49" i="9"/>
  <c r="DD49" i="9"/>
  <c r="EI49" i="9"/>
  <c r="BJ49" i="9"/>
  <c r="BZ49" i="9"/>
  <c r="EG49" i="9"/>
  <c r="DV29" i="9"/>
  <c r="EE29" i="9"/>
  <c r="AT29" i="9"/>
  <c r="AU29" i="9"/>
  <c r="CJ29" i="9"/>
  <c r="ET29" i="9"/>
  <c r="BM29" i="9"/>
  <c r="AX29" i="9"/>
  <c r="ER49" i="9"/>
  <c r="DG49" i="9"/>
  <c r="ED29" i="9"/>
  <c r="EZ62" i="9"/>
  <c r="CJ50" i="9"/>
  <c r="FK50" i="9"/>
  <c r="EZ50" i="9"/>
  <c r="W21" i="9"/>
  <c r="CN33" i="9"/>
  <c r="CC52" i="9"/>
  <c r="DT50" i="9"/>
  <c r="DO50" i="9"/>
  <c r="FM50" i="9"/>
  <c r="FG50" i="9"/>
  <c r="EF33" i="9"/>
  <c r="AZ29" i="9"/>
  <c r="BY60" i="9"/>
  <c r="EJ62" i="9"/>
  <c r="DF45" i="9"/>
  <c r="ED52" i="9"/>
  <c r="CR52" i="9"/>
  <c r="BT49" i="9"/>
  <c r="BW49" i="9"/>
  <c r="BL49" i="9"/>
  <c r="BM49" i="9"/>
  <c r="FN49" i="9"/>
  <c r="EA49" i="9"/>
  <c r="AY49" i="9"/>
  <c r="CO49" i="9"/>
  <c r="CD49" i="9"/>
  <c r="FL29" i="9"/>
  <c r="AY29" i="9"/>
  <c r="BG29" i="9"/>
  <c r="CK29" i="9"/>
  <c r="CX29" i="9"/>
  <c r="BX29" i="9"/>
  <c r="AV29" i="9"/>
  <c r="BL29" i="9"/>
  <c r="DG29" i="9"/>
  <c r="DK49" i="9"/>
  <c r="CO29" i="9"/>
  <c r="BF33" i="9"/>
  <c r="DC33" i="9"/>
  <c r="BW33" i="9"/>
  <c r="DZ33" i="9"/>
  <c r="AV33" i="9"/>
  <c r="BJ36" i="9"/>
  <c r="CE36" i="9"/>
  <c r="AQ36" i="9"/>
  <c r="DB36" i="9"/>
  <c r="FI52" i="9"/>
  <c r="FC52" i="9"/>
  <c r="BM52" i="9"/>
  <c r="BK52" i="9"/>
  <c r="BE52" i="9"/>
  <c r="BU52" i="9"/>
  <c r="BS52" i="9"/>
  <c r="DO52" i="9"/>
  <c r="BW52" i="9"/>
  <c r="EY33" i="9"/>
  <c r="EQ36" i="9"/>
  <c r="ED33" i="9"/>
  <c r="EK33" i="9"/>
  <c r="BQ33" i="9"/>
  <c r="BG36" i="9"/>
  <c r="EF36" i="9"/>
  <c r="DU52" i="9"/>
  <c r="BP52" i="9"/>
  <c r="CW52" i="9"/>
  <c r="CG52" i="9"/>
  <c r="ER52" i="9"/>
  <c r="FL52" i="9"/>
  <c r="DQ52" i="9"/>
  <c r="DL52" i="9"/>
  <c r="FE52" i="9"/>
  <c r="EZ33" i="9"/>
  <c r="BO33" i="9"/>
  <c r="AU33" i="9"/>
  <c r="DJ33" i="9"/>
  <c r="DJ36" i="9"/>
  <c r="BE36" i="9"/>
  <c r="FA52" i="9"/>
  <c r="EN52" i="9"/>
  <c r="ES52" i="9"/>
  <c r="EK52" i="9"/>
  <c r="EV52" i="9"/>
  <c r="CK52" i="9"/>
  <c r="AO52" i="9"/>
  <c r="AZ52" i="9"/>
  <c r="FF52" i="9"/>
  <c r="CG36" i="9"/>
  <c r="AT36" i="9"/>
  <c r="EG52" i="9"/>
  <c r="BY52" i="9"/>
  <c r="EQ52" i="9"/>
  <c r="CD52" i="9"/>
  <c r="BB52" i="9"/>
  <c r="DG52" i="9"/>
  <c r="BG52" i="9"/>
  <c r="DN52" i="9"/>
  <c r="CL52" i="9"/>
  <c r="BS33" i="9"/>
  <c r="CL33" i="9"/>
  <c r="FD36" i="9"/>
  <c r="AU36" i="9"/>
  <c r="CR36" i="9"/>
  <c r="W48" i="9"/>
  <c r="CG33" i="9"/>
  <c r="EM33" i="9"/>
  <c r="DT36" i="9"/>
  <c r="BC36" i="9"/>
  <c r="EU52" i="9"/>
  <c r="DF52" i="9"/>
  <c r="BQ52" i="9"/>
  <c r="DC52" i="9"/>
  <c r="DZ52" i="9"/>
  <c r="AW33" i="9"/>
  <c r="DX33" i="9"/>
  <c r="DE33" i="9"/>
  <c r="CU33" i="9"/>
  <c r="EP33" i="9"/>
  <c r="DM36" i="9"/>
  <c r="FF50" i="9"/>
  <c r="BG50" i="9"/>
  <c r="BZ50" i="9"/>
  <c r="EN50" i="9"/>
  <c r="AT50" i="9"/>
  <c r="W53" i="9"/>
  <c r="CP33" i="9"/>
  <c r="FB33" i="9"/>
  <c r="FL33" i="9"/>
  <c r="CF33" i="9"/>
  <c r="EN46" i="9"/>
  <c r="AS46" i="9"/>
  <c r="EP46" i="9"/>
  <c r="EE46" i="9"/>
  <c r="CZ46" i="9"/>
  <c r="AZ46" i="9"/>
  <c r="EO46" i="9"/>
  <c r="BA46" i="9"/>
  <c r="ES36" i="9"/>
  <c r="EU62" i="9"/>
  <c r="CT36" i="9"/>
  <c r="DQ36" i="9"/>
  <c r="EG45" i="9"/>
  <c r="CF52" i="9"/>
  <c r="EA52" i="9"/>
  <c r="FK52" i="9"/>
  <c r="AP52" i="9"/>
  <c r="CX52" i="9"/>
  <c r="AY52" i="9"/>
  <c r="FD52" i="9"/>
  <c r="BX52" i="9"/>
  <c r="EC52" i="9"/>
  <c r="BN52" i="9"/>
  <c r="DA33" i="9"/>
  <c r="EB33" i="9"/>
  <c r="ET33" i="9"/>
  <c r="EU33" i="9"/>
  <c r="CQ36" i="9"/>
  <c r="BD52" i="9"/>
  <c r="EP52" i="9"/>
  <c r="DP52" i="9"/>
  <c r="CM52" i="9"/>
  <c r="W49" i="9"/>
  <c r="EB50" i="9"/>
  <c r="DZ50" i="9"/>
  <c r="BU50" i="9"/>
  <c r="CQ50" i="9"/>
  <c r="CM33" i="9"/>
  <c r="AZ33" i="9"/>
  <c r="BZ33" i="9"/>
  <c r="FN33" i="9"/>
  <c r="CW33" i="9"/>
  <c r="CQ46" i="9"/>
  <c r="EV46" i="9"/>
  <c r="BV46" i="9"/>
  <c r="BX46" i="9"/>
  <c r="AO46" i="9"/>
  <c r="BD46" i="9"/>
  <c r="DM46" i="9"/>
  <c r="FN36" i="9"/>
  <c r="BQ36" i="9"/>
  <c r="EC36" i="9"/>
  <c r="CJ52" i="9"/>
  <c r="AR52" i="9"/>
  <c r="FH52" i="9"/>
  <c r="DH52" i="9"/>
  <c r="EL52" i="9"/>
  <c r="DT52" i="9"/>
  <c r="CB52" i="9"/>
  <c r="DK52" i="9"/>
  <c r="EE52" i="9"/>
  <c r="W30" i="9"/>
  <c r="FE33" i="9"/>
  <c r="BU33" i="9"/>
  <c r="CA33" i="9"/>
  <c r="CO36" i="9"/>
  <c r="BH36" i="9"/>
  <c r="BB36" i="9"/>
  <c r="DJ52" i="9"/>
  <c r="EB52" i="9"/>
  <c r="DA52" i="9"/>
  <c r="DD52" i="9"/>
  <c r="AS52" i="9"/>
  <c r="AV52" i="9"/>
  <c r="DE52" i="9"/>
  <c r="CQ52" i="9"/>
  <c r="W23" i="9"/>
  <c r="FH33" i="9"/>
  <c r="BG33" i="9"/>
  <c r="EJ52" i="9"/>
  <c r="DQ33" i="9"/>
  <c r="CC33" i="9"/>
  <c r="BI33" i="9"/>
  <c r="AT33" i="9"/>
  <c r="CJ36" i="9"/>
  <c r="CC36" i="9"/>
  <c r="DI52" i="9"/>
  <c r="BV52" i="9"/>
  <c r="CT52" i="9"/>
  <c r="CV52" i="9"/>
  <c r="DX52" i="9"/>
  <c r="CO52" i="9"/>
  <c r="EF52" i="9"/>
  <c r="CZ52" i="9"/>
  <c r="FC45" i="9"/>
  <c r="BO45" i="9"/>
  <c r="DU45" i="9"/>
  <c r="CF45" i="9"/>
  <c r="BF45" i="9"/>
  <c r="BY45" i="9"/>
  <c r="EJ45" i="9"/>
  <c r="DC45" i="9"/>
  <c r="CO45" i="9"/>
  <c r="EL45" i="9"/>
  <c r="DK45" i="9"/>
  <c r="BN45" i="9"/>
  <c r="DG45" i="9"/>
  <c r="CZ45" i="9"/>
  <c r="CE45" i="9"/>
  <c r="BK45" i="9"/>
  <c r="DB45" i="9"/>
  <c r="DV45" i="9"/>
  <c r="DY45" i="9"/>
  <c r="DS45" i="9"/>
  <c r="BL45" i="9"/>
  <c r="CA45" i="9"/>
  <c r="FJ45" i="9"/>
  <c r="DW45" i="9"/>
  <c r="FE45" i="9"/>
  <c r="BA45" i="9"/>
  <c r="DO45" i="9"/>
  <c r="EM45" i="9"/>
  <c r="CQ45" i="9"/>
  <c r="CJ45" i="9"/>
  <c r="DD45" i="9"/>
  <c r="ES45" i="9"/>
  <c r="EC45" i="9"/>
  <c r="BR45" i="9"/>
  <c r="CS45" i="9"/>
  <c r="EB45" i="9"/>
  <c r="BH45" i="9"/>
  <c r="FD45" i="9"/>
  <c r="CV45" i="9"/>
  <c r="FN45" i="9"/>
  <c r="FF45" i="9"/>
  <c r="FL45" i="9"/>
  <c r="AR45" i="9"/>
  <c r="AS45" i="9"/>
  <c r="EQ45" i="9"/>
  <c r="FG45" i="9"/>
  <c r="CH45" i="9"/>
  <c r="CC45" i="9"/>
  <c r="ER45" i="9"/>
  <c r="AT45" i="9"/>
  <c r="BJ45" i="9"/>
  <c r="DW60" i="9"/>
  <c r="EQ25" i="9"/>
  <c r="CR25" i="9"/>
  <c r="DT25" i="9"/>
  <c r="EN45" i="9"/>
  <c r="CI45" i="9"/>
  <c r="BS45" i="9"/>
  <c r="DQ45" i="9"/>
  <c r="AU45" i="9"/>
  <c r="FK45" i="9"/>
  <c r="CN45" i="9"/>
  <c r="DA45" i="9"/>
  <c r="W20" i="9"/>
  <c r="BK25" i="9"/>
  <c r="FJ25" i="9"/>
  <c r="BV25" i="9"/>
  <c r="AQ45" i="9"/>
  <c r="AO45" i="9"/>
  <c r="EF45" i="9"/>
  <c r="DN45" i="9"/>
  <c r="DX45" i="9"/>
  <c r="CL45" i="9"/>
  <c r="EL32" i="9"/>
  <c r="AT32" i="9"/>
  <c r="CJ32" i="9"/>
  <c r="BK32" i="9"/>
  <c r="BU32" i="9"/>
  <c r="DB32" i="9"/>
  <c r="DW32" i="9"/>
  <c r="EW32" i="9"/>
  <c r="ER32" i="9"/>
  <c r="CD32" i="9"/>
  <c r="CX32" i="9"/>
  <c r="AO32" i="9"/>
  <c r="DF32" i="9"/>
  <c r="AR32" i="9"/>
  <c r="BG32" i="9"/>
  <c r="FM32" i="9"/>
  <c r="EV32" i="9"/>
  <c r="CP32" i="9"/>
  <c r="CY32" i="9"/>
  <c r="DC32" i="9"/>
  <c r="BA32" i="9"/>
  <c r="BY32" i="9"/>
  <c r="DM32" i="9"/>
  <c r="FD32" i="9"/>
  <c r="CU32" i="9"/>
  <c r="EC32" i="9"/>
  <c r="CE32" i="9"/>
  <c r="ED32" i="9"/>
  <c r="BC32" i="9"/>
  <c r="DA32" i="9"/>
  <c r="FE32" i="9"/>
  <c r="CK32" i="9"/>
  <c r="EO32" i="9"/>
  <c r="BZ32" i="9"/>
  <c r="EH32" i="9"/>
  <c r="EY32" i="9"/>
  <c r="DY32" i="9"/>
  <c r="DH32" i="9"/>
  <c r="BM32" i="9"/>
  <c r="DL32" i="9"/>
  <c r="EI32" i="9"/>
  <c r="CL32" i="9"/>
  <c r="EU32" i="9"/>
  <c r="DI32" i="9"/>
  <c r="CQ32" i="9"/>
  <c r="EE32" i="9"/>
  <c r="BR32" i="9"/>
  <c r="CB32" i="9"/>
  <c r="BI32" i="9"/>
  <c r="BD32" i="9"/>
  <c r="EP32" i="9"/>
  <c r="DV32" i="9"/>
  <c r="BQ32" i="9"/>
  <c r="AQ32" i="9"/>
  <c r="BE32" i="9"/>
  <c r="FL32" i="9"/>
  <c r="EN32" i="9"/>
  <c r="BP32" i="9"/>
  <c r="DP32" i="9"/>
  <c r="BL32" i="9"/>
  <c r="DO32" i="9"/>
  <c r="DJ32" i="9"/>
  <c r="AY32" i="9"/>
  <c r="BO32" i="9"/>
  <c r="DZ32" i="9"/>
  <c r="BS32" i="9"/>
  <c r="DQ32" i="9"/>
  <c r="DX32" i="9"/>
  <c r="CV32" i="9"/>
  <c r="EK32" i="9"/>
  <c r="CM32" i="9"/>
  <c r="FG32" i="9"/>
  <c r="EM32" i="9"/>
  <c r="BT32" i="9"/>
  <c r="DD32" i="9"/>
  <c r="DR32" i="9"/>
  <c r="BW32" i="9"/>
  <c r="BV32" i="9"/>
  <c r="DE32" i="9"/>
  <c r="FJ32" i="9"/>
  <c r="FN32" i="9"/>
  <c r="EG32" i="9"/>
  <c r="CF32" i="9"/>
  <c r="CI32" i="9"/>
  <c r="ES32" i="9"/>
  <c r="CO32" i="9"/>
  <c r="DT32" i="9"/>
  <c r="AW32" i="9"/>
  <c r="DG32" i="9"/>
  <c r="EF32" i="9"/>
  <c r="CA32" i="9"/>
  <c r="FI32" i="9"/>
  <c r="BH32" i="9"/>
  <c r="FB32" i="9"/>
  <c r="CS32" i="9"/>
  <c r="DN32" i="9"/>
  <c r="CW32" i="9"/>
  <c r="EX32" i="9"/>
  <c r="BF32" i="9"/>
  <c r="CT32" i="9"/>
  <c r="EZ32" i="9"/>
  <c r="AU32" i="9"/>
  <c r="CR32" i="9"/>
  <c r="FC32" i="9"/>
  <c r="EQ32" i="9"/>
  <c r="FH32" i="9"/>
  <c r="EB32" i="9"/>
  <c r="FK32" i="9"/>
  <c r="DU32" i="9"/>
  <c r="CG32" i="9"/>
  <c r="AY18" i="9"/>
  <c r="EI18" i="9"/>
  <c r="AV18" i="9"/>
  <c r="EU18" i="9"/>
  <c r="CZ18" i="9"/>
  <c r="BM18" i="9"/>
  <c r="CX18" i="9"/>
  <c r="CE18" i="9"/>
  <c r="DL18" i="9"/>
  <c r="DR18" i="9"/>
  <c r="EH18" i="9"/>
  <c r="AT18" i="9"/>
  <c r="BL18" i="9"/>
  <c r="BH18" i="9"/>
  <c r="CQ18" i="9"/>
  <c r="BW18" i="9"/>
  <c r="FB18" i="9"/>
  <c r="CY18" i="9"/>
  <c r="FD18" i="9"/>
  <c r="EE18" i="9"/>
  <c r="CJ18" i="9"/>
  <c r="EM18" i="9"/>
  <c r="DD18" i="9"/>
  <c r="CN18" i="9"/>
  <c r="AR18" i="9"/>
  <c r="EJ18" i="9"/>
  <c r="CC18" i="9"/>
  <c r="DH18" i="9"/>
  <c r="DF18" i="9"/>
  <c r="DM18" i="9"/>
  <c r="DO18" i="9"/>
  <c r="DS18" i="9"/>
  <c r="BB18" i="9"/>
  <c r="BN18" i="9"/>
  <c r="ES18" i="9"/>
  <c r="AU18" i="9"/>
  <c r="AQ18" i="9"/>
  <c r="DX18" i="9"/>
  <c r="FH18" i="9"/>
  <c r="DT18" i="9"/>
  <c r="BA18" i="9"/>
  <c r="DU18" i="9"/>
  <c r="BT18" i="9"/>
  <c r="BU18" i="9"/>
  <c r="AS18" i="9"/>
  <c r="DW18" i="9"/>
  <c r="DB18" i="9"/>
  <c r="CT18" i="9"/>
  <c r="DE18" i="9"/>
  <c r="EN18" i="9"/>
  <c r="BD18" i="9"/>
  <c r="CI18" i="9"/>
  <c r="CG18" i="9"/>
  <c r="AO18" i="9"/>
  <c r="BK18" i="9"/>
  <c r="BQ18" i="9"/>
  <c r="DQ18" i="9"/>
  <c r="EY18" i="9"/>
  <c r="BC18" i="9"/>
  <c r="CV18" i="9"/>
  <c r="EA18" i="9"/>
  <c r="EL18" i="9"/>
  <c r="BP18" i="9"/>
  <c r="FL18" i="9"/>
  <c r="BF18" i="9"/>
  <c r="ER18" i="9"/>
  <c r="BI18" i="9"/>
  <c r="FI18" i="9"/>
  <c r="DV18" i="9"/>
  <c r="EV18" i="9"/>
  <c r="AX18" i="9"/>
  <c r="FE18" i="9"/>
  <c r="CK18" i="9"/>
  <c r="DZ18" i="9"/>
  <c r="EB18" i="9"/>
  <c r="BR18" i="9"/>
  <c r="DJ18" i="9"/>
  <c r="EC18" i="9"/>
  <c r="DG18" i="9"/>
  <c r="ED18" i="9"/>
  <c r="FN18" i="9"/>
  <c r="EG18" i="9"/>
  <c r="CW18" i="9"/>
  <c r="EW18" i="9"/>
  <c r="CP18" i="9"/>
  <c r="CR18" i="9"/>
  <c r="EF18" i="9"/>
  <c r="CH18" i="9"/>
  <c r="FF18" i="9"/>
  <c r="DK18" i="9"/>
  <c r="CS18" i="9"/>
  <c r="DA18" i="9"/>
  <c r="CL18" i="9"/>
  <c r="DP18" i="9"/>
  <c r="CB18" i="9"/>
  <c r="CM18" i="9"/>
  <c r="CD18" i="9"/>
  <c r="BZ18" i="9"/>
  <c r="EP18" i="9"/>
  <c r="FM18" i="9"/>
  <c r="BV18" i="9"/>
  <c r="EX18" i="9"/>
  <c r="BG18" i="9"/>
  <c r="FG18" i="9"/>
  <c r="BX18" i="9"/>
  <c r="AW18" i="9"/>
  <c r="DN18" i="9"/>
  <c r="DC18" i="9"/>
  <c r="EO18" i="9"/>
  <c r="EZ18" i="9"/>
  <c r="AP18" i="9"/>
  <c r="BE18" i="9"/>
  <c r="BY18" i="9"/>
  <c r="DY18" i="9"/>
  <c r="ET18" i="9"/>
  <c r="EK18" i="9"/>
  <c r="BO18" i="9"/>
  <c r="FK18" i="9"/>
  <c r="BS18" i="9"/>
  <c r="CA18" i="9"/>
  <c r="CO18" i="9"/>
  <c r="DI18" i="9"/>
  <c r="FC18" i="9"/>
  <c r="CF18" i="9"/>
  <c r="FJ18" i="9"/>
  <c r="BJ18" i="9"/>
  <c r="CU18" i="9"/>
  <c r="AZ18" i="9"/>
  <c r="EQ18" i="9"/>
  <c r="FA18" i="9"/>
  <c r="EH60" i="9"/>
  <c r="ES25" i="9"/>
  <c r="DY25" i="9"/>
  <c r="BR25" i="9"/>
  <c r="BW45" i="9"/>
  <c r="CB45" i="9"/>
  <c r="CM45" i="9"/>
  <c r="BI45" i="9"/>
  <c r="BQ45" i="9"/>
  <c r="BZ45" i="9"/>
  <c r="EV45" i="9"/>
  <c r="W43" i="9"/>
  <c r="BB46" i="9"/>
  <c r="FF46" i="9"/>
  <c r="CB46" i="9"/>
  <c r="EI46" i="9"/>
  <c r="FI46" i="9"/>
  <c r="CS46" i="9"/>
  <c r="DL46" i="9"/>
  <c r="DT46" i="9"/>
  <c r="BE46" i="9"/>
  <c r="AU46" i="9"/>
  <c r="CI46" i="9"/>
  <c r="EY46" i="9"/>
  <c r="DV46" i="9"/>
  <c r="ER46" i="9"/>
  <c r="DJ46" i="9"/>
  <c r="DF46" i="9"/>
  <c r="CX46" i="9"/>
  <c r="BK46" i="9"/>
  <c r="DC46" i="9"/>
  <c r="EG46" i="9"/>
  <c r="CM46" i="9"/>
  <c r="DZ46" i="9"/>
  <c r="DS46" i="9"/>
  <c r="BZ46" i="9"/>
  <c r="CW46" i="9"/>
  <c r="DE46" i="9"/>
  <c r="CR46" i="9"/>
  <c r="BY46" i="9"/>
  <c r="AW46" i="9"/>
  <c r="ET46" i="9"/>
  <c r="AU23" i="9"/>
  <c r="CW23" i="9"/>
  <c r="ED23" i="9"/>
  <c r="DR23" i="9"/>
  <c r="BN23" i="9"/>
  <c r="BR23" i="9"/>
  <c r="BQ23" i="9"/>
  <c r="DP23" i="9"/>
  <c r="CS23" i="9"/>
  <c r="BM23" i="9"/>
  <c r="AV23" i="9"/>
  <c r="CX23" i="9"/>
  <c r="BU23" i="9"/>
  <c r="DT23" i="9"/>
  <c r="BH23" i="9"/>
  <c r="EF23" i="9"/>
  <c r="CF23" i="9"/>
  <c r="AS23" i="9"/>
  <c r="DE23" i="9"/>
  <c r="FD23" i="9"/>
  <c r="DG23" i="9"/>
  <c r="ET23" i="9"/>
  <c r="BB23" i="9"/>
  <c r="DN23" i="9"/>
  <c r="CD23" i="9"/>
  <c r="CO23" i="9"/>
  <c r="BY23" i="9"/>
  <c r="EB23" i="9"/>
  <c r="DF23" i="9"/>
  <c r="EN23" i="9"/>
  <c r="FG23" i="9"/>
  <c r="CJ23" i="9"/>
  <c r="BA23" i="9"/>
  <c r="DX23" i="9"/>
  <c r="CL23" i="9"/>
  <c r="DS23" i="9"/>
  <c r="DC23" i="9"/>
  <c r="AW23" i="9"/>
  <c r="DA23" i="9"/>
  <c r="BW23" i="9"/>
  <c r="BF23" i="9"/>
  <c r="FC23" i="9"/>
  <c r="EW23" i="9"/>
  <c r="AX23" i="9"/>
  <c r="EL23" i="9"/>
  <c r="CB23" i="9"/>
  <c r="BD23" i="9"/>
  <c r="BZ23" i="9"/>
  <c r="CU23" i="9"/>
  <c r="BG23" i="9"/>
  <c r="BV23" i="9"/>
  <c r="AQ23" i="9"/>
  <c r="CM23" i="9"/>
  <c r="EK23" i="9"/>
  <c r="EG23" i="9"/>
  <c r="FB23" i="9"/>
  <c r="BT23" i="9"/>
  <c r="EA23" i="9"/>
  <c r="FN23" i="9"/>
  <c r="EO23" i="9"/>
  <c r="EE23" i="9"/>
  <c r="AT23" i="9"/>
  <c r="EU23" i="9"/>
  <c r="DV23" i="9"/>
  <c r="EM23" i="9"/>
  <c r="BC23" i="9"/>
  <c r="FA23" i="9"/>
  <c r="EJ23" i="9"/>
  <c r="EX23" i="9"/>
  <c r="CH23" i="9"/>
  <c r="AZ23" i="9"/>
  <c r="DL23" i="9"/>
  <c r="AR23" i="9"/>
  <c r="DH23" i="9"/>
  <c r="CN23" i="9"/>
  <c r="BI23" i="9"/>
  <c r="DD23" i="9"/>
  <c r="DI23" i="9"/>
  <c r="FJ23" i="9"/>
  <c r="ER23" i="9"/>
  <c r="CA23" i="9"/>
  <c r="BO23" i="9"/>
  <c r="CK23" i="9"/>
  <c r="BS23" i="9"/>
  <c r="BE23" i="9"/>
  <c r="EQ23" i="9"/>
  <c r="DM23" i="9"/>
  <c r="EP23" i="9"/>
  <c r="FE23" i="9"/>
  <c r="EC23" i="9"/>
  <c r="DW23" i="9"/>
  <c r="CT23" i="9"/>
  <c r="BK23" i="9"/>
  <c r="AO23" i="9"/>
  <c r="BP23" i="9"/>
  <c r="DQ23" i="9"/>
  <c r="DY23" i="9"/>
  <c r="FL23" i="9"/>
  <c r="FF23" i="9"/>
  <c r="EI23" i="9"/>
  <c r="CY23" i="9"/>
  <c r="BL23" i="9"/>
  <c r="EZ23" i="9"/>
  <c r="EY23" i="9"/>
  <c r="DK23" i="9"/>
  <c r="CI23" i="9"/>
  <c r="CV23" i="9"/>
  <c r="DB23" i="9"/>
  <c r="EV23" i="9"/>
  <c r="FM23" i="9"/>
  <c r="DO23" i="9"/>
  <c r="CZ23" i="9"/>
  <c r="DZ23" i="9"/>
  <c r="BX23" i="9"/>
  <c r="FH23" i="9"/>
  <c r="FK23" i="9"/>
  <c r="BJ23" i="9"/>
  <c r="CG23" i="9"/>
  <c r="CP23" i="9"/>
  <c r="CQ23" i="9"/>
  <c r="AP23" i="9"/>
  <c r="CC23" i="9"/>
  <c r="AY23" i="9"/>
  <c r="CE23" i="9"/>
  <c r="FI23" i="9"/>
  <c r="EH23" i="9"/>
  <c r="ES23" i="9"/>
  <c r="CR23" i="9"/>
  <c r="DU23" i="9"/>
  <c r="DJ23" i="9"/>
  <c r="ER21" i="9"/>
  <c r="BM21" i="9"/>
  <c r="BK21" i="9"/>
  <c r="FK21" i="9"/>
  <c r="EI21" i="9"/>
  <c r="CD21" i="9"/>
  <c r="EA21" i="9"/>
  <c r="EY21" i="9"/>
  <c r="EQ21" i="9"/>
  <c r="BS21" i="9"/>
  <c r="AT21" i="9"/>
  <c r="DR21" i="9"/>
  <c r="CQ21" i="9"/>
  <c r="EP21" i="9"/>
  <c r="BI21" i="9"/>
  <c r="AO21" i="9"/>
  <c r="BC21" i="9"/>
  <c r="EG21" i="9"/>
  <c r="FA21" i="9"/>
  <c r="FC21" i="9"/>
  <c r="BA21" i="9"/>
  <c r="EX21" i="9"/>
  <c r="FN21" i="9"/>
  <c r="DG21" i="9"/>
  <c r="EC21" i="9"/>
  <c r="DV21" i="9"/>
  <c r="AY21" i="9"/>
  <c r="DT21" i="9"/>
  <c r="FE21" i="9"/>
  <c r="DS21" i="9"/>
  <c r="CF21" i="9"/>
  <c r="CH21" i="9"/>
  <c r="BP21" i="9"/>
  <c r="AR21" i="9"/>
  <c r="CG21" i="9"/>
  <c r="CI21" i="9"/>
  <c r="EH21" i="9"/>
  <c r="BH21" i="9"/>
  <c r="FI21" i="9"/>
  <c r="FF21" i="9"/>
  <c r="CX21" i="9"/>
  <c r="FM21" i="9"/>
  <c r="CU21" i="9"/>
  <c r="CZ21" i="9"/>
  <c r="BZ21" i="9"/>
  <c r="CS21" i="9"/>
  <c r="DB21" i="9"/>
  <c r="DZ21" i="9"/>
  <c r="AU21" i="9"/>
  <c r="BL21" i="9"/>
  <c r="CT21" i="9"/>
  <c r="CL21" i="9"/>
  <c r="BQ21" i="9"/>
  <c r="AZ21" i="9"/>
  <c r="DM21" i="9"/>
  <c r="BD21" i="9"/>
  <c r="BO21" i="9"/>
  <c r="DC21" i="9"/>
  <c r="BW21" i="9"/>
  <c r="EN21" i="9"/>
  <c r="BT21" i="9"/>
  <c r="BB21" i="9"/>
  <c r="FG21" i="9"/>
  <c r="BU21" i="9"/>
  <c r="EV21" i="9"/>
  <c r="EE21" i="9"/>
  <c r="DI21" i="9"/>
  <c r="FD21" i="9"/>
  <c r="BG21" i="9"/>
  <c r="AS21" i="9"/>
  <c r="AQ21" i="9"/>
  <c r="BX21" i="9"/>
  <c r="CE21" i="9"/>
  <c r="DE21" i="9"/>
  <c r="DA21" i="9"/>
  <c r="BJ21" i="9"/>
  <c r="AW21" i="9"/>
  <c r="EL21" i="9"/>
  <c r="BY21" i="9"/>
  <c r="AV21" i="9"/>
  <c r="CA21" i="9"/>
  <c r="DK21" i="9"/>
  <c r="CC21" i="9"/>
  <c r="CR21" i="9"/>
  <c r="DF21" i="9"/>
  <c r="AP21" i="9"/>
  <c r="EO21" i="9"/>
  <c r="CK21" i="9"/>
  <c r="EU21" i="9"/>
  <c r="EF21" i="9"/>
  <c r="DY21" i="9"/>
  <c r="ES21" i="9"/>
  <c r="CV21" i="9"/>
  <c r="CP21" i="9"/>
  <c r="BN21" i="9"/>
  <c r="CW21" i="9"/>
  <c r="EM21" i="9"/>
  <c r="DD21" i="9"/>
  <c r="FH21" i="9"/>
  <c r="DH21" i="9"/>
  <c r="ET21" i="9"/>
  <c r="BF21" i="9"/>
  <c r="CO21" i="9"/>
  <c r="FB21" i="9"/>
  <c r="BV21" i="9"/>
  <c r="BE21" i="9"/>
  <c r="DQ21" i="9"/>
  <c r="CY21" i="9"/>
  <c r="DN21" i="9"/>
  <c r="ED21" i="9"/>
  <c r="EJ21" i="9"/>
  <c r="DP21" i="9"/>
  <c r="CM21" i="9"/>
  <c r="FL21" i="9"/>
  <c r="CJ21" i="9"/>
  <c r="FJ21" i="9"/>
  <c r="EZ21" i="9"/>
  <c r="CN21" i="9"/>
  <c r="DW21" i="9"/>
  <c r="DO21" i="9"/>
  <c r="DX21" i="9"/>
  <c r="EK21" i="9"/>
  <c r="BR21" i="9"/>
  <c r="DJ21" i="9"/>
  <c r="EB21" i="9"/>
  <c r="CB21" i="9"/>
  <c r="AX21" i="9"/>
  <c r="DU21" i="9"/>
  <c r="EW21" i="9"/>
  <c r="DL21" i="9"/>
  <c r="W26" i="9"/>
  <c r="BF60" i="9"/>
  <c r="BY25" i="9"/>
  <c r="ED25" i="9"/>
  <c r="AY25" i="9"/>
  <c r="AX45" i="9"/>
  <c r="AV45" i="9"/>
  <c r="ED45" i="9"/>
  <c r="AW45" i="9"/>
  <c r="BG45" i="9"/>
  <c r="FB45" i="9"/>
  <c r="FA45" i="9"/>
  <c r="EV24" i="9"/>
  <c r="BR24" i="9"/>
  <c r="AS24" i="9"/>
  <c r="CT24" i="9"/>
  <c r="BG24" i="9"/>
  <c r="BK24" i="9"/>
  <c r="EZ24" i="9"/>
  <c r="CS24" i="9"/>
  <c r="AX24" i="9"/>
  <c r="CZ24" i="9"/>
  <c r="BQ24" i="9"/>
  <c r="BU24" i="9"/>
  <c r="CA24" i="9"/>
  <c r="AR24" i="9"/>
  <c r="BZ24" i="9"/>
  <c r="DD24" i="9"/>
  <c r="EP24" i="9"/>
  <c r="DM24" i="9"/>
  <c r="EN24" i="9"/>
  <c r="BH24" i="9"/>
  <c r="DU24" i="9"/>
  <c r="BB24" i="9"/>
  <c r="DX24" i="9"/>
  <c r="CJ24" i="9"/>
  <c r="EI24" i="9"/>
  <c r="EY24" i="9"/>
  <c r="EF24" i="9"/>
  <c r="FN24" i="9"/>
  <c r="CV24" i="9"/>
  <c r="FD24" i="9"/>
  <c r="AU24" i="9"/>
  <c r="CO24" i="9"/>
  <c r="CG24" i="9"/>
  <c r="DP24" i="9"/>
  <c r="FC24" i="9"/>
  <c r="DH24" i="9"/>
  <c r="BJ24" i="9"/>
  <c r="FA24" i="9"/>
  <c r="BV24" i="9"/>
  <c r="EB24" i="9"/>
  <c r="CI24" i="9"/>
  <c r="FJ24" i="9"/>
  <c r="EQ24" i="9"/>
  <c r="FL24" i="9"/>
  <c r="BW24" i="9"/>
  <c r="BP24" i="9"/>
  <c r="CL24" i="9"/>
  <c r="DB24" i="9"/>
  <c r="DL24" i="9"/>
  <c r="FB24" i="9"/>
  <c r="AO24" i="9"/>
  <c r="DQ24" i="9"/>
  <c r="AY24" i="9"/>
  <c r="ET24" i="9"/>
  <c r="CQ24" i="9"/>
  <c r="BM24" i="9"/>
  <c r="BT24" i="9"/>
  <c r="CB24" i="9"/>
  <c r="DT24" i="9"/>
  <c r="EO24" i="9"/>
  <c r="FK24" i="9"/>
  <c r="BL24" i="9"/>
  <c r="EU24" i="9"/>
  <c r="DF24" i="9"/>
  <c r="DI24" i="9"/>
  <c r="CW24" i="9"/>
  <c r="DC24" i="9"/>
  <c r="AT24" i="9"/>
  <c r="ES24" i="9"/>
  <c r="CF24" i="9"/>
  <c r="AQ24" i="9"/>
  <c r="BS24" i="9"/>
  <c r="CN24" i="9"/>
  <c r="BX24" i="9"/>
  <c r="CY24" i="9"/>
  <c r="DJ24" i="9"/>
  <c r="FI24" i="9"/>
  <c r="CR24" i="9"/>
  <c r="EX24" i="9"/>
  <c r="DO24" i="9"/>
  <c r="EW24" i="9"/>
  <c r="DR24" i="9"/>
  <c r="CX24" i="9"/>
  <c r="DS24" i="9"/>
  <c r="EL24" i="9"/>
  <c r="EG24" i="9"/>
  <c r="CP24" i="9"/>
  <c r="DV24" i="9"/>
  <c r="DE24" i="9"/>
  <c r="EC24" i="9"/>
  <c r="BF24" i="9"/>
  <c r="AV24" i="9"/>
  <c r="DZ24" i="9"/>
  <c r="EE24" i="9"/>
  <c r="FE24" i="9"/>
  <c r="BD24" i="9"/>
  <c r="DW24" i="9"/>
  <c r="ER24" i="9"/>
  <c r="DA24" i="9"/>
  <c r="FH24" i="9"/>
  <c r="DN24" i="9"/>
  <c r="CU24" i="9"/>
  <c r="EM24" i="9"/>
  <c r="AW24" i="9"/>
  <c r="BA24" i="9"/>
  <c r="CE24" i="9"/>
  <c r="ED24" i="9"/>
  <c r="CK24" i="9"/>
  <c r="EA24" i="9"/>
  <c r="BY24" i="9"/>
  <c r="CM24" i="9"/>
  <c r="FF24" i="9"/>
  <c r="CD24" i="9"/>
  <c r="EH24" i="9"/>
  <c r="DK24" i="9"/>
  <c r="CH24" i="9"/>
  <c r="AP24" i="9"/>
  <c r="BN24" i="9"/>
  <c r="FG24" i="9"/>
  <c r="FM24" i="9"/>
  <c r="EJ24" i="9"/>
  <c r="DY24" i="9"/>
  <c r="EK24" i="9"/>
  <c r="BE24" i="9"/>
  <c r="CC24" i="9"/>
  <c r="AZ24" i="9"/>
  <c r="BC24" i="9"/>
  <c r="BI24" i="9"/>
  <c r="BO24" i="9"/>
  <c r="DG24" i="9"/>
  <c r="CN32" i="9"/>
  <c r="AP45" i="9"/>
  <c r="BB45" i="9"/>
  <c r="DP45" i="9"/>
  <c r="DR45" i="9"/>
  <c r="EO45" i="9"/>
  <c r="CP45" i="9"/>
  <c r="BU45" i="9"/>
  <c r="BT33" i="9"/>
  <c r="BN33" i="9"/>
  <c r="BY33" i="9"/>
  <c r="CT33" i="9"/>
  <c r="DN33" i="9"/>
  <c r="CR33" i="9"/>
  <c r="BH33" i="9"/>
  <c r="DM33" i="9"/>
  <c r="BJ33" i="9"/>
  <c r="CJ33" i="9"/>
  <c r="DW33" i="9"/>
  <c r="CH33" i="9"/>
  <c r="CV33" i="9"/>
  <c r="DY33" i="9"/>
  <c r="BE33" i="9"/>
  <c r="FF33" i="9"/>
  <c r="BA33" i="9"/>
  <c r="ER33" i="9"/>
  <c r="BB33" i="9"/>
  <c r="EW33" i="9"/>
  <c r="DD33" i="9"/>
  <c r="DL33" i="9"/>
  <c r="EC33" i="9"/>
  <c r="DP33" i="9"/>
  <c r="AO33" i="9"/>
  <c r="BD33" i="9"/>
  <c r="FD33" i="9"/>
  <c r="CD33" i="9"/>
  <c r="DB33" i="9"/>
  <c r="BV33" i="9"/>
  <c r="AR33" i="9"/>
  <c r="CQ33" i="9"/>
  <c r="EJ33" i="9"/>
  <c r="DF33" i="9"/>
  <c r="EN33" i="9"/>
  <c r="AP33" i="9"/>
  <c r="BK33" i="9"/>
  <c r="DT33" i="9"/>
  <c r="EQ33" i="9"/>
  <c r="CE33" i="9"/>
  <c r="AS33" i="9"/>
  <c r="DS33" i="9"/>
  <c r="EL33" i="9"/>
  <c r="FC33" i="9"/>
  <c r="BL33" i="9"/>
  <c r="CS33" i="9"/>
  <c r="FJ33" i="9"/>
  <c r="CZ33" i="9"/>
  <c r="BR33" i="9"/>
  <c r="DK33" i="9"/>
  <c r="FA33" i="9"/>
  <c r="BP33" i="9"/>
  <c r="DG33" i="9"/>
  <c r="AY33" i="9"/>
  <c r="EE33" i="9"/>
  <c r="CB33" i="9"/>
  <c r="AX33" i="9"/>
  <c r="EH33" i="9"/>
  <c r="AQ33" i="9"/>
  <c r="DU33" i="9"/>
  <c r="EI33" i="9"/>
  <c r="DI33" i="9"/>
  <c r="FG33" i="9"/>
  <c r="DO33" i="9"/>
  <c r="BM33" i="9"/>
  <c r="EX33" i="9"/>
  <c r="CK33" i="9"/>
  <c r="CY33" i="9"/>
  <c r="BX33" i="9"/>
  <c r="CO33" i="9"/>
  <c r="FK33" i="9"/>
  <c r="FI33" i="9"/>
  <c r="EV33" i="9"/>
  <c r="EA33" i="9"/>
  <c r="CX33" i="9"/>
  <c r="BJ57" i="9"/>
  <c r="FE57" i="9"/>
  <c r="CK57" i="9"/>
  <c r="EE57" i="9"/>
  <c r="ED57" i="9"/>
  <c r="EC57" i="9"/>
  <c r="AT57" i="9"/>
  <c r="EZ57" i="9"/>
  <c r="CI57" i="9"/>
  <c r="EB57" i="9"/>
  <c r="DB57" i="9"/>
  <c r="DI57" i="9"/>
  <c r="EL57" i="9"/>
  <c r="FN57" i="9"/>
  <c r="BE57" i="9"/>
  <c r="FJ57" i="9"/>
  <c r="DE57" i="9"/>
  <c r="AZ57" i="9"/>
  <c r="CG57" i="9"/>
  <c r="FG57" i="9"/>
  <c r="AS57" i="9"/>
  <c r="CT57" i="9"/>
  <c r="FI57" i="9"/>
  <c r="EV57" i="9"/>
  <c r="CA57" i="9"/>
  <c r="DF57" i="9"/>
  <c r="BH57" i="9"/>
  <c r="CN57" i="9"/>
  <c r="FC57" i="9"/>
  <c r="DV57" i="9"/>
  <c r="CH57" i="9"/>
  <c r="DL57" i="9"/>
  <c r="DT57" i="9"/>
  <c r="BK57" i="9"/>
  <c r="BI57" i="9"/>
  <c r="BB57" i="9"/>
  <c r="FK57" i="9"/>
  <c r="AU57" i="9"/>
  <c r="CQ57" i="9"/>
  <c r="DD57" i="9"/>
  <c r="CF57" i="9"/>
  <c r="DC57" i="9"/>
  <c r="AW57" i="9"/>
  <c r="BZ57" i="9"/>
  <c r="DW57" i="9"/>
  <c r="CC57" i="9"/>
  <c r="ER57" i="9"/>
  <c r="EG57" i="9"/>
  <c r="FA57" i="9"/>
  <c r="BU57" i="9"/>
  <c r="DM57" i="9"/>
  <c r="BN57" i="9"/>
  <c r="DR57" i="9"/>
  <c r="EQ57" i="9"/>
  <c r="CR57" i="9"/>
  <c r="FF57" i="9"/>
  <c r="ES57" i="9"/>
  <c r="CU57" i="9"/>
  <c r="CB57" i="9"/>
  <c r="FB57" i="9"/>
  <c r="BF57" i="9"/>
  <c r="BO57" i="9"/>
  <c r="CX57" i="9"/>
  <c r="CP57" i="9"/>
  <c r="BV57" i="9"/>
  <c r="DA57" i="9"/>
  <c r="AV57" i="9"/>
  <c r="EP57" i="9"/>
  <c r="BW57" i="9"/>
  <c r="AP57" i="9"/>
  <c r="DZ57" i="9"/>
  <c r="DH57" i="9"/>
  <c r="CE57" i="9"/>
  <c r="BS57" i="9"/>
  <c r="CO57" i="9"/>
  <c r="DN57" i="9"/>
  <c r="EY57" i="9"/>
  <c r="EF57" i="9"/>
  <c r="BX57" i="9"/>
  <c r="CJ57" i="9"/>
  <c r="EM57" i="9"/>
  <c r="DJ57" i="9"/>
  <c r="BL57" i="9"/>
  <c r="DP57" i="9"/>
  <c r="AR57" i="9"/>
  <c r="BQ57" i="9"/>
  <c r="CV57" i="9"/>
  <c r="DG57" i="9"/>
  <c r="BY57" i="9"/>
  <c r="EX57" i="9"/>
  <c r="BT57" i="9"/>
  <c r="BR57" i="9"/>
  <c r="FD57" i="9"/>
  <c r="EA57" i="9"/>
  <c r="CY57" i="9"/>
  <c r="EN57" i="9"/>
  <c r="AQ57" i="9"/>
  <c r="CZ57" i="9"/>
  <c r="AX57" i="9"/>
  <c r="EK57" i="9"/>
  <c r="AO57" i="9"/>
  <c r="EO57" i="9"/>
  <c r="EI57" i="9"/>
  <c r="BG57" i="9"/>
  <c r="EH57" i="9"/>
  <c r="BD57" i="9"/>
  <c r="EJ57" i="9"/>
  <c r="FH57" i="9"/>
  <c r="DU57" i="9"/>
  <c r="DX57" i="9"/>
  <c r="AY57" i="9"/>
  <c r="EW57" i="9"/>
  <c r="BA57" i="9"/>
  <c r="CM57" i="9"/>
  <c r="CD57" i="9"/>
  <c r="BC57" i="9"/>
  <c r="FM57" i="9"/>
  <c r="CW57" i="9"/>
  <c r="DQ57" i="9"/>
  <c r="CL57" i="9"/>
  <c r="BM57" i="9"/>
  <c r="BP57" i="9"/>
  <c r="FL57" i="9"/>
  <c r="DY57" i="9"/>
  <c r="DS57" i="9"/>
  <c r="DO57" i="9"/>
  <c r="DK57" i="9"/>
  <c r="ET57" i="9"/>
  <c r="CS57" i="9"/>
  <c r="EU57" i="9"/>
  <c r="EO59" i="9"/>
  <c r="BU59" i="9"/>
  <c r="EU59" i="9"/>
  <c r="BY59" i="9"/>
  <c r="DI59" i="9"/>
  <c r="BK59" i="9"/>
  <c r="ET59" i="9"/>
  <c r="CZ59" i="9"/>
  <c r="CU59" i="9"/>
  <c r="DP59" i="9"/>
  <c r="DS59" i="9"/>
  <c r="FN59" i="9"/>
  <c r="FM59" i="9"/>
  <c r="DE59" i="9"/>
  <c r="CH59" i="9"/>
  <c r="EQ59" i="9"/>
  <c r="EW59" i="9"/>
  <c r="DU59" i="9"/>
  <c r="EY59" i="9"/>
  <c r="BE59" i="9"/>
  <c r="CO59" i="9"/>
  <c r="EA59" i="9"/>
  <c r="DZ59" i="9"/>
  <c r="BW59" i="9"/>
  <c r="DR59" i="9"/>
  <c r="CX59" i="9"/>
  <c r="CP59" i="9"/>
  <c r="DB59" i="9"/>
  <c r="DD59" i="9"/>
  <c r="DA59" i="9"/>
  <c r="CV59" i="9"/>
  <c r="AX59" i="9"/>
  <c r="FH59" i="9"/>
  <c r="CA59" i="9"/>
  <c r="AT59" i="9"/>
  <c r="CJ59" i="9"/>
  <c r="AW59" i="9"/>
  <c r="EC59" i="9"/>
  <c r="EL59" i="9"/>
  <c r="FA59" i="9"/>
  <c r="FG59" i="9"/>
  <c r="BT59" i="9"/>
  <c r="FC59" i="9"/>
  <c r="AY59" i="9"/>
  <c r="DV59" i="9"/>
  <c r="BP59" i="9"/>
  <c r="FF59" i="9"/>
  <c r="AS59" i="9"/>
  <c r="CS59" i="9"/>
  <c r="EB59" i="9"/>
  <c r="EM59" i="9"/>
  <c r="BV59" i="9"/>
  <c r="CQ59" i="9"/>
  <c r="BQ59" i="9"/>
  <c r="CB59" i="9"/>
  <c r="BD59" i="9"/>
  <c r="BL59" i="9"/>
  <c r="CR59" i="9"/>
  <c r="FL59" i="9"/>
  <c r="CI59" i="9"/>
  <c r="DW59" i="9"/>
  <c r="BI59" i="9"/>
  <c r="EG59" i="9"/>
  <c r="EH59" i="9"/>
  <c r="EP59" i="9"/>
  <c r="BX59" i="9"/>
  <c r="DO59" i="9"/>
  <c r="DF59" i="9"/>
  <c r="EV59" i="9"/>
  <c r="BS59" i="9"/>
  <c r="FI59" i="9"/>
  <c r="CT59" i="9"/>
  <c r="DY59" i="9"/>
  <c r="DN59" i="9"/>
  <c r="CG59" i="9"/>
  <c r="BG59" i="9"/>
  <c r="BR59" i="9"/>
  <c r="BN59" i="9"/>
  <c r="AQ59" i="9"/>
  <c r="BO59" i="9"/>
  <c r="BB59" i="9"/>
  <c r="FJ59" i="9"/>
  <c r="ES59" i="9"/>
  <c r="EE59" i="9"/>
  <c r="DM59" i="9"/>
  <c r="CL59" i="9"/>
  <c r="CC59" i="9"/>
  <c r="DX59" i="9"/>
  <c r="CM59" i="9"/>
  <c r="DQ59" i="9"/>
  <c r="DG59" i="9"/>
  <c r="AO59" i="9"/>
  <c r="CY59" i="9"/>
  <c r="EK59" i="9"/>
  <c r="FK59" i="9"/>
  <c r="AZ59" i="9"/>
  <c r="DH59" i="9"/>
  <c r="DT59" i="9"/>
  <c r="DJ59" i="9"/>
  <c r="CK59" i="9"/>
  <c r="EX59" i="9"/>
  <c r="CW59" i="9"/>
  <c r="CN59" i="9"/>
  <c r="BC59" i="9"/>
  <c r="EI59" i="9"/>
  <c r="BA59" i="9"/>
  <c r="EN59" i="9"/>
  <c r="AV59" i="9"/>
  <c r="BJ59" i="9"/>
  <c r="DL59" i="9"/>
  <c r="CD59" i="9"/>
  <c r="ED59" i="9"/>
  <c r="BZ59" i="9"/>
  <c r="DK59" i="9"/>
  <c r="BF59" i="9"/>
  <c r="BH59" i="9"/>
  <c r="CE59" i="9"/>
  <c r="FD59" i="9"/>
  <c r="EJ59" i="9"/>
  <c r="EZ59" i="9"/>
  <c r="DC59" i="9"/>
  <c r="EF59" i="9"/>
  <c r="AR59" i="9"/>
  <c r="BM59" i="9"/>
  <c r="AP59" i="9"/>
  <c r="AU59" i="9"/>
  <c r="CF59" i="9"/>
  <c r="FE59" i="9"/>
  <c r="ER59" i="9"/>
  <c r="FB59" i="9"/>
  <c r="ES60" i="9"/>
  <c r="EX60" i="9"/>
  <c r="CZ60" i="9"/>
  <c r="DB60" i="9"/>
  <c r="BN60" i="9"/>
  <c r="FD60" i="9"/>
  <c r="DP60" i="9"/>
  <c r="BQ60" i="9"/>
  <c r="AO60" i="9"/>
  <c r="EQ60" i="9"/>
  <c r="EG60" i="9"/>
  <c r="EA60" i="9"/>
  <c r="BH60" i="9"/>
  <c r="FI60" i="9"/>
  <c r="FK60" i="9"/>
  <c r="FJ60" i="9"/>
  <c r="DF60" i="9"/>
  <c r="BU60" i="9"/>
  <c r="CB60" i="9"/>
  <c r="BL60" i="9"/>
  <c r="CL60" i="9"/>
  <c r="BE60" i="9"/>
  <c r="EE60" i="9"/>
  <c r="AP60" i="9"/>
  <c r="CH60" i="9"/>
  <c r="DI60" i="9"/>
  <c r="CG60" i="9"/>
  <c r="BX60" i="9"/>
  <c r="FB60" i="9"/>
  <c r="CN60" i="9"/>
  <c r="DL60" i="9"/>
  <c r="EY60" i="9"/>
  <c r="CK60" i="9"/>
  <c r="CV60" i="9"/>
  <c r="BS60" i="9"/>
  <c r="EP60" i="9"/>
  <c r="DS60" i="9"/>
  <c r="ED60" i="9"/>
  <c r="ER60" i="9"/>
  <c r="EM60" i="9"/>
  <c r="DM60" i="9"/>
  <c r="DC60" i="9"/>
  <c r="FA60" i="9"/>
  <c r="EZ60" i="9"/>
  <c r="DV60" i="9"/>
  <c r="FL60" i="9"/>
  <c r="DA60" i="9"/>
  <c r="CY60" i="9"/>
  <c r="CS60" i="9"/>
  <c r="EB60" i="9"/>
  <c r="AR60" i="9"/>
  <c r="AY60" i="9"/>
  <c r="DD60" i="9"/>
  <c r="EF60" i="9"/>
  <c r="DX60" i="9"/>
  <c r="DT60" i="9"/>
  <c r="DQ60" i="9"/>
  <c r="CC60" i="9"/>
  <c r="DZ60" i="9"/>
  <c r="DO60" i="9"/>
  <c r="CW60" i="9"/>
  <c r="CR60" i="9"/>
  <c r="CM60" i="9"/>
  <c r="DG60" i="9"/>
  <c r="CX60" i="9"/>
  <c r="AX60" i="9"/>
  <c r="BO60" i="9"/>
  <c r="AU60" i="9"/>
  <c r="ET60" i="9"/>
  <c r="FF60" i="9"/>
  <c r="EU60" i="9"/>
  <c r="CD60" i="9"/>
  <c r="AW60" i="9"/>
  <c r="BC60" i="9"/>
  <c r="FH60" i="9"/>
  <c r="FG60" i="9"/>
  <c r="BP60" i="9"/>
  <c r="DE60" i="9"/>
  <c r="BI60" i="9"/>
  <c r="AT60" i="9"/>
  <c r="BV60" i="9"/>
  <c r="BA60" i="9"/>
  <c r="CE60" i="9"/>
  <c r="DK60" i="9"/>
  <c r="FM60" i="9"/>
  <c r="DJ60" i="9"/>
  <c r="BT60" i="9"/>
  <c r="DY60" i="9"/>
  <c r="BR60" i="9"/>
  <c r="EC60" i="9"/>
  <c r="BB60" i="9"/>
  <c r="EO60" i="9"/>
  <c r="EL60" i="9"/>
  <c r="CA60" i="9"/>
  <c r="BK60" i="9"/>
  <c r="CQ60" i="9"/>
  <c r="BG60" i="9"/>
  <c r="CJ60" i="9"/>
  <c r="CO60" i="9"/>
  <c r="CU60" i="9"/>
  <c r="EI60" i="9"/>
  <c r="DN60" i="9"/>
  <c r="CF60" i="9"/>
  <c r="EJ60" i="9"/>
  <c r="BJ60" i="9"/>
  <c r="BD60" i="9"/>
  <c r="EW60" i="9"/>
  <c r="FE60" i="9"/>
  <c r="EN60" i="9"/>
  <c r="DR60" i="9"/>
  <c r="EK60" i="9"/>
  <c r="DU60" i="9"/>
  <c r="CT60" i="9"/>
  <c r="FC60" i="9"/>
  <c r="BZ60" i="9"/>
  <c r="AZ60" i="9"/>
  <c r="CP60" i="9"/>
  <c r="DH60" i="9"/>
  <c r="EV60" i="9"/>
  <c r="AS60" i="9"/>
  <c r="FH45" i="9"/>
  <c r="DE45" i="9"/>
  <c r="FM45" i="9"/>
  <c r="EP45" i="9"/>
  <c r="FI45" i="9"/>
  <c r="EK25" i="9"/>
  <c r="DC25" i="9"/>
  <c r="BO25" i="9"/>
  <c r="EV25" i="9"/>
  <c r="EP25" i="9"/>
  <c r="DW25" i="9"/>
  <c r="CD25" i="9"/>
  <c r="DU25" i="9"/>
  <c r="CQ25" i="9"/>
  <c r="EO25" i="9"/>
  <c r="EU25" i="9"/>
  <c r="CT25" i="9"/>
  <c r="CN25" i="9"/>
  <c r="FH25" i="9"/>
  <c r="DH25" i="9"/>
  <c r="DL25" i="9"/>
  <c r="AW25" i="9"/>
  <c r="CV25" i="9"/>
  <c r="BW25" i="9"/>
  <c r="EB25" i="9"/>
  <c r="ER25" i="9"/>
  <c r="FG25" i="9"/>
  <c r="DA25" i="9"/>
  <c r="BB25" i="9"/>
  <c r="DG25" i="9"/>
  <c r="CJ25" i="9"/>
  <c r="AU25" i="9"/>
  <c r="CH25" i="9"/>
  <c r="CE25" i="9"/>
  <c r="BJ25" i="9"/>
  <c r="AT25" i="9"/>
  <c r="FN25" i="9"/>
  <c r="EJ25" i="9"/>
  <c r="DQ25" i="9"/>
  <c r="DR25" i="9"/>
  <c r="FF25" i="9"/>
  <c r="DX25" i="9"/>
  <c r="EX25" i="9"/>
  <c r="BZ25" i="9"/>
  <c r="EN25" i="9"/>
  <c r="CG25" i="9"/>
  <c r="ET25" i="9"/>
  <c r="BN25" i="9"/>
  <c r="FA25" i="9"/>
  <c r="FI25" i="9"/>
  <c r="AS25" i="9"/>
  <c r="DM25" i="9"/>
  <c r="EW25" i="9"/>
  <c r="DJ25" i="9"/>
  <c r="DN25" i="9"/>
  <c r="CM25" i="9"/>
  <c r="EZ25" i="9"/>
  <c r="DV25" i="9"/>
  <c r="EM25" i="9"/>
  <c r="CC25" i="9"/>
  <c r="FE25" i="9"/>
  <c r="EY25" i="9"/>
  <c r="DK25" i="9"/>
  <c r="DP25" i="9"/>
  <c r="BL25" i="9"/>
  <c r="BF25" i="9"/>
  <c r="BX25" i="9"/>
  <c r="EE25" i="9"/>
  <c r="BP25" i="9"/>
  <c r="CB25" i="9"/>
  <c r="FM25" i="9"/>
  <c r="EC25" i="9"/>
  <c r="CL25" i="9"/>
  <c r="AV25" i="9"/>
  <c r="BH25" i="9"/>
  <c r="BU25" i="9"/>
  <c r="EF25" i="9"/>
  <c r="AR25" i="9"/>
  <c r="CA25" i="9"/>
  <c r="FC25" i="9"/>
  <c r="DE25" i="9"/>
  <c r="AZ25" i="9"/>
  <c r="EL25" i="9"/>
  <c r="CK25" i="9"/>
  <c r="EA25" i="9"/>
  <c r="FL25" i="9"/>
  <c r="CY25" i="9"/>
  <c r="AP25" i="9"/>
  <c r="FK25" i="9"/>
  <c r="DF25" i="9"/>
  <c r="BT25" i="9"/>
  <c r="FD25" i="9"/>
  <c r="BQ25" i="9"/>
  <c r="CS25" i="9"/>
  <c r="DO25" i="9"/>
  <c r="DD25" i="9"/>
  <c r="AO25" i="9"/>
  <c r="DS25" i="9"/>
  <c r="BM25" i="9"/>
  <c r="AQ25" i="9"/>
  <c r="FB25" i="9"/>
  <c r="DB25" i="9"/>
  <c r="CW25" i="9"/>
  <c r="CI25" i="9"/>
  <c r="BC25" i="9"/>
  <c r="EH25" i="9"/>
  <c r="DI25" i="9"/>
  <c r="FN60" i="9"/>
  <c r="W17" i="9"/>
  <c r="BA25" i="9"/>
  <c r="AY45" i="9"/>
  <c r="BP45" i="9"/>
  <c r="CD45" i="9"/>
  <c r="EE45" i="9"/>
  <c r="BC45" i="9"/>
  <c r="EX45" i="9"/>
  <c r="FG62" i="9"/>
  <c r="FA62" i="9"/>
  <c r="BN62" i="9"/>
  <c r="FH62" i="9"/>
  <c r="CW62" i="9"/>
  <c r="BU62" i="9"/>
  <c r="CP62" i="9"/>
  <c r="CB62" i="9"/>
  <c r="CJ62" i="9"/>
  <c r="EX62" i="9"/>
  <c r="DO62" i="9"/>
  <c r="FC62" i="9"/>
  <c r="AS62" i="9"/>
  <c r="BY62" i="9"/>
  <c r="FK62" i="9"/>
  <c r="EY62" i="9"/>
  <c r="CX62" i="9"/>
  <c r="BW62" i="9"/>
  <c r="AT62" i="9"/>
  <c r="ET62" i="9"/>
  <c r="EE62" i="9"/>
  <c r="AP62" i="9"/>
  <c r="EN62" i="9"/>
  <c r="DZ62" i="9"/>
  <c r="BM62" i="9"/>
  <c r="AW62" i="9"/>
  <c r="FE62" i="9"/>
  <c r="BS62" i="9"/>
  <c r="BR62" i="9"/>
  <c r="CO62" i="9"/>
  <c r="EV62" i="9"/>
  <c r="FB62" i="9"/>
  <c r="EO62" i="9"/>
  <c r="BB62" i="9"/>
  <c r="FI62" i="9"/>
  <c r="DG62" i="9"/>
  <c r="DQ62" i="9"/>
  <c r="CC62" i="9"/>
  <c r="BH62" i="9"/>
  <c r="DP62" i="9"/>
  <c r="AR62" i="9"/>
  <c r="BP62" i="9"/>
  <c r="FL62" i="9"/>
  <c r="BD62" i="9"/>
  <c r="DC62" i="9"/>
  <c r="EW62" i="9"/>
  <c r="DU62" i="9"/>
  <c r="BZ62" i="9"/>
  <c r="EI62" i="9"/>
  <c r="FJ62" i="9"/>
  <c r="ER62" i="9"/>
  <c r="BG62" i="9"/>
  <c r="DI62" i="9"/>
  <c r="CV62" i="9"/>
  <c r="AZ62" i="9"/>
  <c r="AQ62" i="9"/>
  <c r="CH62" i="9"/>
  <c r="DE62" i="9"/>
  <c r="EF62" i="9"/>
  <c r="DB62" i="9"/>
  <c r="DS62" i="9"/>
  <c r="BQ62" i="9"/>
  <c r="EP62" i="9"/>
  <c r="BA62" i="9"/>
  <c r="CR62" i="9"/>
  <c r="DH62" i="9"/>
  <c r="EL62" i="9"/>
  <c r="CI62" i="9"/>
  <c r="DW62" i="9"/>
  <c r="BF62" i="9"/>
  <c r="CF62" i="9"/>
  <c r="DR62" i="9"/>
  <c r="EG62" i="9"/>
  <c r="DX62" i="9"/>
  <c r="DM62" i="9"/>
  <c r="DK62" i="9"/>
  <c r="BV62" i="9"/>
  <c r="DD62" i="9"/>
  <c r="EC62" i="9"/>
  <c r="BL62" i="9"/>
  <c r="BJ62" i="9"/>
  <c r="CZ62" i="9"/>
  <c r="EB62" i="9"/>
  <c r="ES62" i="9"/>
  <c r="AO62" i="9"/>
  <c r="CM62" i="9"/>
  <c r="DL62" i="9"/>
  <c r="BE62" i="9"/>
  <c r="BT62" i="9"/>
  <c r="CG62" i="9"/>
  <c r="CY62" i="9"/>
  <c r="ED62" i="9"/>
  <c r="BX62" i="9"/>
  <c r="CQ62" i="9"/>
  <c r="FF62" i="9"/>
  <c r="CK62" i="9"/>
  <c r="DN62" i="9"/>
  <c r="CN62" i="9"/>
  <c r="DA62" i="9"/>
  <c r="FD62" i="9"/>
  <c r="CD62" i="9"/>
  <c r="BC62" i="9"/>
  <c r="AU62" i="9"/>
  <c r="FN62" i="9"/>
  <c r="EM62" i="9"/>
  <c r="EA62" i="9"/>
  <c r="EK62" i="9"/>
  <c r="BI62" i="9"/>
  <c r="AV62" i="9"/>
  <c r="CU62" i="9"/>
  <c r="BO62" i="9"/>
  <c r="CE62" i="9"/>
  <c r="FM62" i="9"/>
  <c r="DY62" i="9"/>
  <c r="AY62" i="9"/>
  <c r="EQ62" i="9"/>
  <c r="CS62" i="9"/>
  <c r="DJ62" i="9"/>
  <c r="CT62" i="9"/>
  <c r="DT62" i="9"/>
  <c r="BO35" i="9"/>
  <c r="AS35" i="9"/>
  <c r="DV35" i="9"/>
  <c r="DE35" i="9"/>
  <c r="BH35" i="9"/>
  <c r="EY35" i="9"/>
  <c r="ER35" i="9"/>
  <c r="DO35" i="9"/>
  <c r="CP35" i="9"/>
  <c r="EQ35" i="9"/>
  <c r="BM35" i="9"/>
  <c r="BV35" i="9"/>
  <c r="CK35" i="9"/>
  <c r="DP35" i="9"/>
  <c r="EO35" i="9"/>
  <c r="BY35" i="9"/>
  <c r="BF35" i="9"/>
  <c r="CQ35" i="9"/>
  <c r="DB35" i="9"/>
  <c r="EZ35" i="9"/>
  <c r="DR35" i="9"/>
  <c r="DC35" i="9"/>
  <c r="BJ35" i="9"/>
  <c r="AU35" i="9"/>
  <c r="FJ35" i="9"/>
  <c r="EH35" i="9"/>
  <c r="CT35" i="9"/>
  <c r="CW35" i="9"/>
  <c r="DL35" i="9"/>
  <c r="DS35" i="9"/>
  <c r="FE35" i="9"/>
  <c r="FD35" i="9"/>
  <c r="CU35" i="9"/>
  <c r="EL35" i="9"/>
  <c r="CY35" i="9"/>
  <c r="BN35" i="9"/>
  <c r="EC35" i="9"/>
  <c r="AO35" i="9"/>
  <c r="CN35" i="9"/>
  <c r="BC35" i="9"/>
  <c r="ET35" i="9"/>
  <c r="BS35" i="9"/>
  <c r="CO35" i="9"/>
  <c r="AW35" i="9"/>
  <c r="EM35" i="9"/>
  <c r="FB35" i="9"/>
  <c r="CC35" i="9"/>
  <c r="DT35" i="9"/>
  <c r="AV35" i="9"/>
  <c r="BW35" i="9"/>
  <c r="CI35" i="9"/>
  <c r="DZ35" i="9"/>
  <c r="ES35" i="9"/>
  <c r="DH35" i="9"/>
  <c r="EI35" i="9"/>
  <c r="EA35" i="9"/>
  <c r="CS35" i="9"/>
  <c r="CD35" i="9"/>
  <c r="DM35" i="9"/>
  <c r="CM35" i="9"/>
  <c r="AP35" i="9"/>
  <c r="FC35" i="9"/>
  <c r="DX35" i="9"/>
  <c r="DY35" i="9"/>
  <c r="EE35" i="9"/>
  <c r="EG35" i="9"/>
  <c r="CZ35" i="9"/>
  <c r="DI35" i="9"/>
  <c r="EJ35" i="9"/>
  <c r="AR35" i="9"/>
  <c r="ED35" i="9"/>
  <c r="DU35" i="9"/>
  <c r="DW35" i="9"/>
  <c r="BI35" i="9"/>
  <c r="BX35" i="9"/>
  <c r="CB35" i="9"/>
  <c r="FK35" i="9"/>
  <c r="DJ35" i="9"/>
  <c r="FI35" i="9"/>
  <c r="EF35" i="9"/>
  <c r="CH35" i="9"/>
  <c r="BA35" i="9"/>
  <c r="CG35" i="9"/>
  <c r="BK35" i="9"/>
  <c r="DA35" i="9"/>
  <c r="BB35" i="9"/>
  <c r="EX35" i="9"/>
  <c r="FN35" i="9"/>
  <c r="BE35" i="9"/>
  <c r="CV35" i="9"/>
  <c r="FM35" i="9"/>
  <c r="FF35" i="9"/>
  <c r="DN35" i="9"/>
  <c r="BQ35" i="9"/>
  <c r="DF35" i="9"/>
  <c r="DG35" i="9"/>
  <c r="BL35" i="9"/>
  <c r="BR35" i="9"/>
  <c r="BP35" i="9"/>
  <c r="AZ35" i="9"/>
  <c r="BG35" i="9"/>
  <c r="EV35" i="9"/>
  <c r="BD35" i="9"/>
  <c r="BU35" i="9"/>
  <c r="FG35" i="9"/>
  <c r="AQ35" i="9"/>
  <c r="EU35" i="9"/>
  <c r="EW35" i="9"/>
  <c r="DD35" i="9"/>
  <c r="AX35" i="9"/>
  <c r="DQ35" i="9"/>
  <c r="CR35" i="9"/>
  <c r="CL35" i="9"/>
  <c r="CE35" i="9"/>
  <c r="CF35" i="9"/>
  <c r="EK35" i="9"/>
  <c r="CA35" i="9"/>
  <c r="FA35" i="9"/>
  <c r="CX35" i="9"/>
  <c r="EN35" i="9"/>
  <c r="EB35" i="9"/>
  <c r="FH35" i="9"/>
  <c r="BZ35" i="9"/>
  <c r="AY35" i="9"/>
  <c r="AT35" i="9"/>
  <c r="FL35" i="9"/>
  <c r="CJ35" i="9"/>
  <c r="BT35" i="9"/>
  <c r="DK35" i="9"/>
  <c r="EP35" i="9"/>
  <c r="CV36" i="9"/>
  <c r="CD36" i="9"/>
  <c r="AR36" i="9"/>
  <c r="EV36" i="9"/>
  <c r="EO36" i="9"/>
  <c r="AO36" i="9"/>
  <c r="BT36" i="9"/>
  <c r="DE36" i="9"/>
  <c r="ED36" i="9"/>
  <c r="CK36" i="9"/>
  <c r="EP36" i="9"/>
  <c r="DC36" i="9"/>
  <c r="CB36" i="9"/>
  <c r="FH36" i="9"/>
  <c r="BX36" i="9"/>
  <c r="AP36" i="9"/>
  <c r="CS36" i="9"/>
  <c r="EG36" i="9"/>
  <c r="BD36" i="9"/>
  <c r="FA36" i="9"/>
  <c r="BL36" i="9"/>
  <c r="FJ36" i="9"/>
  <c r="FC36" i="9"/>
  <c r="BS36" i="9"/>
  <c r="AZ36" i="9"/>
  <c r="DL36" i="9"/>
  <c r="EW36" i="9"/>
  <c r="DV36" i="9"/>
  <c r="BV36" i="9"/>
  <c r="BK36" i="9"/>
  <c r="DF36" i="9"/>
  <c r="FF36" i="9"/>
  <c r="BU36" i="9"/>
  <c r="BP36" i="9"/>
  <c r="BN36" i="9"/>
  <c r="AS36" i="9"/>
  <c r="EM36" i="9"/>
  <c r="FI36" i="9"/>
  <c r="EB36" i="9"/>
  <c r="BM36" i="9"/>
  <c r="DY36" i="9"/>
  <c r="DW36" i="9"/>
  <c r="DA36" i="9"/>
  <c r="DR36" i="9"/>
  <c r="CU36" i="9"/>
  <c r="DD36" i="9"/>
  <c r="CZ36" i="9"/>
  <c r="FG36" i="9"/>
  <c r="EX36" i="9"/>
  <c r="ER36" i="9"/>
  <c r="EN36" i="9"/>
  <c r="DK36" i="9"/>
  <c r="EU36" i="9"/>
  <c r="DN36" i="9"/>
  <c r="EL36" i="9"/>
  <c r="BR36" i="9"/>
  <c r="DS36" i="9"/>
  <c r="CW36" i="9"/>
  <c r="EA36" i="9"/>
  <c r="BZ36" i="9"/>
  <c r="CY36" i="9"/>
  <c r="CN36" i="9"/>
  <c r="DX36" i="9"/>
  <c r="DG36" i="9"/>
  <c r="FB36" i="9"/>
  <c r="CA36" i="9"/>
  <c r="CI36" i="9"/>
  <c r="CH36" i="9"/>
  <c r="EK36" i="9"/>
  <c r="EE36" i="9"/>
  <c r="DO36" i="9"/>
  <c r="DH36" i="9"/>
  <c r="DU36" i="9"/>
  <c r="BY36" i="9"/>
  <c r="CM36" i="9"/>
  <c r="FL36" i="9"/>
  <c r="CF36" i="9"/>
  <c r="BA36" i="9"/>
  <c r="ET36" i="9"/>
  <c r="DP36" i="9"/>
  <c r="BF36" i="9"/>
  <c r="CL36" i="9"/>
  <c r="DZ36" i="9"/>
  <c r="EI36" i="9"/>
  <c r="EJ36" i="9"/>
  <c r="FM36" i="9"/>
  <c r="AW36" i="9"/>
  <c r="DI36" i="9"/>
  <c r="EY36" i="9"/>
  <c r="EH36" i="9"/>
  <c r="CX36" i="9"/>
  <c r="BO36" i="9"/>
  <c r="W31" i="9"/>
  <c r="BM60" i="9"/>
  <c r="BD25" i="9"/>
  <c r="EI45" i="9"/>
  <c r="DM45" i="9"/>
  <c r="DL45" i="9"/>
  <c r="DH45" i="9"/>
  <c r="DI45" i="9"/>
  <c r="ET45" i="9"/>
  <c r="EP50" i="9"/>
  <c r="CP50" i="9"/>
  <c r="CM50" i="9"/>
  <c r="EV50" i="9"/>
  <c r="CE50" i="9"/>
  <c r="EX50" i="9"/>
  <c r="DW50" i="9"/>
  <c r="DK50" i="9"/>
  <c r="DX50" i="9"/>
  <c r="EC50" i="9"/>
  <c r="AY50" i="9"/>
  <c r="DC50" i="9"/>
  <c r="BS50" i="9"/>
  <c r="FI50" i="9"/>
  <c r="DY50" i="9"/>
  <c r="AV50" i="9"/>
  <c r="DA50" i="9"/>
  <c r="EW50" i="9"/>
  <c r="CI50" i="9"/>
  <c r="DS50" i="9"/>
  <c r="CG50" i="9"/>
  <c r="CZ50" i="9"/>
  <c r="DF50" i="9"/>
  <c r="EF50" i="9"/>
  <c r="BD50" i="9"/>
  <c r="DN50" i="9"/>
  <c r="FL50" i="9"/>
  <c r="BI50" i="9"/>
  <c r="CW50" i="9"/>
  <c r="FE50" i="9"/>
  <c r="DP50" i="9"/>
  <c r="CL50" i="9"/>
  <c r="CO50" i="9"/>
  <c r="FA50" i="9"/>
  <c r="ET50" i="9"/>
  <c r="BH50" i="9"/>
  <c r="CF50" i="9"/>
  <c r="EL50" i="9"/>
  <c r="EO50" i="9"/>
  <c r="EI50" i="9"/>
  <c r="CD50" i="9"/>
  <c r="BM50" i="9"/>
  <c r="EU50" i="9"/>
  <c r="FH50" i="9"/>
  <c r="BB50" i="9"/>
  <c r="BO50" i="9"/>
  <c r="DB50" i="9"/>
  <c r="DV50" i="9"/>
  <c r="BK50" i="9"/>
  <c r="DJ50" i="9"/>
  <c r="CB50" i="9"/>
  <c r="BQ50" i="9"/>
  <c r="BT50" i="9"/>
  <c r="EJ50" i="9"/>
  <c r="DE50" i="9"/>
  <c r="CU50" i="9"/>
  <c r="DM50" i="9"/>
  <c r="CY50" i="9"/>
  <c r="AW50" i="9"/>
  <c r="BJ50" i="9"/>
  <c r="DG50" i="9"/>
  <c r="FJ50" i="9"/>
  <c r="EE50" i="9"/>
  <c r="BF50" i="9"/>
  <c r="BC50" i="9"/>
  <c r="FD50" i="9"/>
  <c r="EQ50" i="9"/>
  <c r="FN50" i="9"/>
  <c r="BP50" i="9"/>
  <c r="AV60" i="9"/>
  <c r="EI25" i="9"/>
  <c r="EK45" i="9"/>
  <c r="BV45" i="9"/>
  <c r="EA45" i="9"/>
  <c r="CG45" i="9"/>
  <c r="EW45" i="9"/>
  <c r="EU45" i="9"/>
  <c r="CI60" i="9"/>
  <c r="CF25" i="9"/>
  <c r="BI25" i="9"/>
  <c r="CO25" i="9"/>
  <c r="BJ32" i="9"/>
  <c r="BM45" i="9"/>
  <c r="BD45" i="9"/>
  <c r="AZ45" i="9"/>
  <c r="DZ45" i="9"/>
  <c r="BX45" i="9"/>
  <c r="EH45" i="9"/>
  <c r="BT45" i="9"/>
  <c r="W19" i="9"/>
  <c r="CD55" i="9"/>
  <c r="DU55" i="9"/>
  <c r="DM55" i="9"/>
  <c r="CN55" i="9"/>
  <c r="DA55" i="9"/>
  <c r="FJ55" i="9"/>
  <c r="DP55" i="9"/>
  <c r="EE55" i="9"/>
  <c r="FH55" i="9"/>
  <c r="CP55" i="9"/>
  <c r="BZ55" i="9"/>
  <c r="DX55" i="9"/>
  <c r="AQ55" i="9"/>
  <c r="BV55" i="9"/>
  <c r="BA55" i="9"/>
  <c r="BX55" i="9"/>
  <c r="DE55" i="9"/>
  <c r="BW55" i="9"/>
  <c r="CT55" i="9"/>
  <c r="BE55" i="9"/>
  <c r="DD55" i="9"/>
  <c r="BY55" i="9"/>
  <c r="DQ55" i="9"/>
  <c r="BI55" i="9"/>
  <c r="BU55" i="9"/>
  <c r="CK55" i="9"/>
  <c r="EU55" i="9"/>
  <c r="FD55" i="9"/>
  <c r="CR55" i="9"/>
  <c r="FE55" i="9"/>
  <c r="BJ55" i="9"/>
  <c r="DG55" i="9"/>
  <c r="AT55" i="9"/>
  <c r="CX55" i="9"/>
  <c r="EI55" i="9"/>
  <c r="EP55" i="9"/>
  <c r="EA55" i="9"/>
  <c r="EF55" i="9"/>
  <c r="DL55" i="9"/>
  <c r="DJ55" i="9"/>
  <c r="ER55" i="9"/>
  <c r="EO55" i="9"/>
  <c r="DF55" i="9"/>
  <c r="DK55" i="9"/>
  <c r="DT55" i="9"/>
  <c r="AZ55" i="9"/>
  <c r="CL55" i="9"/>
  <c r="CW55" i="9"/>
  <c r="EY55" i="9"/>
  <c r="BF55" i="9"/>
  <c r="AS55" i="9"/>
  <c r="DB55" i="9"/>
  <c r="AV55" i="9"/>
  <c r="DZ55" i="9"/>
  <c r="AW55" i="9"/>
  <c r="AO55" i="9"/>
  <c r="BO55" i="9"/>
  <c r="EJ55" i="9"/>
  <c r="EV55" i="9"/>
  <c r="CG55" i="9"/>
  <c r="DH55" i="9"/>
  <c r="CZ55" i="9"/>
  <c r="BD55" i="9"/>
  <c r="AX55" i="9"/>
  <c r="EH55" i="9"/>
  <c r="EB55" i="9"/>
  <c r="FC55" i="9"/>
  <c r="CJ55" i="9"/>
  <c r="CY55" i="9"/>
  <c r="EM55" i="9"/>
  <c r="FI55" i="9"/>
  <c r="BH55" i="9"/>
  <c r="DS55" i="9"/>
  <c r="EX55" i="9"/>
  <c r="BP55" i="9"/>
  <c r="AR55" i="9"/>
  <c r="AY55" i="9"/>
  <c r="CA55" i="9"/>
  <c r="CB55" i="9"/>
  <c r="DR55" i="9"/>
  <c r="FM55" i="9"/>
  <c r="CS55" i="9"/>
  <c r="CE55" i="9"/>
  <c r="CQ55" i="9"/>
  <c r="EW55" i="9"/>
  <c r="ET55" i="9"/>
  <c r="CU55" i="9"/>
  <c r="DC55" i="9"/>
  <c r="BC55" i="9"/>
  <c r="BN55" i="9"/>
  <c r="BT55" i="9"/>
  <c r="BQ55" i="9"/>
  <c r="BK55" i="9"/>
  <c r="FB55" i="9"/>
  <c r="BS55" i="9"/>
  <c r="EG55" i="9"/>
  <c r="BL55" i="9"/>
  <c r="DI55" i="9"/>
  <c r="DN55" i="9"/>
  <c r="DV55" i="9"/>
  <c r="CV55" i="9"/>
  <c r="ES55" i="9"/>
  <c r="BG55" i="9"/>
  <c r="AP55" i="9"/>
  <c r="ED55" i="9"/>
  <c r="EK55" i="9"/>
  <c r="FF55" i="9"/>
  <c r="CH55" i="9"/>
  <c r="BR55" i="9"/>
  <c r="EN55" i="9"/>
  <c r="CO55" i="9"/>
  <c r="CF55" i="9"/>
  <c r="CC55" i="9"/>
  <c r="EC55" i="9"/>
  <c r="EL55" i="9"/>
  <c r="FK55" i="9"/>
  <c r="AU55" i="9"/>
  <c r="EQ55" i="9"/>
  <c r="DO55" i="9"/>
  <c r="CM55" i="9"/>
  <c r="FL55" i="9"/>
  <c r="BB55" i="9"/>
  <c r="DW55" i="9"/>
  <c r="CI55" i="9"/>
  <c r="BM55" i="9"/>
  <c r="DY55" i="9"/>
  <c r="FA55" i="9"/>
  <c r="EZ55" i="9"/>
  <c r="FN55" i="9"/>
  <c r="FG55" i="9"/>
  <c r="W60" i="9"/>
  <c r="CA52" i="9"/>
  <c r="FG52" i="9"/>
  <c r="EI52" i="9"/>
  <c r="AQ52" i="9"/>
  <c r="BH52" i="9"/>
  <c r="AX52" i="9"/>
  <c r="FB52" i="9"/>
  <c r="BJ52" i="9"/>
  <c r="DV52" i="9"/>
  <c r="EX52" i="9"/>
  <c r="AU52" i="9"/>
  <c r="DR52" i="9"/>
  <c r="BA52" i="9"/>
  <c r="BL52" i="9"/>
  <c r="DM52" i="9"/>
  <c r="DS52" i="9"/>
  <c r="EH52" i="9"/>
  <c r="CU52" i="9"/>
  <c r="EZ52" i="9"/>
  <c r="EW52" i="9"/>
  <c r="BR52" i="9"/>
  <c r="EM31" i="9"/>
  <c r="EF31" i="9"/>
  <c r="FN31" i="9"/>
  <c r="CV31" i="9"/>
  <c r="BQ31" i="9"/>
  <c r="CT31" i="9"/>
  <c r="BN31" i="9"/>
  <c r="FG31" i="9"/>
  <c r="CG31" i="9"/>
  <c r="BO31" i="9"/>
  <c r="FC31" i="9"/>
  <c r="EV31" i="9"/>
  <c r="FI31" i="9"/>
  <c r="EO31" i="9"/>
  <c r="DG31" i="9"/>
  <c r="BS31" i="9"/>
  <c r="DF31" i="9"/>
  <c r="AV31" i="9"/>
  <c r="BF31" i="9"/>
  <c r="EU31" i="9"/>
  <c r="BA31" i="9"/>
  <c r="CM31" i="9"/>
  <c r="BE31" i="9"/>
  <c r="FK31" i="9"/>
  <c r="DK31" i="9"/>
  <c r="BW31" i="9"/>
  <c r="EX31" i="9"/>
  <c r="EG31" i="9"/>
  <c r="EE31" i="9"/>
  <c r="AX31" i="9"/>
  <c r="BT31" i="9"/>
  <c r="CU31" i="9"/>
  <c r="FD31" i="9"/>
  <c r="BC31" i="9"/>
  <c r="ED31" i="9"/>
  <c r="BM31" i="9"/>
  <c r="CP31" i="9"/>
  <c r="CO31" i="9"/>
  <c r="FM31" i="9"/>
  <c r="AW31" i="9"/>
  <c r="BK31" i="9"/>
  <c r="DL31" i="9"/>
  <c r="DI31" i="9"/>
  <c r="DE31" i="9"/>
  <c r="CY31" i="9"/>
  <c r="BD31" i="9"/>
  <c r="BR31" i="9"/>
  <c r="DX31" i="9"/>
  <c r="DH31" i="9"/>
  <c r="BZ31" i="9"/>
  <c r="EQ31" i="9"/>
  <c r="AO31" i="9"/>
  <c r="FF31" i="9"/>
  <c r="AY31" i="9"/>
  <c r="EA31" i="9"/>
  <c r="EC31" i="9"/>
  <c r="DD31" i="9"/>
  <c r="AQ31" i="9"/>
  <c r="DJ31" i="9"/>
  <c r="BH31" i="9"/>
  <c r="BJ31" i="9"/>
  <c r="DO31" i="9"/>
  <c r="BY31" i="9"/>
  <c r="CS31" i="9"/>
  <c r="EW31" i="9"/>
  <c r="DS31" i="9"/>
  <c r="BG31" i="9"/>
  <c r="EI31" i="9"/>
  <c r="DR31" i="9"/>
  <c r="EJ31" i="9"/>
  <c r="BI31" i="9"/>
  <c r="EH31" i="9"/>
  <c r="CW31" i="9"/>
  <c r="AZ31" i="9"/>
  <c r="AU31" i="9"/>
  <c r="CK31" i="9"/>
  <c r="DW31" i="9"/>
  <c r="CQ31" i="9"/>
  <c r="BP31" i="9"/>
  <c r="FE31" i="9"/>
  <c r="CF31" i="9"/>
  <c r="DV31" i="9"/>
  <c r="CN31" i="9"/>
  <c r="EB31" i="9"/>
  <c r="CI31" i="9"/>
  <c r="ET31" i="9"/>
  <c r="DP31" i="9"/>
  <c r="BV31" i="9"/>
  <c r="FJ31" i="9"/>
  <c r="CR31" i="9"/>
  <c r="DB31" i="9"/>
  <c r="CD31" i="9"/>
  <c r="FH31" i="9"/>
  <c r="EL31" i="9"/>
  <c r="DN31" i="9"/>
  <c r="DC31" i="9"/>
  <c r="BU31" i="9"/>
  <c r="EY31" i="9"/>
  <c r="CA31" i="9"/>
  <c r="BB31" i="9"/>
  <c r="DT31" i="9"/>
  <c r="AT31" i="9"/>
  <c r="CZ31" i="9"/>
  <c r="CH31" i="9"/>
  <c r="DQ31" i="9"/>
  <c r="EK31" i="9"/>
  <c r="AS31" i="9"/>
  <c r="DZ31" i="9"/>
  <c r="FB31" i="9"/>
  <c r="CJ31" i="9"/>
  <c r="BX31" i="9"/>
  <c r="AR31" i="9"/>
  <c r="CE31" i="9"/>
  <c r="BL31" i="9"/>
  <c r="DA31" i="9"/>
  <c r="EP31" i="9"/>
  <c r="EZ31" i="9"/>
  <c r="DM31" i="9"/>
  <c r="AP31" i="9"/>
  <c r="EN31" i="9"/>
  <c r="CX31" i="9"/>
  <c r="CB31" i="9"/>
  <c r="FA31" i="9"/>
  <c r="FL31" i="9"/>
  <c r="ER31" i="9"/>
  <c r="CL31" i="9"/>
  <c r="CC31" i="9"/>
  <c r="ES31" i="9"/>
  <c r="DY31" i="9"/>
  <c r="DU31" i="9"/>
  <c r="DH28" i="9"/>
  <c r="ES28" i="9"/>
  <c r="DR28" i="9"/>
  <c r="BR28" i="9"/>
  <c r="CM28" i="9"/>
  <c r="BG28" i="9"/>
  <c r="CO28" i="9"/>
  <c r="ET28" i="9"/>
  <c r="CA28" i="9"/>
  <c r="BE28" i="9"/>
  <c r="AO28" i="9"/>
  <c r="CZ28" i="9"/>
  <c r="FN28" i="9"/>
  <c r="CG28" i="9"/>
  <c r="CI28" i="9"/>
  <c r="DI28" i="9"/>
  <c r="CH28" i="9"/>
  <c r="DN28" i="9"/>
  <c r="CS28" i="9"/>
  <c r="CP28" i="9"/>
  <c r="AS28" i="9"/>
  <c r="EA28" i="9"/>
  <c r="DU28" i="9"/>
  <c r="EQ28" i="9"/>
  <c r="BK28" i="9"/>
  <c r="DZ28" i="9"/>
  <c r="AP28" i="9"/>
  <c r="DS28" i="9"/>
  <c r="FM28" i="9"/>
  <c r="BY28" i="9"/>
  <c r="BI28" i="9"/>
  <c r="DT28" i="9"/>
  <c r="CT28" i="9"/>
  <c r="DM28" i="9"/>
  <c r="DF28" i="9"/>
  <c r="EK28" i="9"/>
  <c r="CR28" i="9"/>
  <c r="DW28" i="9"/>
  <c r="BV28" i="9"/>
  <c r="DO28" i="9"/>
  <c r="AY28" i="9"/>
  <c r="CF28" i="9"/>
  <c r="AT28" i="9"/>
  <c r="FH28" i="9"/>
  <c r="FD28" i="9"/>
  <c r="EB28" i="9"/>
  <c r="AX28" i="9"/>
  <c r="FA28" i="9"/>
  <c r="DC28" i="9"/>
  <c r="AZ28" i="9"/>
  <c r="CB28" i="9"/>
  <c r="CU28" i="9"/>
  <c r="CN28" i="9"/>
  <c r="FE28" i="9"/>
  <c r="EC28" i="9"/>
  <c r="DB28" i="9"/>
  <c r="EZ28" i="9"/>
  <c r="FG28" i="9"/>
  <c r="FF28" i="9"/>
  <c r="DJ28" i="9"/>
  <c r="EM28" i="9"/>
  <c r="AU28" i="9"/>
  <c r="DA28" i="9"/>
  <c r="BS28" i="9"/>
  <c r="ER28" i="9"/>
  <c r="DQ28" i="9"/>
  <c r="BP28" i="9"/>
  <c r="BX28" i="9"/>
  <c r="ED28" i="9"/>
  <c r="CV28" i="9"/>
  <c r="AR28" i="9"/>
  <c r="BN28" i="9"/>
  <c r="DP28" i="9"/>
  <c r="EO28" i="9"/>
  <c r="BZ28" i="9"/>
  <c r="BF28" i="9"/>
  <c r="EF28" i="9"/>
  <c r="CX28" i="9"/>
  <c r="BQ28" i="9"/>
  <c r="DK28" i="9"/>
  <c r="BA28" i="9"/>
  <c r="BL28" i="9"/>
  <c r="BH28" i="9"/>
  <c r="AW28" i="9"/>
  <c r="DE28" i="9"/>
  <c r="DV28" i="9"/>
  <c r="BW28" i="9"/>
  <c r="DL28" i="9"/>
  <c r="FB28" i="9"/>
  <c r="CW28" i="9"/>
  <c r="EX28" i="9"/>
  <c r="BB28" i="9"/>
  <c r="DX28" i="9"/>
  <c r="EJ28" i="9"/>
  <c r="EP28" i="9"/>
  <c r="EV28" i="9"/>
  <c r="FK28" i="9"/>
  <c r="CE28" i="9"/>
  <c r="EY28" i="9"/>
  <c r="BO28" i="9"/>
  <c r="FL28" i="9"/>
  <c r="AV28" i="9"/>
  <c r="AQ28" i="9"/>
  <c r="BT28" i="9"/>
  <c r="BM28" i="9"/>
  <c r="CY28" i="9"/>
  <c r="EI28" i="9"/>
  <c r="EL28" i="9"/>
  <c r="DD28" i="9"/>
  <c r="FJ28" i="9"/>
  <c r="FI28" i="9"/>
  <c r="FC28" i="9"/>
  <c r="EN28" i="9"/>
  <c r="CD28" i="9"/>
  <c r="CQ28" i="9"/>
  <c r="CJ28" i="9"/>
  <c r="EW28" i="9"/>
  <c r="BC28" i="9"/>
  <c r="CK28" i="9"/>
  <c r="EE28" i="9"/>
  <c r="EG28" i="9"/>
  <c r="DY28" i="9"/>
  <c r="BD28" i="9"/>
  <c r="CL28" i="9"/>
  <c r="BU28" i="9"/>
  <c r="DG28" i="9"/>
  <c r="EU28" i="9"/>
  <c r="BJ28" i="9"/>
  <c r="CC28" i="9"/>
  <c r="EH28" i="9"/>
  <c r="CR26" i="9"/>
  <c r="CZ26" i="9"/>
  <c r="DW26" i="9"/>
  <c r="FF26" i="9"/>
  <c r="DA26" i="9"/>
  <c r="EJ26" i="9"/>
  <c r="CQ26" i="9"/>
  <c r="BA26" i="9"/>
  <c r="AY26" i="9"/>
  <c r="CO26" i="9"/>
  <c r="DN26" i="9"/>
  <c r="CV26" i="9"/>
  <c r="CI26" i="9"/>
  <c r="DF26" i="9"/>
  <c r="FM26" i="9"/>
  <c r="AO26" i="9"/>
  <c r="BE26" i="9"/>
  <c r="CS26" i="9"/>
  <c r="ED26" i="9"/>
  <c r="EK26" i="9"/>
  <c r="EQ26" i="9"/>
  <c r="DM26" i="9"/>
  <c r="DT26" i="9"/>
  <c r="DU26" i="9"/>
  <c r="CB26" i="9"/>
  <c r="EE26" i="9"/>
  <c r="BR26" i="9"/>
  <c r="EW26" i="9"/>
  <c r="FH26" i="9"/>
  <c r="DZ26" i="9"/>
  <c r="EN26" i="9"/>
  <c r="CK26" i="9"/>
  <c r="DD26" i="9"/>
  <c r="FK26" i="9"/>
  <c r="CG26" i="9"/>
  <c r="DL26" i="9"/>
  <c r="CF26" i="9"/>
  <c r="BF26" i="9"/>
  <c r="BV26" i="9"/>
  <c r="BH26" i="9"/>
  <c r="BL26" i="9"/>
  <c r="BI26" i="9"/>
  <c r="CT26" i="9"/>
  <c r="DH26" i="9"/>
  <c r="EY26" i="9"/>
  <c r="BT26" i="9"/>
  <c r="BX26" i="9"/>
  <c r="BD26" i="9"/>
  <c r="DC26" i="9"/>
  <c r="DV26" i="9"/>
  <c r="AQ26" i="9"/>
  <c r="DB26" i="9"/>
  <c r="AP26" i="9"/>
  <c r="FJ26" i="9"/>
  <c r="BB26" i="9"/>
  <c r="DK26" i="9"/>
  <c r="CW26" i="9"/>
  <c r="CN26" i="9"/>
  <c r="AW26" i="9"/>
  <c r="CE26" i="9"/>
  <c r="CD26" i="9"/>
  <c r="AR26" i="9"/>
  <c r="AX26" i="9"/>
  <c r="ET26" i="9"/>
  <c r="DE26" i="9"/>
  <c r="DO26" i="9"/>
  <c r="BP26" i="9"/>
  <c r="CX26" i="9"/>
  <c r="DR26" i="9"/>
  <c r="BJ26" i="9"/>
  <c r="EF26" i="9"/>
  <c r="BC26" i="9"/>
  <c r="BU26" i="9"/>
  <c r="AU26" i="9"/>
  <c r="DI26" i="9"/>
  <c r="FD26" i="9"/>
  <c r="FB26" i="9"/>
  <c r="EZ26" i="9"/>
  <c r="ES26" i="9"/>
  <c r="BW26" i="9"/>
  <c r="CL26" i="9"/>
  <c r="CY26" i="9"/>
  <c r="DQ26" i="9"/>
  <c r="BN26" i="9"/>
  <c r="EA26" i="9"/>
  <c r="FG26" i="9"/>
  <c r="DS26" i="9"/>
  <c r="BY26" i="9"/>
  <c r="DJ26" i="9"/>
  <c r="EL26" i="9"/>
  <c r="FA26" i="9"/>
  <c r="CP26" i="9"/>
  <c r="CH26" i="9"/>
  <c r="BG26" i="9"/>
  <c r="CJ26" i="9"/>
  <c r="CC26" i="9"/>
  <c r="FN26" i="9"/>
  <c r="BS26" i="9"/>
  <c r="AS26" i="9"/>
  <c r="EV26" i="9"/>
  <c r="FI26" i="9"/>
  <c r="EI26" i="9"/>
  <c r="EM26" i="9"/>
  <c r="BZ26" i="9"/>
  <c r="EU26" i="9"/>
  <c r="EC26" i="9"/>
  <c r="EG26" i="9"/>
  <c r="EO26" i="9"/>
  <c r="EB26" i="9"/>
  <c r="DP26" i="9"/>
  <c r="BO26" i="9"/>
  <c r="DY26" i="9"/>
  <c r="BM26" i="9"/>
  <c r="FE26" i="9"/>
  <c r="BQ26" i="9"/>
  <c r="EH26" i="9"/>
  <c r="FC26" i="9"/>
  <c r="DX26" i="9"/>
  <c r="ER26" i="9"/>
  <c r="CA26" i="9"/>
  <c r="BK26" i="9"/>
  <c r="AZ26" i="9"/>
  <c r="FL26" i="9"/>
  <c r="CU26" i="9"/>
  <c r="AV26" i="9"/>
  <c r="AT26" i="9"/>
  <c r="EX26" i="9"/>
  <c r="EP26" i="9"/>
  <c r="CM26" i="9"/>
  <c r="DG26" i="9"/>
  <c r="AS58" i="9"/>
  <c r="AU58" i="9"/>
  <c r="DJ58" i="9"/>
  <c r="FN58" i="9"/>
  <c r="FK58" i="9"/>
  <c r="BW58" i="9"/>
  <c r="BG58" i="9"/>
  <c r="FJ58" i="9"/>
  <c r="BS58" i="9"/>
  <c r="BL58" i="9"/>
  <c r="FH58" i="9"/>
  <c r="FL58" i="9"/>
  <c r="ET58" i="9"/>
  <c r="CV58" i="9"/>
  <c r="DK58" i="9"/>
  <c r="BE58" i="9"/>
  <c r="BY58" i="9"/>
  <c r="AX58" i="9"/>
  <c r="BU58" i="9"/>
  <c r="FC58" i="9"/>
  <c r="DQ58" i="9"/>
  <c r="BC58" i="9"/>
  <c r="BI58" i="9"/>
  <c r="CG58" i="9"/>
  <c r="DC58" i="9"/>
  <c r="FF58" i="9"/>
  <c r="BN58" i="9"/>
  <c r="CT58" i="9"/>
  <c r="EO58" i="9"/>
  <c r="DT58" i="9"/>
  <c r="BB58" i="9"/>
  <c r="AP58" i="9"/>
  <c r="ES58" i="9"/>
  <c r="DZ58" i="9"/>
  <c r="CN58" i="9"/>
  <c r="AO58" i="9"/>
  <c r="BT58" i="9"/>
  <c r="DG58" i="9"/>
  <c r="EA58" i="9"/>
  <c r="BM58" i="9"/>
  <c r="DN58" i="9"/>
  <c r="EF58" i="9"/>
  <c r="AQ58" i="9"/>
  <c r="CR58" i="9"/>
  <c r="CD58" i="9"/>
  <c r="CW58" i="9"/>
  <c r="EB58" i="9"/>
  <c r="FG58" i="9"/>
  <c r="BK58" i="9"/>
  <c r="FD58" i="9"/>
  <c r="EV58" i="9"/>
  <c r="EI58" i="9"/>
  <c r="DO58" i="9"/>
  <c r="CE58" i="9"/>
  <c r="EG58" i="9"/>
  <c r="DI58" i="9"/>
  <c r="BD58" i="9"/>
  <c r="DP58" i="9"/>
  <c r="EM58" i="9"/>
  <c r="EL58" i="9"/>
  <c r="DA58" i="9"/>
  <c r="DE58" i="9"/>
  <c r="DM58" i="9"/>
  <c r="BF58" i="9"/>
  <c r="ER58" i="9"/>
  <c r="AR58" i="9"/>
  <c r="DW58" i="9"/>
  <c r="DB58" i="9"/>
  <c r="CM58" i="9"/>
  <c r="EC58" i="9"/>
  <c r="CS58" i="9"/>
  <c r="EN58" i="9"/>
  <c r="EW58" i="9"/>
  <c r="FM58" i="9"/>
  <c r="CP58" i="9"/>
  <c r="DF58" i="9"/>
  <c r="BO58" i="9"/>
  <c r="CK58" i="9"/>
  <c r="AZ58" i="9"/>
  <c r="CY58" i="9"/>
  <c r="EU58" i="9"/>
  <c r="AY58" i="9"/>
  <c r="CZ58" i="9"/>
  <c r="CH58" i="9"/>
  <c r="CJ58" i="9"/>
  <c r="DU58" i="9"/>
  <c r="CL58" i="9"/>
  <c r="BP58" i="9"/>
  <c r="CX58" i="9"/>
  <c r="BJ58" i="9"/>
  <c r="CQ58" i="9"/>
  <c r="ED58" i="9"/>
  <c r="EP58" i="9"/>
  <c r="FB58" i="9"/>
  <c r="CA58" i="9"/>
  <c r="CI58" i="9"/>
  <c r="DX58" i="9"/>
  <c r="CO58" i="9"/>
  <c r="BR58" i="9"/>
  <c r="DL58" i="9"/>
  <c r="EJ58" i="9"/>
  <c r="CU58" i="9"/>
  <c r="FA58" i="9"/>
  <c r="AW58" i="9"/>
  <c r="EZ58" i="9"/>
  <c r="BQ58" i="9"/>
  <c r="EK58" i="9"/>
  <c r="EX58" i="9"/>
  <c r="EH58" i="9"/>
  <c r="AV58" i="9"/>
  <c r="CC58" i="9"/>
  <c r="BX58" i="9"/>
  <c r="DV58" i="9"/>
  <c r="EY58" i="9"/>
  <c r="FI58" i="9"/>
  <c r="BH58" i="9"/>
  <c r="DS58" i="9"/>
  <c r="CF58" i="9"/>
  <c r="DD58" i="9"/>
  <c r="BV58" i="9"/>
  <c r="EE58" i="9"/>
  <c r="DR58" i="9"/>
  <c r="DY58" i="9"/>
  <c r="AT58" i="9"/>
  <c r="BA58" i="9"/>
  <c r="CB58" i="9"/>
  <c r="BZ58" i="9"/>
  <c r="DH58" i="9"/>
  <c r="EQ58" i="9"/>
  <c r="FE58" i="9"/>
  <c r="CA61" i="9"/>
  <c r="BW61" i="9"/>
  <c r="BD61" i="9"/>
  <c r="AR61" i="9"/>
  <c r="DJ61" i="9"/>
  <c r="AY61" i="9"/>
  <c r="DC61" i="9"/>
  <c r="AX61" i="9"/>
  <c r="CS61" i="9"/>
  <c r="AP61" i="9"/>
  <c r="EU61" i="9"/>
  <c r="FF61" i="9"/>
  <c r="BU61" i="9"/>
  <c r="DI61" i="9"/>
  <c r="FL61" i="9"/>
  <c r="AW61" i="9"/>
  <c r="CB61" i="9"/>
  <c r="EO61" i="9"/>
  <c r="BB61" i="9"/>
  <c r="CU61" i="9"/>
  <c r="AV61" i="9"/>
  <c r="FI61" i="9"/>
  <c r="FM61" i="9"/>
  <c r="DG61" i="9"/>
  <c r="EA61" i="9"/>
  <c r="EY61" i="9"/>
  <c r="DF61" i="9"/>
  <c r="CD61" i="9"/>
  <c r="BR61" i="9"/>
  <c r="CM61" i="9"/>
  <c r="CI61" i="9"/>
  <c r="FJ61" i="9"/>
  <c r="BJ61" i="9"/>
  <c r="EP61" i="9"/>
  <c r="FC61" i="9"/>
  <c r="EE61" i="9"/>
  <c r="BT61" i="9"/>
  <c r="FD61" i="9"/>
  <c r="DD61" i="9"/>
  <c r="EI61" i="9"/>
  <c r="DP61" i="9"/>
  <c r="EZ61" i="9"/>
  <c r="DE61" i="9"/>
  <c r="DK61" i="9"/>
  <c r="EJ61" i="9"/>
  <c r="FA61" i="9"/>
  <c r="ET61" i="9"/>
  <c r="DU61" i="9"/>
  <c r="EH61" i="9"/>
  <c r="ER61" i="9"/>
  <c r="CW61" i="9"/>
  <c r="BK61" i="9"/>
  <c r="DV61" i="9"/>
  <c r="EL61" i="9"/>
  <c r="DH61" i="9"/>
  <c r="ED61" i="9"/>
  <c r="AZ61" i="9"/>
  <c r="BN61" i="9"/>
  <c r="AS61" i="9"/>
  <c r="EW61" i="9"/>
  <c r="FN61" i="9"/>
  <c r="DB61" i="9"/>
  <c r="BE61" i="9"/>
  <c r="CN61" i="9"/>
  <c r="BY61" i="9"/>
  <c r="DN61" i="9"/>
  <c r="DO61" i="9"/>
  <c r="CH61" i="9"/>
  <c r="AU61" i="9"/>
  <c r="CZ61" i="9"/>
  <c r="DW61" i="9"/>
  <c r="CX61" i="9"/>
  <c r="FB61" i="9"/>
  <c r="CO61" i="9"/>
  <c r="FE61" i="9"/>
  <c r="EC61" i="9"/>
  <c r="BV61" i="9"/>
  <c r="CC61" i="9"/>
  <c r="BF61" i="9"/>
  <c r="DT61" i="9"/>
  <c r="FG61" i="9"/>
  <c r="AQ61" i="9"/>
  <c r="BC61" i="9"/>
  <c r="BH61" i="9"/>
  <c r="CJ61" i="9"/>
  <c r="CR61" i="9"/>
  <c r="EN61" i="9"/>
  <c r="CG61" i="9"/>
  <c r="CT61" i="9"/>
  <c r="ES61" i="9"/>
  <c r="CF61" i="9"/>
  <c r="DS61" i="9"/>
  <c r="EQ61" i="9"/>
  <c r="CY61" i="9"/>
  <c r="DZ61" i="9"/>
  <c r="CP61" i="9"/>
  <c r="EM61" i="9"/>
  <c r="BM61" i="9"/>
  <c r="DR61" i="9"/>
  <c r="DQ61" i="9"/>
  <c r="BS61" i="9"/>
  <c r="FK61" i="9"/>
  <c r="DX61" i="9"/>
  <c r="BO61" i="9"/>
  <c r="BZ61" i="9"/>
  <c r="DA61" i="9"/>
  <c r="AT61" i="9"/>
  <c r="CK61" i="9"/>
  <c r="BX61" i="9"/>
  <c r="EF61" i="9"/>
  <c r="EX61" i="9"/>
  <c r="CV61" i="9"/>
  <c r="CE61" i="9"/>
  <c r="BI61" i="9"/>
  <c r="BG61" i="9"/>
  <c r="FH61" i="9"/>
  <c r="DY61" i="9"/>
  <c r="EK61" i="9"/>
  <c r="CL61" i="9"/>
  <c r="DL61" i="9"/>
  <c r="EB61" i="9"/>
  <c r="CQ61" i="9"/>
  <c r="DM61" i="9"/>
  <c r="EG61" i="9"/>
  <c r="BL61" i="9"/>
  <c r="EV61" i="9"/>
  <c r="AO61" i="9"/>
  <c r="BP61" i="9"/>
  <c r="BA61" i="9"/>
  <c r="BQ61" i="9"/>
  <c r="AX27" i="9"/>
  <c r="DR27" i="9"/>
  <c r="BO27" i="9"/>
  <c r="AU27" i="9"/>
  <c r="CG27" i="9"/>
  <c r="DY27" i="9"/>
  <c r="DC27" i="9"/>
  <c r="DQ27" i="9"/>
  <c r="DG27" i="9"/>
  <c r="EG27" i="9"/>
  <c r="FF27" i="9"/>
  <c r="FC27" i="9"/>
  <c r="BC27" i="9"/>
  <c r="FK27" i="9"/>
  <c r="BS27" i="9"/>
  <c r="CY27" i="9"/>
  <c r="CW27" i="9"/>
  <c r="DZ27" i="9"/>
  <c r="BG27" i="9"/>
  <c r="AR27" i="9"/>
  <c r="FL27" i="9"/>
  <c r="BF27" i="9"/>
  <c r="CR27" i="9"/>
  <c r="EF27" i="9"/>
  <c r="DU27" i="9"/>
  <c r="BT27" i="9"/>
  <c r="EV27" i="9"/>
  <c r="BE27" i="9"/>
  <c r="EZ27" i="9"/>
  <c r="FH27" i="9"/>
  <c r="BP27" i="9"/>
  <c r="CB27" i="9"/>
  <c r="BD27" i="9"/>
  <c r="EI27" i="9"/>
  <c r="ES27" i="9"/>
  <c r="ET27" i="9"/>
  <c r="DA27" i="9"/>
  <c r="BR27" i="9"/>
  <c r="DD27" i="9"/>
  <c r="AQ27" i="9"/>
  <c r="CJ27" i="9"/>
  <c r="FA27" i="9"/>
  <c r="DW27" i="9"/>
  <c r="DI27" i="9"/>
  <c r="BQ27" i="9"/>
  <c r="DE27" i="9"/>
  <c r="CP27" i="9"/>
  <c r="DB27" i="9"/>
  <c r="CF27" i="9"/>
  <c r="AW27" i="9"/>
  <c r="DS27" i="9"/>
  <c r="EQ27" i="9"/>
  <c r="DM27" i="9"/>
  <c r="EC27" i="9"/>
  <c r="BK27" i="9"/>
  <c r="ER27" i="9"/>
  <c r="BW27" i="9"/>
  <c r="CM27" i="9"/>
  <c r="EW27" i="9"/>
  <c r="EU27" i="9"/>
  <c r="DT27" i="9"/>
  <c r="FM27" i="9"/>
  <c r="DJ27" i="9"/>
  <c r="BA27" i="9"/>
  <c r="DN27" i="9"/>
  <c r="FB27" i="9"/>
  <c r="CV27" i="9"/>
  <c r="DH27" i="9"/>
  <c r="CS27" i="9"/>
  <c r="BX27" i="9"/>
  <c r="BJ27" i="9"/>
  <c r="DL27" i="9"/>
  <c r="BV27" i="9"/>
  <c r="CL27" i="9"/>
  <c r="EB27" i="9"/>
  <c r="FI27" i="9"/>
  <c r="EM27" i="9"/>
  <c r="EE27" i="9"/>
  <c r="EP27" i="9"/>
  <c r="DX27" i="9"/>
  <c r="BN27" i="9"/>
  <c r="EN27" i="9"/>
  <c r="BZ27" i="9"/>
  <c r="CU27" i="9"/>
  <c r="CA27" i="9"/>
  <c r="CC27" i="9"/>
  <c r="BH27" i="9"/>
  <c r="CT27" i="9"/>
  <c r="AY27" i="9"/>
  <c r="FG27" i="9"/>
  <c r="CI27" i="9"/>
  <c r="ED27" i="9"/>
  <c r="DV27" i="9"/>
  <c r="BL27" i="9"/>
  <c r="BM27" i="9"/>
  <c r="CH27" i="9"/>
  <c r="EY27" i="9"/>
  <c r="DO27" i="9"/>
  <c r="DK27" i="9"/>
  <c r="CX27" i="9"/>
  <c r="FD27" i="9"/>
  <c r="BI27" i="9"/>
  <c r="EJ27" i="9"/>
  <c r="AP27" i="9"/>
  <c r="CO27" i="9"/>
  <c r="FE27" i="9"/>
  <c r="AZ27" i="9"/>
  <c r="EH27" i="9"/>
  <c r="BU27" i="9"/>
  <c r="EK27" i="9"/>
  <c r="AT27" i="9"/>
  <c r="CE27" i="9"/>
  <c r="AV27" i="9"/>
  <c r="DF27" i="9"/>
  <c r="EX27" i="9"/>
  <c r="EA27" i="9"/>
  <c r="FJ27" i="9"/>
  <c r="BB27" i="9"/>
  <c r="FN27" i="9"/>
  <c r="DP27" i="9"/>
  <c r="AS27" i="9"/>
  <c r="CN27" i="9"/>
  <c r="BY27" i="9"/>
  <c r="CQ27" i="9"/>
  <c r="CZ27" i="9"/>
  <c r="AO27" i="9"/>
  <c r="CK27" i="9"/>
  <c r="EL27" i="9"/>
  <c r="CD27" i="9"/>
  <c r="EO27" i="9"/>
  <c r="BH22" i="9"/>
  <c r="BY22" i="9"/>
  <c r="CH22" i="9"/>
  <c r="EB22" i="9"/>
  <c r="FF22" i="9"/>
  <c r="BR22" i="9"/>
  <c r="CA22" i="9"/>
  <c r="EV22" i="9"/>
  <c r="FC22" i="9"/>
  <c r="BT22" i="9"/>
  <c r="CN22" i="9"/>
  <c r="BI22" i="9"/>
  <c r="CE22" i="9"/>
  <c r="CM22" i="9"/>
  <c r="BW22" i="9"/>
  <c r="DA22" i="9"/>
  <c r="BN22" i="9"/>
  <c r="BO22" i="9"/>
  <c r="CW22" i="9"/>
  <c r="DC22" i="9"/>
  <c r="CO22" i="9"/>
  <c r="EU22" i="9"/>
  <c r="EM22" i="9"/>
  <c r="AW22" i="9"/>
  <c r="BL22" i="9"/>
  <c r="FB22" i="9"/>
  <c r="DO22" i="9"/>
  <c r="DV22" i="9"/>
  <c r="EF22" i="9"/>
  <c r="BB22" i="9"/>
  <c r="DP22" i="9"/>
  <c r="EZ22" i="9"/>
  <c r="AY22" i="9"/>
  <c r="EQ22" i="9"/>
  <c r="BX22" i="9"/>
  <c r="FI22" i="9"/>
  <c r="BA22" i="9"/>
  <c r="CY22" i="9"/>
  <c r="EG22" i="9"/>
  <c r="CG22" i="9"/>
  <c r="DL22" i="9"/>
  <c r="ET22" i="9"/>
  <c r="CF22" i="9"/>
  <c r="AU22" i="9"/>
  <c r="ER22" i="9"/>
  <c r="DU22" i="9"/>
  <c r="CX22" i="9"/>
  <c r="CJ22" i="9"/>
  <c r="EN22" i="9"/>
  <c r="FM22" i="9"/>
  <c r="BF22" i="9"/>
  <c r="EO22" i="9"/>
  <c r="BZ22" i="9"/>
  <c r="BV22" i="9"/>
  <c r="DS22" i="9"/>
  <c r="DB22" i="9"/>
  <c r="CP22" i="9"/>
  <c r="EH22" i="9"/>
  <c r="CQ22" i="9"/>
  <c r="FN22" i="9"/>
  <c r="DX22" i="9"/>
  <c r="DW22" i="9"/>
  <c r="EL22" i="9"/>
  <c r="CD22" i="9"/>
  <c r="AQ22" i="9"/>
  <c r="AO22" i="9"/>
  <c r="BE22" i="9"/>
  <c r="DT22" i="9"/>
  <c r="DQ22" i="9"/>
  <c r="CK22" i="9"/>
  <c r="AR22" i="9"/>
  <c r="FE22" i="9"/>
  <c r="ED22" i="9"/>
  <c r="DF22" i="9"/>
  <c r="CI22" i="9"/>
  <c r="FA22" i="9"/>
  <c r="DY22" i="9"/>
  <c r="FG22" i="9"/>
  <c r="EK22" i="9"/>
  <c r="AS22" i="9"/>
  <c r="EE22" i="9"/>
  <c r="DZ22" i="9"/>
  <c r="DD22" i="9"/>
  <c r="EC22" i="9"/>
  <c r="DI22" i="9"/>
  <c r="DR22" i="9"/>
  <c r="BJ22" i="9"/>
  <c r="CS22" i="9"/>
  <c r="EX22" i="9"/>
  <c r="CR22" i="9"/>
  <c r="AZ22" i="9"/>
  <c r="BK22" i="9"/>
  <c r="BS22" i="9"/>
  <c r="DJ22" i="9"/>
  <c r="AT22" i="9"/>
  <c r="DK22" i="9"/>
  <c r="EA22" i="9"/>
  <c r="EI22" i="9"/>
  <c r="CV22" i="9"/>
  <c r="FH22" i="9"/>
  <c r="CZ22" i="9"/>
  <c r="FK22" i="9"/>
  <c r="BC22" i="9"/>
  <c r="BD22" i="9"/>
  <c r="BP22" i="9"/>
  <c r="CL22" i="9"/>
  <c r="CU22" i="9"/>
  <c r="EJ22" i="9"/>
  <c r="BG22" i="9"/>
  <c r="DG22" i="9"/>
  <c r="FL22" i="9"/>
  <c r="DE22" i="9"/>
  <c r="EW22" i="9"/>
  <c r="ES22" i="9"/>
  <c r="DN22" i="9"/>
  <c r="CT22" i="9"/>
  <c r="FJ22" i="9"/>
  <c r="BU22" i="9"/>
  <c r="DM22" i="9"/>
  <c r="BM22" i="9"/>
  <c r="DH22" i="9"/>
  <c r="FD22" i="9"/>
  <c r="AX22" i="9"/>
  <c r="AP22" i="9"/>
  <c r="BQ22" i="9"/>
  <c r="CC22" i="9"/>
  <c r="AV22" i="9"/>
  <c r="CB22" i="9"/>
  <c r="EY22" i="9"/>
  <c r="EP22" i="9"/>
  <c r="DT37" i="9"/>
  <c r="CT37" i="9"/>
  <c r="DO37" i="9"/>
  <c r="EP37" i="9"/>
  <c r="EB37" i="9"/>
  <c r="DD37" i="9"/>
  <c r="FM37" i="9"/>
  <c r="ES37" i="9"/>
  <c r="AV37" i="9"/>
  <c r="CK37" i="9"/>
  <c r="DZ37" i="9"/>
  <c r="BM37" i="9"/>
  <c r="DJ37" i="9"/>
  <c r="BQ37" i="9"/>
  <c r="FG37" i="9"/>
  <c r="CO37" i="9"/>
  <c r="EF37" i="9"/>
  <c r="BL37" i="9"/>
  <c r="CE37" i="9"/>
  <c r="AP37" i="9"/>
  <c r="DV37" i="9"/>
  <c r="FD37" i="9"/>
  <c r="DM37" i="9"/>
  <c r="BW37" i="9"/>
  <c r="AQ37" i="9"/>
  <c r="CZ37" i="9"/>
  <c r="DN37" i="9"/>
  <c r="AO37" i="9"/>
  <c r="BY37" i="9"/>
  <c r="DU37" i="9"/>
  <c r="FE37" i="9"/>
  <c r="FL37" i="9"/>
  <c r="BH37" i="9"/>
  <c r="CG37" i="9"/>
  <c r="CW37" i="9"/>
  <c r="CH37" i="9"/>
  <c r="CP37" i="9"/>
  <c r="AR37" i="9"/>
  <c r="FJ37" i="9"/>
  <c r="BU37" i="9"/>
  <c r="BZ37" i="9"/>
  <c r="CC37" i="9"/>
  <c r="EH37" i="9"/>
  <c r="BX37" i="9"/>
  <c r="BB37" i="9"/>
  <c r="FI37" i="9"/>
  <c r="EI37" i="9"/>
  <c r="DF37" i="9"/>
  <c r="CQ37" i="9"/>
  <c r="BN37" i="9"/>
  <c r="CB37" i="9"/>
  <c r="EY37" i="9"/>
  <c r="BG37" i="9"/>
  <c r="CD37" i="9"/>
  <c r="BR37" i="9"/>
  <c r="CR37" i="9"/>
  <c r="DR37" i="9"/>
  <c r="BI37" i="9"/>
  <c r="DI37" i="9"/>
  <c r="AU37" i="9"/>
  <c r="DK37" i="9"/>
  <c r="EL37" i="9"/>
  <c r="CU37" i="9"/>
  <c r="DP37" i="9"/>
  <c r="CN37" i="9"/>
  <c r="BA37" i="9"/>
  <c r="CF37" i="9"/>
  <c r="DE37" i="9"/>
  <c r="BJ37" i="9"/>
  <c r="FC37" i="9"/>
  <c r="FH37" i="9"/>
  <c r="AW37" i="9"/>
  <c r="FB37" i="9"/>
  <c r="DC37" i="9"/>
  <c r="DL37" i="9"/>
  <c r="EK37" i="9"/>
  <c r="AS37" i="9"/>
  <c r="DH37" i="9"/>
  <c r="EG37" i="9"/>
  <c r="EM37" i="9"/>
  <c r="AT37" i="9"/>
  <c r="DW37" i="9"/>
  <c r="FK37" i="9"/>
  <c r="EV37" i="9"/>
  <c r="ET37" i="9"/>
  <c r="DQ37" i="9"/>
  <c r="DB37" i="9"/>
  <c r="BV37" i="9"/>
  <c r="AZ37" i="9"/>
  <c r="EC37" i="9"/>
  <c r="CM37" i="9"/>
  <c r="BT37" i="9"/>
  <c r="CI37" i="9"/>
  <c r="EX37" i="9"/>
  <c r="AY37" i="9"/>
  <c r="EA37" i="9"/>
  <c r="FN37" i="9"/>
  <c r="FF37" i="9"/>
  <c r="ED37" i="9"/>
  <c r="EU37" i="9"/>
  <c r="EN37" i="9"/>
  <c r="EW37" i="9"/>
  <c r="ER37" i="9"/>
  <c r="DG37" i="9"/>
  <c r="CV37" i="9"/>
  <c r="BD37" i="9"/>
  <c r="CX37" i="9"/>
  <c r="EE37" i="9"/>
  <c r="BK37" i="9"/>
  <c r="EO37" i="9"/>
  <c r="CA37" i="9"/>
  <c r="FA37" i="9"/>
  <c r="DA37" i="9"/>
  <c r="EJ37" i="9"/>
  <c r="BF37" i="9"/>
  <c r="EZ37" i="9"/>
  <c r="DY37" i="9"/>
  <c r="BC37" i="9"/>
  <c r="DS37" i="9"/>
  <c r="BO37" i="9"/>
  <c r="BS37" i="9"/>
  <c r="DX37" i="9"/>
  <c r="CJ37" i="9"/>
  <c r="CY37" i="9"/>
  <c r="CS37" i="9"/>
  <c r="AX37" i="9"/>
  <c r="CL37" i="9"/>
  <c r="EQ37" i="9"/>
  <c r="BP37" i="9"/>
  <c r="W46" i="9"/>
  <c r="DP17" i="9"/>
  <c r="DQ17" i="9"/>
  <c r="BI17" i="9"/>
  <c r="ET17" i="9"/>
  <c r="CM17" i="9"/>
  <c r="AX17" i="9"/>
  <c r="EF17" i="9"/>
  <c r="EV17" i="9"/>
  <c r="EJ17" i="9"/>
  <c r="CL17" i="9"/>
  <c r="BE17" i="9"/>
  <c r="DV17" i="9"/>
  <c r="EB17" i="9"/>
  <c r="FH17" i="9"/>
  <c r="BD17" i="9"/>
  <c r="FJ17" i="9"/>
  <c r="BW17" i="9"/>
  <c r="EZ17" i="9"/>
  <c r="EL17" i="9"/>
  <c r="DL17" i="9"/>
  <c r="BM17" i="9"/>
  <c r="CT17" i="9"/>
  <c r="ES17" i="9"/>
  <c r="BL17" i="9"/>
  <c r="BR17" i="9"/>
  <c r="CV17" i="9"/>
  <c r="DW17" i="9"/>
  <c r="BK17" i="9"/>
  <c r="CX17" i="9"/>
  <c r="DG17" i="9"/>
  <c r="DE17" i="9"/>
  <c r="CW17" i="9"/>
  <c r="CA17" i="9"/>
  <c r="CU17" i="9"/>
  <c r="FC17" i="9"/>
  <c r="DB17" i="9"/>
  <c r="DX17" i="9"/>
  <c r="EG17" i="9"/>
  <c r="DT17" i="9"/>
  <c r="EQ17" i="9"/>
  <c r="DN17" i="9"/>
  <c r="CE17" i="9"/>
  <c r="CH17" i="9"/>
  <c r="DI17" i="9"/>
  <c r="EO17" i="9"/>
  <c r="CS17" i="9"/>
  <c r="DS17" i="9"/>
  <c r="CK17" i="9"/>
  <c r="ED17" i="9"/>
  <c r="CI17" i="9"/>
  <c r="CF17" i="9"/>
  <c r="EE17" i="9"/>
  <c r="AR17" i="9"/>
  <c r="EH17" i="9"/>
  <c r="BN17" i="9"/>
  <c r="CB17" i="9"/>
  <c r="BG17" i="9"/>
  <c r="CN17" i="9"/>
  <c r="FG17" i="9"/>
  <c r="EP17" i="9"/>
  <c r="DC17" i="9"/>
  <c r="BY17" i="9"/>
  <c r="CC17" i="9"/>
  <c r="BQ17" i="9"/>
  <c r="FN17" i="9"/>
  <c r="ER17" i="9"/>
  <c r="FF17" i="9"/>
  <c r="DA17" i="9"/>
  <c r="BU17" i="9"/>
  <c r="EI17" i="9"/>
  <c r="BP17" i="9"/>
  <c r="CR17" i="9"/>
  <c r="FL17" i="9"/>
  <c r="BX17" i="9"/>
  <c r="DK17" i="9"/>
  <c r="EU17" i="9"/>
  <c r="AQ17" i="9"/>
  <c r="AW17" i="9"/>
  <c r="DD17" i="9"/>
  <c r="AV17" i="9"/>
  <c r="CZ17" i="9"/>
  <c r="FB17" i="9"/>
  <c r="BT17" i="9"/>
  <c r="EA17" i="9"/>
  <c r="EC17" i="9"/>
  <c r="CQ17" i="9"/>
  <c r="DH17" i="9"/>
  <c r="DZ17" i="9"/>
  <c r="DU17" i="9"/>
  <c r="EW17" i="9"/>
  <c r="AT17" i="9"/>
  <c r="AZ17" i="9"/>
  <c r="EM17" i="9"/>
  <c r="FA17" i="9"/>
  <c r="CG17" i="9"/>
  <c r="AY17" i="9"/>
  <c r="DY17" i="9"/>
  <c r="FK17" i="9"/>
  <c r="BZ17" i="9"/>
  <c r="EY17" i="9"/>
  <c r="CJ17" i="9"/>
  <c r="FM17" i="9"/>
  <c r="BB17" i="9"/>
  <c r="BA17" i="9"/>
  <c r="FI17" i="9"/>
  <c r="BO17" i="9"/>
  <c r="FD17" i="9"/>
  <c r="AU17" i="9"/>
  <c r="DO17" i="9"/>
  <c r="DF17" i="9"/>
  <c r="CD17" i="9"/>
  <c r="FE17" i="9"/>
  <c r="BF17" i="9"/>
  <c r="BV17" i="9"/>
  <c r="BS17" i="9"/>
  <c r="DM17" i="9"/>
  <c r="BH17" i="9"/>
  <c r="AP17" i="9"/>
  <c r="CY17" i="9"/>
  <c r="EX17" i="9"/>
  <c r="DR17" i="9"/>
  <c r="AS17" i="9"/>
  <c r="CO17" i="9"/>
  <c r="EK17" i="9"/>
  <c r="EN17" i="9"/>
  <c r="BC17" i="9"/>
  <c r="DJ17" i="9"/>
  <c r="AO17" i="9"/>
  <c r="CP17" i="9"/>
  <c r="BJ17" i="9"/>
  <c r="EW48" i="9"/>
  <c r="DF48" i="9"/>
  <c r="FJ48" i="9"/>
  <c r="FB48" i="9"/>
  <c r="DD48" i="9"/>
  <c r="EI48" i="9"/>
  <c r="DR48" i="9"/>
  <c r="BB48" i="9"/>
  <c r="CP48" i="9"/>
  <c r="DJ48" i="9"/>
  <c r="DT48" i="9"/>
  <c r="BN48" i="9"/>
  <c r="FK48" i="9"/>
  <c r="BR48" i="9"/>
  <c r="FE48" i="9"/>
  <c r="BT48" i="9"/>
  <c r="FN48" i="9"/>
  <c r="DU48" i="9"/>
  <c r="EY48" i="9"/>
  <c r="BW48" i="9"/>
  <c r="FG48" i="9"/>
  <c r="FI48" i="9"/>
  <c r="EB48" i="9"/>
  <c r="DY48" i="9"/>
  <c r="BI48" i="9"/>
  <c r="CL48" i="9"/>
  <c r="BV48" i="9"/>
  <c r="ES48" i="9"/>
  <c r="CT48" i="9"/>
  <c r="BJ48" i="9"/>
  <c r="BK48" i="9"/>
  <c r="CM48" i="9"/>
  <c r="CB48" i="9"/>
  <c r="EJ48" i="9"/>
  <c r="DE48" i="9"/>
  <c r="BA48" i="9"/>
  <c r="DG48" i="9"/>
  <c r="CY48" i="9"/>
  <c r="BM48" i="9"/>
  <c r="EH48" i="9"/>
  <c r="CA48" i="9"/>
  <c r="AZ48" i="9"/>
  <c r="ER48" i="9"/>
  <c r="DC48" i="9"/>
  <c r="BD48" i="9"/>
  <c r="DW48" i="9"/>
  <c r="AQ48" i="9"/>
  <c r="AS48" i="9"/>
  <c r="FH48" i="9"/>
  <c r="AR48" i="9"/>
  <c r="EG48" i="9"/>
  <c r="DX48" i="9"/>
  <c r="BE48" i="9"/>
  <c r="DP48" i="9"/>
  <c r="BY48" i="9"/>
  <c r="BP48" i="9"/>
  <c r="EL48" i="9"/>
  <c r="CW48" i="9"/>
  <c r="CN48" i="9"/>
  <c r="DL48" i="9"/>
  <c r="BH48" i="9"/>
  <c r="DH48" i="9"/>
  <c r="CV48" i="9"/>
  <c r="EK48" i="9"/>
  <c r="BC48" i="9"/>
  <c r="ED48" i="9"/>
  <c r="CZ48" i="9"/>
  <c r="DM48" i="9"/>
  <c r="EQ48" i="9"/>
  <c r="CF48" i="9"/>
  <c r="AO48" i="9"/>
  <c r="AU48" i="9"/>
  <c r="DV48" i="9"/>
  <c r="EZ48" i="9"/>
  <c r="DB48" i="9"/>
  <c r="CD48" i="9"/>
  <c r="EE48" i="9"/>
  <c r="EO48" i="9"/>
  <c r="FL48" i="9"/>
  <c r="EU48" i="9"/>
  <c r="EF48" i="9"/>
  <c r="EC48" i="9"/>
  <c r="CG48" i="9"/>
  <c r="BU48" i="9"/>
  <c r="EN48" i="9"/>
  <c r="DZ48" i="9"/>
  <c r="BO48" i="9"/>
  <c r="CS48" i="9"/>
  <c r="CK48" i="9"/>
  <c r="CC48" i="9"/>
  <c r="AY48" i="9"/>
  <c r="BS48" i="9"/>
  <c r="BL48" i="9"/>
  <c r="DA48" i="9"/>
  <c r="FC48" i="9"/>
  <c r="AV48" i="9"/>
  <c r="DO48" i="9"/>
  <c r="CU48" i="9"/>
  <c r="CH48" i="9"/>
  <c r="CJ48" i="9"/>
  <c r="EX48" i="9"/>
  <c r="CE48" i="9"/>
  <c r="EA48" i="9"/>
  <c r="BG48" i="9"/>
  <c r="FF48" i="9"/>
  <c r="FA48" i="9"/>
  <c r="DK48" i="9"/>
  <c r="BZ48" i="9"/>
  <c r="DQ48" i="9"/>
  <c r="FD48" i="9"/>
  <c r="AT48" i="9"/>
  <c r="DS48" i="9"/>
  <c r="AP48" i="9"/>
  <c r="ET48" i="9"/>
  <c r="DN48" i="9"/>
  <c r="AW48" i="9"/>
  <c r="EV48" i="9"/>
  <c r="CO48" i="9"/>
  <c r="CR48" i="9"/>
  <c r="BQ48" i="9"/>
  <c r="FM48" i="9"/>
  <c r="CX48" i="9"/>
  <c r="DI48" i="9"/>
  <c r="BX48" i="9"/>
  <c r="CI48" i="9"/>
  <c r="EM48" i="9"/>
  <c r="EP48" i="9"/>
  <c r="CQ48" i="9"/>
  <c r="AX48" i="9"/>
  <c r="BF48" i="9"/>
  <c r="DX44" i="9"/>
  <c r="CN44" i="9"/>
  <c r="FM44" i="9"/>
  <c r="CP44" i="9"/>
  <c r="CF44" i="9"/>
  <c r="AT44" i="9"/>
  <c r="AU44" i="9"/>
  <c r="BQ44" i="9"/>
  <c r="BD44" i="9"/>
  <c r="BI44" i="9"/>
  <c r="BV44" i="9"/>
  <c r="BS44" i="9"/>
  <c r="DL44" i="9"/>
  <c r="DP44" i="9"/>
  <c r="CX44" i="9"/>
  <c r="BR44" i="9"/>
  <c r="CK44" i="9"/>
  <c r="AY44" i="9"/>
  <c r="AQ44" i="9"/>
  <c r="EY44" i="9"/>
  <c r="EE44" i="9"/>
  <c r="EM44" i="9"/>
  <c r="BP44" i="9"/>
  <c r="FC44" i="9"/>
  <c r="DD44" i="9"/>
  <c r="AW44" i="9"/>
  <c r="CI44" i="9"/>
  <c r="EQ44" i="9"/>
  <c r="AV44" i="9"/>
  <c r="CC44" i="9"/>
  <c r="BX44" i="9"/>
  <c r="EK44" i="9"/>
  <c r="DG44" i="9"/>
  <c r="DM44" i="9"/>
  <c r="ER44" i="9"/>
  <c r="AP44" i="9"/>
  <c r="FE44" i="9"/>
  <c r="DK44" i="9"/>
  <c r="BU44" i="9"/>
  <c r="FB44" i="9"/>
  <c r="DF44" i="9"/>
  <c r="DV44" i="9"/>
  <c r="CL44" i="9"/>
  <c r="BG44" i="9"/>
  <c r="DQ44" i="9"/>
  <c r="CE44" i="9"/>
  <c r="DW44" i="9"/>
  <c r="ET44" i="9"/>
  <c r="EA44" i="9"/>
  <c r="CR44" i="9"/>
  <c r="BW44" i="9"/>
  <c r="DI44" i="9"/>
  <c r="DS44" i="9"/>
  <c r="CG44" i="9"/>
  <c r="BL44" i="9"/>
  <c r="BK44" i="9"/>
  <c r="EL44" i="9"/>
  <c r="EB44" i="9"/>
  <c r="EC44" i="9"/>
  <c r="EH44" i="9"/>
  <c r="FF44" i="9"/>
  <c r="CH44" i="9"/>
  <c r="BB44" i="9"/>
  <c r="DC44" i="9"/>
  <c r="CM44" i="9"/>
  <c r="DJ44" i="9"/>
  <c r="DU44" i="9"/>
  <c r="DT44" i="9"/>
  <c r="FJ44" i="9"/>
  <c r="EG44" i="9"/>
  <c r="DY44" i="9"/>
  <c r="BC44" i="9"/>
  <c r="AS44" i="9"/>
  <c r="FA44" i="9"/>
  <c r="BA44" i="9"/>
  <c r="EJ44" i="9"/>
  <c r="FG44" i="9"/>
  <c r="ED44" i="9"/>
  <c r="EW44" i="9"/>
  <c r="AZ44" i="9"/>
  <c r="DR44" i="9"/>
  <c r="CA44" i="9"/>
  <c r="DH44" i="9"/>
  <c r="BH44" i="9"/>
  <c r="BZ44" i="9"/>
  <c r="CV44" i="9"/>
  <c r="DZ44" i="9"/>
  <c r="EP44" i="9"/>
  <c r="EU44" i="9"/>
  <c r="CZ44" i="9"/>
  <c r="DE44" i="9"/>
  <c r="FN44" i="9"/>
  <c r="BT44" i="9"/>
  <c r="BN44" i="9"/>
  <c r="FD44" i="9"/>
  <c r="EZ44" i="9"/>
  <c r="BJ44" i="9"/>
  <c r="BO44" i="9"/>
  <c r="EN44" i="9"/>
  <c r="FH44" i="9"/>
  <c r="CD44" i="9"/>
  <c r="FL44" i="9"/>
  <c r="CW44" i="9"/>
  <c r="BF44" i="9"/>
  <c r="CY44" i="9"/>
  <c r="BY44" i="9"/>
  <c r="CU44" i="9"/>
  <c r="FI44" i="9"/>
  <c r="FK44" i="9"/>
  <c r="DO44" i="9"/>
  <c r="BM44" i="9"/>
  <c r="EO44" i="9"/>
  <c r="CO44" i="9"/>
  <c r="AO44" i="9"/>
  <c r="CS44" i="9"/>
  <c r="EV44" i="9"/>
  <c r="CJ44" i="9"/>
  <c r="EX44" i="9"/>
  <c r="EF44" i="9"/>
  <c r="AR44" i="9"/>
  <c r="CQ44" i="9"/>
  <c r="ES44" i="9"/>
  <c r="DN44" i="9"/>
  <c r="DB44" i="9"/>
  <c r="BE44" i="9"/>
  <c r="AX44" i="9"/>
  <c r="CB44" i="9"/>
  <c r="CT44" i="9"/>
  <c r="EI44" i="9"/>
  <c r="DA44" i="9"/>
  <c r="DR20" i="9"/>
  <c r="BP20" i="9"/>
  <c r="EC20" i="9"/>
  <c r="AR20" i="9"/>
  <c r="CP20" i="9"/>
  <c r="FA20" i="9"/>
  <c r="CV20" i="9"/>
  <c r="BU20" i="9"/>
  <c r="AP20" i="9"/>
  <c r="CT20" i="9"/>
  <c r="BX20" i="9"/>
  <c r="AX20" i="9"/>
  <c r="EN20" i="9"/>
  <c r="FF20" i="9"/>
  <c r="BY20" i="9"/>
  <c r="BO20" i="9"/>
  <c r="CK20" i="9"/>
  <c r="BL20" i="9"/>
  <c r="CB20" i="9"/>
  <c r="DT20" i="9"/>
  <c r="EK20" i="9"/>
  <c r="CJ20" i="9"/>
  <c r="DQ20" i="9"/>
  <c r="BM20" i="9"/>
  <c r="CE20" i="9"/>
  <c r="AQ20" i="9"/>
  <c r="DA20" i="9"/>
  <c r="BG20" i="9"/>
  <c r="DH20" i="9"/>
  <c r="BB20" i="9"/>
  <c r="FI20" i="9"/>
  <c r="BE20" i="9"/>
  <c r="AS20" i="9"/>
  <c r="FL20" i="9"/>
  <c r="DC20" i="9"/>
  <c r="EX20" i="9"/>
  <c r="CX20" i="9"/>
  <c r="DX20" i="9"/>
  <c r="EL20" i="9"/>
  <c r="EU20" i="9"/>
  <c r="DF20" i="9"/>
  <c r="CL20" i="9"/>
  <c r="BQ20" i="9"/>
  <c r="EF20" i="9"/>
  <c r="CO20" i="9"/>
  <c r="CG20" i="9"/>
  <c r="FN20" i="9"/>
  <c r="EW20" i="9"/>
  <c r="DM20" i="9"/>
  <c r="CD20" i="9"/>
  <c r="DW20" i="9"/>
  <c r="BH20" i="9"/>
  <c r="AU20" i="9"/>
  <c r="AO20" i="9"/>
  <c r="CU20" i="9"/>
  <c r="EJ20" i="9"/>
  <c r="CC20" i="9"/>
  <c r="DD20" i="9"/>
  <c r="EM20" i="9"/>
  <c r="CM20" i="9"/>
  <c r="EB20" i="9"/>
  <c r="FG20" i="9"/>
  <c r="CH20" i="9"/>
  <c r="EG20" i="9"/>
  <c r="AV20" i="9"/>
  <c r="BV20" i="9"/>
  <c r="ET20" i="9"/>
  <c r="DJ20" i="9"/>
  <c r="EQ20" i="9"/>
  <c r="EZ20" i="9"/>
  <c r="FM20" i="9"/>
  <c r="BN20" i="9"/>
  <c r="DY20" i="9"/>
  <c r="BK20" i="9"/>
  <c r="FE20" i="9"/>
  <c r="CZ20" i="9"/>
  <c r="CF20" i="9"/>
  <c r="CY20" i="9"/>
  <c r="BI20" i="9"/>
  <c r="DN20" i="9"/>
  <c r="DV20" i="9"/>
  <c r="BS20" i="9"/>
  <c r="CS20" i="9"/>
  <c r="BD20" i="9"/>
  <c r="DI20" i="9"/>
  <c r="EP20" i="9"/>
  <c r="DL20" i="9"/>
  <c r="BZ20" i="9"/>
  <c r="EH20" i="9"/>
  <c r="BF20" i="9"/>
  <c r="DS20" i="9"/>
  <c r="CQ20" i="9"/>
  <c r="AY20" i="9"/>
  <c r="EY20" i="9"/>
  <c r="BT20" i="9"/>
  <c r="DE20" i="9"/>
  <c r="BJ20" i="9"/>
  <c r="AW20" i="9"/>
  <c r="ES20" i="9"/>
  <c r="CR20" i="9"/>
  <c r="ER20" i="9"/>
  <c r="EV20" i="9"/>
  <c r="BR20" i="9"/>
  <c r="CW20" i="9"/>
  <c r="DG20" i="9"/>
  <c r="EE20" i="9"/>
  <c r="EO20" i="9"/>
  <c r="EI20" i="9"/>
  <c r="AT20" i="9"/>
  <c r="AZ20" i="9"/>
  <c r="CA20" i="9"/>
  <c r="ED20" i="9"/>
  <c r="FK20" i="9"/>
  <c r="FB20" i="9"/>
  <c r="DO20" i="9"/>
  <c r="BA20" i="9"/>
  <c r="DB20" i="9"/>
  <c r="DU20" i="9"/>
  <c r="DP20" i="9"/>
  <c r="EA20" i="9"/>
  <c r="CN20" i="9"/>
  <c r="FC20" i="9"/>
  <c r="CI20" i="9"/>
  <c r="FJ20" i="9"/>
  <c r="FH20" i="9"/>
  <c r="DZ20" i="9"/>
  <c r="BW20" i="9"/>
  <c r="FD20" i="9"/>
  <c r="BC20" i="9"/>
  <c r="DK20" i="9"/>
  <c r="DR51" i="9"/>
  <c r="EL51" i="9"/>
  <c r="BL51" i="9"/>
  <c r="BI51" i="9"/>
  <c r="CB51" i="9"/>
  <c r="BE51" i="9"/>
  <c r="DD51" i="9"/>
  <c r="EC51" i="9"/>
  <c r="CS51" i="9"/>
  <c r="ER51" i="9"/>
  <c r="BC51" i="9"/>
  <c r="BK51" i="9"/>
  <c r="CU51" i="9"/>
  <c r="CG51" i="9"/>
  <c r="EW51" i="9"/>
  <c r="DO51" i="9"/>
  <c r="DF51" i="9"/>
  <c r="DM51" i="9"/>
  <c r="AZ51" i="9"/>
  <c r="EQ51" i="9"/>
  <c r="CA51" i="9"/>
  <c r="BJ51" i="9"/>
  <c r="BP51" i="9"/>
  <c r="EB51" i="9"/>
  <c r="FF51" i="9"/>
  <c r="BB51" i="9"/>
  <c r="ET51" i="9"/>
  <c r="DK51" i="9"/>
  <c r="AY51" i="9"/>
  <c r="EK51" i="9"/>
  <c r="EG51" i="9"/>
  <c r="AQ51" i="9"/>
  <c r="DN51" i="9"/>
  <c r="CZ51" i="9"/>
  <c r="DX51" i="9"/>
  <c r="FC51" i="9"/>
  <c r="BT51" i="9"/>
  <c r="DL51" i="9"/>
  <c r="CM51" i="9"/>
  <c r="BH51" i="9"/>
  <c r="FD51" i="9"/>
  <c r="FA51" i="9"/>
  <c r="CL51" i="9"/>
  <c r="BX51" i="9"/>
  <c r="DV51" i="9"/>
  <c r="DE51" i="9"/>
  <c r="BG51" i="9"/>
  <c r="AU51" i="9"/>
  <c r="CD51" i="9"/>
  <c r="FB51" i="9"/>
  <c r="FM51" i="9"/>
  <c r="CH51" i="9"/>
  <c r="EH51" i="9"/>
  <c r="EP51" i="9"/>
  <c r="EA51" i="9"/>
  <c r="CR51" i="9"/>
  <c r="EM51" i="9"/>
  <c r="EV51" i="9"/>
  <c r="BS51" i="9"/>
  <c r="FH51" i="9"/>
  <c r="BV51" i="9"/>
  <c r="DS51" i="9"/>
  <c r="BY51" i="9"/>
  <c r="DY51" i="9"/>
  <c r="BM51" i="9"/>
  <c r="DG51" i="9"/>
  <c r="EU51" i="9"/>
  <c r="CX51" i="9"/>
  <c r="EE51" i="9"/>
  <c r="AV51" i="9"/>
  <c r="AO51" i="9"/>
  <c r="BF51" i="9"/>
  <c r="CC51" i="9"/>
  <c r="DJ51" i="9"/>
  <c r="CT51" i="9"/>
  <c r="CQ51" i="9"/>
  <c r="BU51" i="9"/>
  <c r="DB51" i="9"/>
  <c r="FL51" i="9"/>
  <c r="BD51" i="9"/>
  <c r="CE51" i="9"/>
  <c r="AX51" i="9"/>
  <c r="CJ51" i="9"/>
  <c r="AR51" i="9"/>
  <c r="ES51" i="9"/>
  <c r="BQ51" i="9"/>
  <c r="DC51" i="9"/>
  <c r="FJ51" i="9"/>
  <c r="FK51" i="9"/>
  <c r="BR51" i="9"/>
  <c r="CV51" i="9"/>
  <c r="DH51" i="9"/>
  <c r="DT51" i="9"/>
  <c r="AS51" i="9"/>
  <c r="DU51" i="9"/>
  <c r="EI51" i="9"/>
  <c r="CY51" i="9"/>
  <c r="CP51" i="9"/>
  <c r="CF51" i="9"/>
  <c r="BO51" i="9"/>
  <c r="EZ51" i="9"/>
  <c r="AT51" i="9"/>
  <c r="FN51" i="9"/>
  <c r="EX51" i="9"/>
  <c r="BN51" i="9"/>
  <c r="DI51" i="9"/>
  <c r="EY51" i="9"/>
  <c r="DP51" i="9"/>
  <c r="CW51" i="9"/>
  <c r="DQ51" i="9"/>
  <c r="EF51" i="9"/>
  <c r="CI51" i="9"/>
  <c r="DW51" i="9"/>
  <c r="AP51" i="9"/>
  <c r="FG51" i="9"/>
  <c r="EN51" i="9"/>
  <c r="CO51" i="9"/>
  <c r="EJ51" i="9"/>
  <c r="FI51" i="9"/>
  <c r="ED51" i="9"/>
  <c r="BW51" i="9"/>
  <c r="EO51" i="9"/>
  <c r="AW51" i="9"/>
  <c r="BA51" i="9"/>
  <c r="DZ51" i="9"/>
  <c r="DA51" i="9"/>
  <c r="CK51" i="9"/>
  <c r="BZ51" i="9"/>
  <c r="FE51" i="9"/>
  <c r="CN51" i="9"/>
  <c r="FD19" i="9"/>
  <c r="EL19" i="9"/>
  <c r="EW19" i="9"/>
  <c r="FF19" i="9"/>
  <c r="ET19" i="9"/>
  <c r="DL19" i="9"/>
  <c r="CK19" i="9"/>
  <c r="FE19" i="9"/>
  <c r="FM19" i="9"/>
  <c r="ED19" i="9"/>
  <c r="DY19" i="9"/>
  <c r="DA19" i="9"/>
  <c r="BB19" i="9"/>
  <c r="FC19" i="9"/>
  <c r="CW19" i="9"/>
  <c r="EM19" i="9"/>
  <c r="BG19" i="9"/>
  <c r="CX19" i="9"/>
  <c r="BE19" i="9"/>
  <c r="EV19" i="9"/>
  <c r="CA19" i="9"/>
  <c r="BV19" i="9"/>
  <c r="DT19" i="9"/>
  <c r="DB19" i="9"/>
  <c r="CB19" i="9"/>
  <c r="BW19" i="9"/>
  <c r="BJ19" i="9"/>
  <c r="DX19" i="9"/>
  <c r="CJ19" i="9"/>
  <c r="BX19" i="9"/>
  <c r="DZ19" i="9"/>
  <c r="DH19" i="9"/>
  <c r="CH19" i="9"/>
  <c r="CV19" i="9"/>
  <c r="CE19" i="9"/>
  <c r="FA19" i="9"/>
  <c r="CY19" i="9"/>
  <c r="DR19" i="9"/>
  <c r="EB19" i="9"/>
  <c r="BM19" i="9"/>
  <c r="AQ19" i="9"/>
  <c r="CZ19" i="9"/>
  <c r="CN19" i="9"/>
  <c r="BA19" i="9"/>
  <c r="BK19" i="9"/>
  <c r="CF19" i="9"/>
  <c r="BO19" i="9"/>
  <c r="BF19" i="9"/>
  <c r="BP19" i="9"/>
  <c r="BC19" i="9"/>
  <c r="DE19" i="9"/>
  <c r="AX19" i="9"/>
  <c r="DI19" i="9"/>
  <c r="FN19" i="9"/>
  <c r="AO19" i="9"/>
  <c r="CU19" i="9"/>
  <c r="DG19" i="9"/>
  <c r="AU19" i="9"/>
  <c r="DJ19" i="9"/>
  <c r="FI19" i="9"/>
  <c r="FG19" i="9"/>
  <c r="BN19" i="9"/>
  <c r="EA19" i="9"/>
  <c r="AW19" i="9"/>
  <c r="BZ19" i="9"/>
  <c r="EK19" i="9"/>
  <c r="CC19" i="9"/>
  <c r="AV19" i="9"/>
  <c r="CT19" i="9"/>
  <c r="AS19" i="9"/>
  <c r="EO19" i="9"/>
  <c r="DC19" i="9"/>
  <c r="BL19" i="9"/>
  <c r="DO19" i="9"/>
  <c r="EN19" i="9"/>
  <c r="DU19" i="9"/>
  <c r="AZ19" i="9"/>
  <c r="BS19" i="9"/>
  <c r="EQ19" i="9"/>
  <c r="EF19" i="9"/>
  <c r="CD19" i="9"/>
  <c r="BI19" i="9"/>
  <c r="FJ19" i="9"/>
  <c r="ER19" i="9"/>
  <c r="BT19" i="9"/>
  <c r="BD19" i="9"/>
  <c r="CL19" i="9"/>
  <c r="DM19" i="9"/>
  <c r="BH19" i="9"/>
  <c r="CP19" i="9"/>
  <c r="BU19" i="9"/>
  <c r="DD19" i="9"/>
  <c r="CO19" i="9"/>
  <c r="FK19" i="9"/>
  <c r="CG19" i="9"/>
  <c r="FH19" i="9"/>
  <c r="DF19" i="9"/>
  <c r="DQ19" i="9"/>
  <c r="EH19" i="9"/>
  <c r="EI19" i="9"/>
  <c r="DN19" i="9"/>
  <c r="DW19" i="9"/>
  <c r="EG19" i="9"/>
  <c r="EE19" i="9"/>
  <c r="BR19" i="9"/>
  <c r="AR19" i="9"/>
  <c r="DV19" i="9"/>
  <c r="CM19" i="9"/>
  <c r="FL19" i="9"/>
  <c r="DP19" i="9"/>
  <c r="EU19" i="9"/>
  <c r="EY19" i="9"/>
  <c r="DS19" i="9"/>
  <c r="CI19" i="9"/>
  <c r="AP19" i="9"/>
  <c r="AY19" i="9"/>
  <c r="EC19" i="9"/>
  <c r="CS19" i="9"/>
  <c r="ES19" i="9"/>
  <c r="BY19" i="9"/>
  <c r="DK19" i="9"/>
  <c r="CQ19" i="9"/>
  <c r="EX19" i="9"/>
  <c r="FB19" i="9"/>
  <c r="EZ19" i="9"/>
  <c r="CR19" i="9"/>
  <c r="AT19" i="9"/>
  <c r="EP19" i="9"/>
  <c r="EJ19" i="9"/>
  <c r="BQ19" i="9"/>
  <c r="AX34" i="9"/>
  <c r="BR34" i="9"/>
  <c r="CR34" i="9"/>
  <c r="DW34" i="9"/>
  <c r="CJ34" i="9"/>
  <c r="CE34" i="9"/>
  <c r="FL34" i="9"/>
  <c r="CW34" i="9"/>
  <c r="BH34" i="9"/>
  <c r="CL34" i="9"/>
  <c r="CB34" i="9"/>
  <c r="CK34" i="9"/>
  <c r="BD34" i="9"/>
  <c r="DG34" i="9"/>
  <c r="BS34" i="9"/>
  <c r="DC34" i="9"/>
  <c r="CX34" i="9"/>
  <c r="DF34" i="9"/>
  <c r="CN34" i="9"/>
  <c r="EQ34" i="9"/>
  <c r="BY34" i="9"/>
  <c r="FG34" i="9"/>
  <c r="AW34" i="9"/>
  <c r="FH34" i="9"/>
  <c r="BQ34" i="9"/>
  <c r="EU34" i="9"/>
  <c r="DX34" i="9"/>
  <c r="FN34" i="9"/>
  <c r="BG34" i="9"/>
  <c r="BE34" i="9"/>
  <c r="DU34" i="9"/>
  <c r="EZ34" i="9"/>
  <c r="EV34" i="9"/>
  <c r="AZ34" i="9"/>
  <c r="EL34" i="9"/>
  <c r="CC34" i="9"/>
  <c r="BU34" i="9"/>
  <c r="AV34" i="9"/>
  <c r="AQ34" i="9"/>
  <c r="AS34" i="9"/>
  <c r="BK34" i="9"/>
  <c r="DD34" i="9"/>
  <c r="BO34" i="9"/>
  <c r="DY34" i="9"/>
  <c r="CQ34" i="9"/>
  <c r="EM34" i="9"/>
  <c r="EX34" i="9"/>
  <c r="DT34" i="9"/>
  <c r="AY34" i="9"/>
  <c r="DE34" i="9"/>
  <c r="DV34" i="9"/>
  <c r="EC34" i="9"/>
  <c r="ED34" i="9"/>
  <c r="CH34" i="9"/>
  <c r="FF34" i="9"/>
  <c r="EI34" i="9"/>
  <c r="EA34" i="9"/>
  <c r="BX34" i="9"/>
  <c r="DS34" i="9"/>
  <c r="EE34" i="9"/>
  <c r="DQ34" i="9"/>
  <c r="BN34" i="9"/>
  <c r="DP34" i="9"/>
  <c r="CZ34" i="9"/>
  <c r="DK34" i="9"/>
  <c r="EK34" i="9"/>
  <c r="EF34" i="9"/>
  <c r="EW34" i="9"/>
  <c r="FB34" i="9"/>
  <c r="DN34" i="9"/>
  <c r="DJ34" i="9"/>
  <c r="EG34" i="9"/>
  <c r="FJ34" i="9"/>
  <c r="FD34" i="9"/>
  <c r="EY34" i="9"/>
  <c r="AU34" i="9"/>
  <c r="BL34" i="9"/>
  <c r="BC34" i="9"/>
  <c r="EP34" i="9"/>
  <c r="DR34" i="9"/>
  <c r="DO34" i="9"/>
  <c r="FK34" i="9"/>
  <c r="BF34" i="9"/>
  <c r="BA34" i="9"/>
  <c r="FC34" i="9"/>
  <c r="DA34" i="9"/>
  <c r="BZ34" i="9"/>
  <c r="ER34" i="9"/>
  <c r="EB34" i="9"/>
  <c r="DB34" i="9"/>
  <c r="BI34" i="9"/>
  <c r="BM34" i="9"/>
  <c r="FA34" i="9"/>
  <c r="DZ34" i="9"/>
  <c r="EN34" i="9"/>
  <c r="DL34" i="9"/>
  <c r="CM34" i="9"/>
  <c r="AP34" i="9"/>
  <c r="FE34" i="9"/>
  <c r="FI34" i="9"/>
  <c r="CG34" i="9"/>
  <c r="CI34" i="9"/>
  <c r="CT34" i="9"/>
  <c r="CA34" i="9"/>
  <c r="DH34" i="9"/>
  <c r="CO34" i="9"/>
  <c r="CD34" i="9"/>
  <c r="CF34" i="9"/>
  <c r="CP34" i="9"/>
  <c r="BW34" i="9"/>
  <c r="AT34" i="9"/>
  <c r="AR34" i="9"/>
  <c r="CY34" i="9"/>
  <c r="DI34" i="9"/>
  <c r="EJ34" i="9"/>
  <c r="CV34" i="9"/>
  <c r="CU34" i="9"/>
  <c r="EH34" i="9"/>
  <c r="BB34" i="9"/>
  <c r="EO34" i="9"/>
  <c r="BP34" i="9"/>
  <c r="ET34" i="9"/>
  <c r="BJ34" i="9"/>
  <c r="BV34" i="9"/>
  <c r="CS34" i="9"/>
  <c r="AO34" i="9"/>
  <c r="DM34" i="9"/>
  <c r="BT34" i="9"/>
  <c r="ES34" i="9"/>
  <c r="FM34" i="9"/>
  <c r="EF56" i="9"/>
  <c r="BK56" i="9"/>
  <c r="FM56" i="9"/>
  <c r="AY56" i="9"/>
  <c r="EL56" i="9"/>
  <c r="CL56" i="9"/>
  <c r="CE56" i="9"/>
  <c r="BW56" i="9"/>
  <c r="EQ56" i="9"/>
  <c r="EP56" i="9"/>
  <c r="BM56" i="9"/>
  <c r="AT56" i="9"/>
  <c r="DS56" i="9"/>
  <c r="CX56" i="9"/>
  <c r="FL56" i="9"/>
  <c r="CH56" i="9"/>
  <c r="ES56" i="9"/>
  <c r="BO56" i="9"/>
  <c r="CQ56" i="9"/>
  <c r="DM56" i="9"/>
  <c r="FC56" i="9"/>
  <c r="AW56" i="9"/>
  <c r="CD56" i="9"/>
  <c r="CT56" i="9"/>
  <c r="DT56" i="9"/>
  <c r="EX56" i="9"/>
  <c r="FN56" i="9"/>
  <c r="AQ56" i="9"/>
  <c r="BV56" i="9"/>
  <c r="DF56" i="9"/>
  <c r="EG56" i="9"/>
  <c r="FJ56" i="9"/>
  <c r="EH56" i="9"/>
  <c r="DQ56" i="9"/>
  <c r="AS56" i="9"/>
  <c r="DE56" i="9"/>
  <c r="FA56" i="9"/>
  <c r="CA56" i="9"/>
  <c r="EC56" i="9"/>
  <c r="BZ56" i="9"/>
  <c r="DB56" i="9"/>
  <c r="DU56" i="9"/>
  <c r="DX56" i="9"/>
  <c r="CP56" i="9"/>
  <c r="CM56" i="9"/>
  <c r="BP56" i="9"/>
  <c r="DC56" i="9"/>
  <c r="EJ56" i="9"/>
  <c r="EB56" i="9"/>
  <c r="CW56" i="9"/>
  <c r="DO56" i="9"/>
  <c r="DD56" i="9"/>
  <c r="BC56" i="9"/>
  <c r="BT56" i="9"/>
  <c r="FD56" i="9"/>
  <c r="BS56" i="9"/>
  <c r="DL56" i="9"/>
  <c r="EV56" i="9"/>
  <c r="CZ56" i="9"/>
  <c r="AV56" i="9"/>
  <c r="FE56" i="9"/>
  <c r="DI56" i="9"/>
  <c r="AR56" i="9"/>
  <c r="ET56" i="9"/>
  <c r="DK56" i="9"/>
  <c r="EU56" i="9"/>
  <c r="BA56" i="9"/>
  <c r="AO56" i="9"/>
  <c r="EE56" i="9"/>
  <c r="EY56" i="9"/>
  <c r="CF56" i="9"/>
  <c r="AP56" i="9"/>
  <c r="AX56" i="9"/>
  <c r="FK56" i="9"/>
  <c r="DY56" i="9"/>
  <c r="FI56" i="9"/>
  <c r="BF56" i="9"/>
  <c r="EA56" i="9"/>
  <c r="CN56" i="9"/>
  <c r="CG56" i="9"/>
  <c r="EM56" i="9"/>
  <c r="BY56" i="9"/>
  <c r="BD56" i="9"/>
  <c r="CY56" i="9"/>
  <c r="DW56" i="9"/>
  <c r="BU56" i="9"/>
  <c r="EN56" i="9"/>
  <c r="BX56" i="9"/>
  <c r="AZ56" i="9"/>
  <c r="BL56" i="9"/>
  <c r="BI56" i="9"/>
  <c r="CS56" i="9"/>
  <c r="ED56" i="9"/>
  <c r="FG56" i="9"/>
  <c r="CV56" i="9"/>
  <c r="DZ56" i="9"/>
  <c r="EO56" i="9"/>
  <c r="CU56" i="9"/>
  <c r="BE56" i="9"/>
  <c r="EK56" i="9"/>
  <c r="BJ56" i="9"/>
  <c r="DR56" i="9"/>
  <c r="EW56" i="9"/>
  <c r="FB56" i="9"/>
  <c r="ER56" i="9"/>
  <c r="BG56" i="9"/>
  <c r="CJ56" i="9"/>
  <c r="CB56" i="9"/>
  <c r="DP56" i="9"/>
  <c r="DJ56" i="9"/>
  <c r="DG56" i="9"/>
  <c r="CO56" i="9"/>
  <c r="BN56" i="9"/>
  <c r="BB56" i="9"/>
  <c r="DN56" i="9"/>
  <c r="DV56" i="9"/>
  <c r="DH56" i="9"/>
  <c r="CK56" i="9"/>
  <c r="CC56" i="9"/>
  <c r="BQ56" i="9"/>
  <c r="FF56" i="9"/>
  <c r="BH56" i="9"/>
  <c r="EI56" i="9"/>
  <c r="BR56" i="9"/>
  <c r="CR56" i="9"/>
  <c r="CI56" i="9"/>
  <c r="DA56" i="9"/>
  <c r="EZ56" i="9"/>
  <c r="AU56" i="9"/>
  <c r="FH56" i="9"/>
  <c r="DV30" i="9"/>
  <c r="EH30" i="9"/>
  <c r="AP30" i="9"/>
  <c r="DS30" i="9"/>
  <c r="DE30" i="9"/>
  <c r="BT30" i="9"/>
  <c r="EM30" i="9"/>
  <c r="DG30" i="9"/>
  <c r="CN30" i="9"/>
  <c r="DP30" i="9"/>
  <c r="DZ30" i="9"/>
  <c r="CW30" i="9"/>
  <c r="BR30" i="9"/>
  <c r="EW30" i="9"/>
  <c r="FD30" i="9"/>
  <c r="DF30" i="9"/>
  <c r="BP30" i="9"/>
  <c r="AV30" i="9"/>
  <c r="EB30" i="9"/>
  <c r="DT30" i="9"/>
  <c r="AU30" i="9"/>
  <c r="DA30" i="9"/>
  <c r="DM30" i="9"/>
  <c r="CM30" i="9"/>
  <c r="FB30" i="9"/>
  <c r="FJ30" i="9"/>
  <c r="AR30" i="9"/>
  <c r="EC30" i="9"/>
  <c r="EY30" i="9"/>
  <c r="BS30" i="9"/>
  <c r="EJ30" i="9"/>
  <c r="EL30" i="9"/>
  <c r="BA30" i="9"/>
  <c r="DH30" i="9"/>
  <c r="DU30" i="9"/>
  <c r="CJ30" i="9"/>
  <c r="BU30" i="9"/>
  <c r="AT30" i="9"/>
  <c r="BO30" i="9"/>
  <c r="EK30" i="9"/>
  <c r="AX30" i="9"/>
  <c r="FH30" i="9"/>
  <c r="EP30" i="9"/>
  <c r="CP30" i="9"/>
  <c r="AY30" i="9"/>
  <c r="DW30" i="9"/>
  <c r="CA30" i="9"/>
  <c r="FF30" i="9"/>
  <c r="EZ30" i="9"/>
  <c r="DR30" i="9"/>
  <c r="BQ30" i="9"/>
  <c r="DJ30" i="9"/>
  <c r="CY30" i="9"/>
  <c r="BI30" i="9"/>
  <c r="AZ30" i="9"/>
  <c r="BV30" i="9"/>
  <c r="DN30" i="9"/>
  <c r="BW30" i="9"/>
  <c r="BM30" i="9"/>
  <c r="EV30" i="9"/>
  <c r="DI30" i="9"/>
  <c r="EE30" i="9"/>
  <c r="CC30" i="9"/>
  <c r="ER30" i="9"/>
  <c r="AQ30" i="9"/>
  <c r="FG30" i="9"/>
  <c r="CE30" i="9"/>
  <c r="DL30" i="9"/>
  <c r="ES30" i="9"/>
  <c r="FA30" i="9"/>
  <c r="FK30" i="9"/>
  <c r="EG30" i="9"/>
  <c r="BJ30" i="9"/>
  <c r="BZ30" i="9"/>
  <c r="BB30" i="9"/>
  <c r="BX30" i="9"/>
  <c r="BE30" i="9"/>
  <c r="EI30" i="9"/>
  <c r="BH30" i="9"/>
  <c r="ET30" i="9"/>
  <c r="CZ30" i="9"/>
  <c r="CX30" i="9"/>
  <c r="DC30" i="9"/>
  <c r="CR30" i="9"/>
  <c r="FE30" i="9"/>
  <c r="CU30" i="9"/>
  <c r="BD30" i="9"/>
  <c r="CK30" i="9"/>
  <c r="BN30" i="9"/>
  <c r="BL30" i="9"/>
  <c r="FI30" i="9"/>
  <c r="CT30" i="9"/>
  <c r="FN30" i="9"/>
  <c r="EQ30" i="9"/>
  <c r="CO30" i="9"/>
  <c r="CB30" i="9"/>
  <c r="CL30" i="9"/>
  <c r="DB30" i="9"/>
  <c r="BY30" i="9"/>
  <c r="EF30" i="9"/>
  <c r="EA30" i="9"/>
  <c r="AS30" i="9"/>
  <c r="CG30" i="9"/>
  <c r="FC30" i="9"/>
  <c r="CI30" i="9"/>
  <c r="ED30" i="9"/>
  <c r="EO30" i="9"/>
  <c r="CS30" i="9"/>
  <c r="BF30" i="9"/>
  <c r="BC30" i="9"/>
  <c r="DY30" i="9"/>
  <c r="DO30" i="9"/>
  <c r="CD30" i="9"/>
  <c r="DD30" i="9"/>
  <c r="DK30" i="9"/>
  <c r="CQ30" i="9"/>
  <c r="FL30" i="9"/>
  <c r="CH30" i="9"/>
  <c r="DX30" i="9"/>
  <c r="CV30" i="9"/>
  <c r="AO30" i="9"/>
  <c r="FM30" i="9"/>
  <c r="DQ30" i="9"/>
  <c r="BG30" i="9"/>
  <c r="EX30" i="9"/>
  <c r="CF30" i="9"/>
  <c r="EN30" i="9"/>
  <c r="AW30" i="9"/>
  <c r="BK30" i="9"/>
  <c r="EU30" i="9"/>
  <c r="DJ54" i="9"/>
  <c r="DF54" i="9"/>
  <c r="AO54" i="9"/>
  <c r="ED54" i="9"/>
  <c r="BJ54" i="9"/>
  <c r="ET54" i="9"/>
  <c r="EF54" i="9"/>
  <c r="EN54" i="9"/>
  <c r="DC54" i="9"/>
  <c r="CS54" i="9"/>
  <c r="FK54" i="9"/>
  <c r="DB54" i="9"/>
  <c r="AR54" i="9"/>
  <c r="EB54" i="9"/>
  <c r="CB54" i="9"/>
  <c r="CG54" i="9"/>
  <c r="CA54" i="9"/>
  <c r="AP54" i="9"/>
  <c r="DP54" i="9"/>
  <c r="DE54" i="9"/>
  <c r="DO54" i="9"/>
  <c r="DS54" i="9"/>
  <c r="CU54" i="9"/>
  <c r="AS54" i="9"/>
  <c r="CE54" i="9"/>
  <c r="FH54" i="9"/>
  <c r="BX54" i="9"/>
  <c r="BO54" i="9"/>
  <c r="CI54" i="9"/>
  <c r="CP54" i="9"/>
  <c r="EH54" i="9"/>
  <c r="FC54" i="9"/>
  <c r="EK54" i="9"/>
  <c r="EI54" i="9"/>
  <c r="EY54" i="9"/>
  <c r="BA54" i="9"/>
  <c r="AV54" i="9"/>
  <c r="CT54" i="9"/>
  <c r="AY54" i="9"/>
  <c r="DX54" i="9"/>
  <c r="EX54" i="9"/>
  <c r="CO54" i="9"/>
  <c r="CW54" i="9"/>
  <c r="FI54" i="9"/>
  <c r="BP54" i="9"/>
  <c r="BR54" i="9"/>
  <c r="ER54" i="9"/>
  <c r="CV54" i="9"/>
  <c r="ES54" i="9"/>
  <c r="BU54" i="9"/>
  <c r="DL54" i="9"/>
  <c r="DQ54" i="9"/>
  <c r="BH54" i="9"/>
  <c r="BS54" i="9"/>
  <c r="BM54" i="9"/>
  <c r="CM54" i="9"/>
  <c r="CH54" i="9"/>
  <c r="EC54" i="9"/>
  <c r="AU54" i="9"/>
  <c r="BD54" i="9"/>
  <c r="AX54" i="9"/>
  <c r="DR54" i="9"/>
  <c r="BK54" i="9"/>
  <c r="CZ54" i="9"/>
  <c r="DY54" i="9"/>
  <c r="AT54" i="9"/>
  <c r="DH54" i="9"/>
  <c r="EA54" i="9"/>
  <c r="EL54" i="9"/>
  <c r="AZ54" i="9"/>
  <c r="EO54" i="9"/>
  <c r="FD54" i="9"/>
  <c r="DU54" i="9"/>
  <c r="EW54" i="9"/>
  <c r="EM54" i="9"/>
  <c r="DG54" i="9"/>
  <c r="CD54" i="9"/>
  <c r="AQ54" i="9"/>
  <c r="BN54" i="9"/>
  <c r="DZ54" i="9"/>
  <c r="EP54" i="9"/>
  <c r="BC54" i="9"/>
  <c r="EU54" i="9"/>
  <c r="EZ54" i="9"/>
  <c r="BI54" i="9"/>
  <c r="EV54" i="9"/>
  <c r="BB54" i="9"/>
  <c r="CY54" i="9"/>
  <c r="BT54" i="9"/>
  <c r="FA54" i="9"/>
  <c r="DV54" i="9"/>
  <c r="EG54" i="9"/>
  <c r="BG54" i="9"/>
  <c r="BQ54" i="9"/>
  <c r="BW54" i="9"/>
  <c r="FE54" i="9"/>
  <c r="EJ54" i="9"/>
  <c r="CL54" i="9"/>
  <c r="DW54" i="9"/>
  <c r="EE54" i="9"/>
  <c r="BF54" i="9"/>
  <c r="FJ54" i="9"/>
  <c r="FF54" i="9"/>
  <c r="CQ54" i="9"/>
  <c r="FL54" i="9"/>
  <c r="CR54" i="9"/>
  <c r="CJ54" i="9"/>
  <c r="DK54" i="9"/>
  <c r="BL54" i="9"/>
  <c r="DN54" i="9"/>
  <c r="BE54" i="9"/>
  <c r="CF54" i="9"/>
  <c r="CK54" i="9"/>
  <c r="DI54" i="9"/>
  <c r="AW54" i="9"/>
  <c r="CC54" i="9"/>
  <c r="BZ54" i="9"/>
  <c r="DA54" i="9"/>
  <c r="FB54" i="9"/>
  <c r="BV54" i="9"/>
  <c r="DD54" i="9"/>
  <c r="CN54" i="9"/>
  <c r="FG54" i="9"/>
  <c r="FN54" i="9"/>
  <c r="BY54" i="9"/>
  <c r="DT54" i="9"/>
  <c r="EQ54" i="9"/>
  <c r="FM54" i="9"/>
  <c r="CX54" i="9"/>
  <c r="DM54" i="9"/>
  <c r="DU47" i="9"/>
  <c r="AQ47" i="9"/>
  <c r="FF47" i="9"/>
  <c r="DH47" i="9"/>
  <c r="CW47" i="9"/>
  <c r="BD47" i="9"/>
  <c r="DV47" i="9"/>
  <c r="EX47" i="9"/>
  <c r="CX47" i="9"/>
  <c r="DZ47" i="9"/>
  <c r="ER47" i="9"/>
  <c r="DS47" i="9"/>
  <c r="DN47" i="9"/>
  <c r="BF47" i="9"/>
  <c r="AP47" i="9"/>
  <c r="CC47" i="9"/>
  <c r="CK47" i="9"/>
  <c r="BL47" i="9"/>
  <c r="CZ47" i="9"/>
  <c r="EM47" i="9"/>
  <c r="BN47" i="9"/>
  <c r="CN47" i="9"/>
  <c r="FK47" i="9"/>
  <c r="EI47" i="9"/>
  <c r="BX47" i="9"/>
  <c r="DI47" i="9"/>
  <c r="ES47" i="9"/>
  <c r="CY47" i="9"/>
  <c r="DW47" i="9"/>
  <c r="FE47" i="9"/>
  <c r="DR47" i="9"/>
  <c r="EA47" i="9"/>
  <c r="AS47" i="9"/>
  <c r="BG47" i="9"/>
  <c r="CT47" i="9"/>
  <c r="EY47" i="9"/>
  <c r="BM47" i="9"/>
  <c r="DL47" i="9"/>
  <c r="FJ47" i="9"/>
  <c r="EN47" i="9"/>
  <c r="DQ47" i="9"/>
  <c r="EW47" i="9"/>
  <c r="CR47" i="9"/>
  <c r="FM47" i="9"/>
  <c r="CG47" i="9"/>
  <c r="BU47" i="9"/>
  <c r="CI47" i="9"/>
  <c r="BI47" i="9"/>
  <c r="DA47" i="9"/>
  <c r="DX47" i="9"/>
  <c r="BP47" i="9"/>
  <c r="EJ47" i="9"/>
  <c r="EQ47" i="9"/>
  <c r="AX47" i="9"/>
  <c r="DY47" i="9"/>
  <c r="DM47" i="9"/>
  <c r="EG47" i="9"/>
  <c r="AO47" i="9"/>
  <c r="BK47" i="9"/>
  <c r="CL47" i="9"/>
  <c r="CB47" i="9"/>
  <c r="BQ47" i="9"/>
  <c r="AZ47" i="9"/>
  <c r="CU47" i="9"/>
  <c r="BW47" i="9"/>
  <c r="BC47" i="9"/>
  <c r="DP47" i="9"/>
  <c r="BA47" i="9"/>
  <c r="BE47" i="9"/>
  <c r="FG47" i="9"/>
  <c r="FI47" i="9"/>
  <c r="FA47" i="9"/>
  <c r="BJ47" i="9"/>
  <c r="FB47" i="9"/>
  <c r="EB47" i="9"/>
  <c r="BO47" i="9"/>
  <c r="CM47" i="9"/>
  <c r="CQ47" i="9"/>
  <c r="FD47" i="9"/>
  <c r="CJ47" i="9"/>
  <c r="AU47" i="9"/>
  <c r="DD47" i="9"/>
  <c r="BV47" i="9"/>
  <c r="CD47" i="9"/>
  <c r="AT47" i="9"/>
  <c r="FL47" i="9"/>
  <c r="EF47" i="9"/>
  <c r="CE47" i="9"/>
  <c r="DK47" i="9"/>
  <c r="ET47" i="9"/>
  <c r="DT47" i="9"/>
  <c r="CF47" i="9"/>
  <c r="BY47" i="9"/>
  <c r="BS47" i="9"/>
  <c r="CH47" i="9"/>
  <c r="CV47" i="9"/>
  <c r="EL47" i="9"/>
  <c r="EV47" i="9"/>
  <c r="EO47" i="9"/>
  <c r="EH47" i="9"/>
  <c r="CP47" i="9"/>
  <c r="DC47" i="9"/>
  <c r="FN47" i="9"/>
  <c r="AW47" i="9"/>
  <c r="FH47" i="9"/>
  <c r="DJ47" i="9"/>
  <c r="DO47" i="9"/>
  <c r="AR47" i="9"/>
  <c r="EC47" i="9"/>
  <c r="BZ47" i="9"/>
  <c r="DG47" i="9"/>
  <c r="CO47" i="9"/>
  <c r="BT47" i="9"/>
  <c r="EK47" i="9"/>
  <c r="BH47" i="9"/>
  <c r="CS47" i="9"/>
  <c r="ED47" i="9"/>
  <c r="AY47" i="9"/>
  <c r="EZ47" i="9"/>
  <c r="AV47" i="9"/>
  <c r="BR47" i="9"/>
  <c r="CA47" i="9"/>
  <c r="DB47" i="9"/>
  <c r="DE47" i="9"/>
  <c r="BB47" i="9"/>
  <c r="EP47" i="9"/>
  <c r="DF47" i="9"/>
  <c r="EU47" i="9"/>
  <c r="EE47" i="9"/>
  <c r="FC47" i="9"/>
  <c r="EK63" i="9"/>
  <c r="FD63" i="9"/>
  <c r="DG63" i="9"/>
  <c r="EC63" i="9"/>
  <c r="FE63" i="9"/>
  <c r="EM63" i="9"/>
  <c r="FB63" i="9"/>
  <c r="BN63" i="9"/>
  <c r="EO63" i="9"/>
  <c r="AP63" i="9"/>
  <c r="CJ63" i="9"/>
  <c r="BA63" i="9"/>
  <c r="CF63" i="9"/>
  <c r="DX63" i="9"/>
  <c r="CW63" i="9"/>
  <c r="EZ63" i="9"/>
  <c r="DF63" i="9"/>
  <c r="CT63" i="9"/>
  <c r="AO63" i="9"/>
  <c r="CR63" i="9"/>
  <c r="AZ63" i="9"/>
  <c r="DK63" i="9"/>
  <c r="FM63" i="9"/>
  <c r="CL63" i="9"/>
  <c r="CV63" i="9"/>
  <c r="EB63" i="9"/>
  <c r="DE63" i="9"/>
  <c r="EH63" i="9"/>
  <c r="EA63" i="9"/>
  <c r="CN63" i="9"/>
  <c r="BQ63" i="9"/>
  <c r="CP63" i="9"/>
  <c r="DP63" i="9"/>
  <c r="CY63" i="9"/>
  <c r="EE63" i="9"/>
  <c r="FN63" i="9"/>
  <c r="FH63" i="9"/>
  <c r="BW63" i="9"/>
  <c r="AR63" i="9"/>
  <c r="BZ63" i="9"/>
  <c r="DN63" i="9"/>
  <c r="CD63" i="9"/>
  <c r="FI63" i="9"/>
  <c r="CX63" i="9"/>
  <c r="BL63" i="9"/>
  <c r="BM63" i="9"/>
  <c r="BI63" i="9"/>
  <c r="BU63" i="9"/>
  <c r="ET63" i="9"/>
  <c r="BR63" i="9"/>
  <c r="CQ63" i="9"/>
  <c r="AV63" i="9"/>
  <c r="CK63" i="9"/>
  <c r="CM63" i="9"/>
  <c r="FK63" i="9"/>
  <c r="EX63" i="9"/>
  <c r="CG63" i="9"/>
  <c r="ES63" i="9"/>
  <c r="BX63" i="9"/>
  <c r="BK63" i="9"/>
  <c r="EN63" i="9"/>
  <c r="ED63" i="9"/>
  <c r="AU63" i="9"/>
  <c r="DZ63" i="9"/>
  <c r="DO63" i="9"/>
  <c r="CC63" i="9"/>
  <c r="DD63" i="9"/>
  <c r="BV63" i="9"/>
  <c r="EG63" i="9"/>
  <c r="CH63" i="9"/>
  <c r="CZ63" i="9"/>
  <c r="DH63" i="9"/>
  <c r="BE63" i="9"/>
  <c r="DT63" i="9"/>
  <c r="DY63" i="9"/>
  <c r="DR63" i="9"/>
  <c r="CU63" i="9"/>
  <c r="FC63" i="9"/>
  <c r="AW63" i="9"/>
  <c r="BT63" i="9"/>
  <c r="EQ63" i="9"/>
  <c r="BS63" i="9"/>
  <c r="CS63" i="9"/>
  <c r="EP63" i="9"/>
  <c r="BP63" i="9"/>
  <c r="EY63" i="9"/>
  <c r="DJ63" i="9"/>
  <c r="FG63" i="9"/>
  <c r="EU63" i="9"/>
  <c r="DL63" i="9"/>
  <c r="ER63" i="9"/>
  <c r="EV63" i="9"/>
  <c r="AX63" i="9"/>
  <c r="BC63" i="9"/>
  <c r="EI63" i="9"/>
  <c r="BG63" i="9"/>
  <c r="BH63" i="9"/>
  <c r="CB63" i="9"/>
  <c r="DM63" i="9"/>
  <c r="AT63" i="9"/>
  <c r="FJ63" i="9"/>
  <c r="BJ63" i="9"/>
  <c r="DU63" i="9"/>
  <c r="FA63" i="9"/>
  <c r="BO63" i="9"/>
  <c r="AY63" i="9"/>
  <c r="EW63" i="9"/>
  <c r="DA63" i="9"/>
  <c r="DQ63" i="9"/>
  <c r="DB63" i="9"/>
  <c r="DW63" i="9"/>
  <c r="CO63" i="9"/>
  <c r="AS63" i="9"/>
  <c r="FF63" i="9"/>
  <c r="DI63" i="9"/>
  <c r="CA63" i="9"/>
  <c r="DC63" i="9"/>
  <c r="FL63" i="9"/>
  <c r="BY63" i="9"/>
  <c r="EF63" i="9"/>
  <c r="DS63" i="9"/>
  <c r="CI63" i="9"/>
  <c r="EL63" i="9"/>
  <c r="EJ63" i="9"/>
  <c r="BD63" i="9"/>
  <c r="DV63" i="9"/>
  <c r="BB63" i="9"/>
  <c r="BF63" i="9"/>
  <c r="CE63" i="9"/>
  <c r="AQ63" i="9"/>
  <c r="DT53" i="9"/>
  <c r="BS53" i="9"/>
  <c r="BY53" i="9"/>
  <c r="BV53" i="9"/>
  <c r="DX53" i="9"/>
  <c r="AV53" i="9"/>
  <c r="EG53" i="9"/>
  <c r="AX53" i="9"/>
  <c r="CU53" i="9"/>
  <c r="BC53" i="9"/>
  <c r="DJ53" i="9"/>
  <c r="EL53" i="9"/>
  <c r="CI53" i="9"/>
  <c r="EJ53" i="9"/>
  <c r="DP53" i="9"/>
  <c r="FM53" i="9"/>
  <c r="DE53" i="9"/>
  <c r="EK53" i="9"/>
  <c r="CM53" i="9"/>
  <c r="ER53" i="9"/>
  <c r="FH53" i="9"/>
  <c r="CT53" i="9"/>
  <c r="BD53" i="9"/>
  <c r="CF53" i="9"/>
  <c r="BE53" i="9"/>
  <c r="BX53" i="9"/>
  <c r="CJ53" i="9"/>
  <c r="BZ53" i="9"/>
  <c r="EX53" i="9"/>
  <c r="BR53" i="9"/>
  <c r="BG53" i="9"/>
  <c r="DD53" i="9"/>
  <c r="EH53" i="9"/>
  <c r="FK53" i="9"/>
  <c r="DC53" i="9"/>
  <c r="CO53" i="9"/>
  <c r="CX53" i="9"/>
  <c r="CP53" i="9"/>
  <c r="DG53" i="9"/>
  <c r="DV53" i="9"/>
  <c r="BH53" i="9"/>
  <c r="EM53" i="9"/>
  <c r="EN53" i="9"/>
  <c r="EY53" i="9"/>
  <c r="EU53" i="9"/>
  <c r="BK53" i="9"/>
  <c r="AY53" i="9"/>
  <c r="DR53" i="9"/>
  <c r="DI53" i="9"/>
  <c r="DY53" i="9"/>
  <c r="FC53" i="9"/>
  <c r="FI53" i="9"/>
  <c r="CA53" i="9"/>
  <c r="BJ53" i="9"/>
  <c r="EI53" i="9"/>
  <c r="BM53" i="9"/>
  <c r="CW53" i="9"/>
  <c r="DB53" i="9"/>
  <c r="EC53" i="9"/>
  <c r="CS53" i="9"/>
  <c r="DW53" i="9"/>
  <c r="AS53" i="9"/>
  <c r="CN53" i="9"/>
  <c r="BQ53" i="9"/>
  <c r="AT53" i="9"/>
  <c r="CC53" i="9"/>
  <c r="BO53" i="9"/>
  <c r="CR53" i="9"/>
  <c r="CB53" i="9"/>
  <c r="CY53" i="9"/>
  <c r="FA53" i="9"/>
  <c r="ET53" i="9"/>
  <c r="EQ53" i="9"/>
  <c r="AQ53" i="9"/>
  <c r="FE53" i="9"/>
  <c r="CQ53" i="9"/>
  <c r="BN53" i="9"/>
  <c r="AP53" i="9"/>
  <c r="DA53" i="9"/>
  <c r="AO53" i="9"/>
  <c r="DK53" i="9"/>
  <c r="BF53" i="9"/>
  <c r="FG53" i="9"/>
  <c r="CE53" i="9"/>
  <c r="DQ53" i="9"/>
  <c r="ED53" i="9"/>
  <c r="EF53" i="9"/>
  <c r="CG53" i="9"/>
  <c r="DL53" i="9"/>
  <c r="DH53" i="9"/>
  <c r="CD53" i="9"/>
  <c r="CV53" i="9"/>
  <c r="EW53" i="9"/>
  <c r="BW53" i="9"/>
  <c r="CK53" i="9"/>
  <c r="FF53" i="9"/>
  <c r="CH53" i="9"/>
  <c r="EB53" i="9"/>
  <c r="BP53" i="9"/>
  <c r="BL53" i="9"/>
  <c r="CZ53" i="9"/>
  <c r="EA53" i="9"/>
  <c r="CL53" i="9"/>
  <c r="FJ53" i="9"/>
  <c r="ES53" i="9"/>
  <c r="BT53" i="9"/>
  <c r="DF53" i="9"/>
  <c r="BA53" i="9"/>
  <c r="DM53" i="9"/>
  <c r="DS53" i="9"/>
  <c r="DO53" i="9"/>
  <c r="DU53" i="9"/>
  <c r="BB53" i="9"/>
  <c r="FB53" i="9"/>
  <c r="EE53" i="9"/>
  <c r="EO53" i="9"/>
  <c r="DN53" i="9"/>
  <c r="AW53" i="9"/>
  <c r="EZ53" i="9"/>
  <c r="AR53" i="9"/>
  <c r="FN53" i="9"/>
  <c r="AU53" i="9"/>
  <c r="BU53" i="9"/>
  <c r="BI53" i="9"/>
  <c r="FD53" i="9"/>
  <c r="EP53" i="9"/>
  <c r="EV53" i="9"/>
  <c r="FL53" i="9"/>
  <c r="DZ53" i="9"/>
  <c r="AZ53" i="9"/>
  <c r="CE43" i="9"/>
  <c r="DE43" i="9"/>
  <c r="CA43" i="9"/>
  <c r="EH43" i="9"/>
  <c r="EY43" i="9"/>
  <c r="BY43" i="9"/>
  <c r="EK43" i="9"/>
  <c r="CL43" i="9"/>
  <c r="BD43" i="9"/>
  <c r="EU43" i="9"/>
  <c r="DX43" i="9"/>
  <c r="FN43" i="9"/>
  <c r="EZ43" i="9"/>
  <c r="BV43" i="9"/>
  <c r="EJ43" i="9"/>
  <c r="FL43" i="9"/>
  <c r="DR43" i="9"/>
  <c r="CQ43" i="9"/>
  <c r="BS43" i="9"/>
  <c r="DW43" i="9"/>
  <c r="BH43" i="9"/>
  <c r="FE43" i="9"/>
  <c r="EC43" i="9"/>
  <c r="EO43" i="9"/>
  <c r="EB43" i="9"/>
  <c r="DS43" i="9"/>
  <c r="AZ43" i="9"/>
  <c r="AY43" i="9"/>
  <c r="CT43" i="9"/>
  <c r="DM43" i="9"/>
  <c r="AT43" i="9"/>
  <c r="BL43" i="9"/>
  <c r="CY43" i="9"/>
  <c r="BI43" i="9"/>
  <c r="DN43" i="9"/>
  <c r="AV43" i="9"/>
  <c r="BT43" i="9"/>
  <c r="BU43" i="9"/>
  <c r="DA43" i="9"/>
  <c r="EN43" i="9"/>
  <c r="FG43" i="9"/>
  <c r="FF43" i="9"/>
  <c r="BK43" i="9"/>
  <c r="DF43" i="9"/>
  <c r="DQ43" i="9"/>
  <c r="AS43" i="9"/>
  <c r="DJ43" i="9"/>
  <c r="BN43" i="9"/>
  <c r="FA43" i="9"/>
  <c r="DK43" i="9"/>
  <c r="DG43" i="9"/>
  <c r="BC43" i="9"/>
  <c r="CI43" i="9"/>
  <c r="CG43" i="9"/>
  <c r="EG43" i="9"/>
  <c r="EV43" i="9"/>
  <c r="CR43" i="9"/>
  <c r="AP43" i="9"/>
  <c r="DP43" i="9"/>
  <c r="BR43" i="9"/>
  <c r="ER43" i="9"/>
  <c r="EA43" i="9"/>
  <c r="DL43" i="9"/>
  <c r="FH43" i="9"/>
  <c r="ES43" i="9"/>
  <c r="EE43" i="9"/>
  <c r="BG43" i="9"/>
  <c r="DT43" i="9"/>
  <c r="EQ43" i="9"/>
  <c r="FM43" i="9"/>
  <c r="BM43" i="9"/>
  <c r="BQ43" i="9"/>
  <c r="CH43" i="9"/>
  <c r="CK43" i="9"/>
  <c r="AX43" i="9"/>
  <c r="CF43" i="9"/>
  <c r="DC43" i="9"/>
  <c r="FD43" i="9"/>
  <c r="EW43" i="9"/>
  <c r="FI43" i="9"/>
  <c r="CZ43" i="9"/>
  <c r="BZ43" i="9"/>
  <c r="DH43" i="9"/>
  <c r="EI43" i="9"/>
  <c r="CC43" i="9"/>
  <c r="CB43" i="9"/>
  <c r="EL43" i="9"/>
  <c r="FB43" i="9"/>
  <c r="DI43" i="9"/>
  <c r="DU43" i="9"/>
  <c r="ET43" i="9"/>
  <c r="DV43" i="9"/>
  <c r="CX43" i="9"/>
  <c r="CO43" i="9"/>
  <c r="BF43" i="9"/>
  <c r="CV43" i="9"/>
  <c r="EM43" i="9"/>
  <c r="AW43" i="9"/>
  <c r="CM43" i="9"/>
  <c r="DD43" i="9"/>
  <c r="FK43" i="9"/>
  <c r="CU43" i="9"/>
  <c r="CD43" i="9"/>
  <c r="DO43" i="9"/>
  <c r="DB43" i="9"/>
  <c r="AR43" i="9"/>
  <c r="CN43" i="9"/>
  <c r="CS43" i="9"/>
  <c r="CP43" i="9"/>
  <c r="EF43" i="9"/>
  <c r="AO43" i="9"/>
  <c r="BX43" i="9"/>
  <c r="CJ43" i="9"/>
  <c r="BA43" i="9"/>
  <c r="DZ43" i="9"/>
  <c r="BP43" i="9"/>
  <c r="FJ43" i="9"/>
  <c r="BB43" i="9"/>
  <c r="FC43" i="9"/>
  <c r="DY43" i="9"/>
  <c r="AQ43" i="9"/>
  <c r="CW43" i="9"/>
  <c r="BW43" i="9"/>
  <c r="EP43" i="9"/>
  <c r="EX43" i="9"/>
  <c r="ED43" i="9"/>
  <c r="BJ43" i="9"/>
  <c r="E54" i="9"/>
  <c r="D56" i="9"/>
  <c r="M54" i="9"/>
  <c r="E51" i="9"/>
  <c r="I52" i="9"/>
  <c r="L61" i="9"/>
  <c r="J55" i="9"/>
  <c r="H58" i="9"/>
  <c r="D54" i="9"/>
  <c r="H56" i="9"/>
  <c r="M56" i="9"/>
  <c r="L54" i="9"/>
  <c r="J59" i="9"/>
  <c r="I54" i="9"/>
  <c r="L55" i="9"/>
  <c r="M55" i="9"/>
  <c r="K56" i="9"/>
  <c r="H57" i="9"/>
  <c r="I57" i="9"/>
  <c r="K51" i="9"/>
  <c r="K61" i="9"/>
  <c r="D59" i="9"/>
  <c r="K55" i="9"/>
  <c r="M50" i="9"/>
  <c r="E61" i="9"/>
  <c r="H53" i="9"/>
  <c r="J51" i="9"/>
  <c r="D58" i="9"/>
  <c r="D52" i="9"/>
  <c r="L51" i="9"/>
  <c r="M60" i="9"/>
  <c r="H49" i="9"/>
  <c r="K60" i="9"/>
  <c r="D55" i="9"/>
  <c r="M59" i="9"/>
  <c r="H59" i="9"/>
  <c r="E53" i="9"/>
  <c r="D62" i="9"/>
  <c r="D63" i="9"/>
  <c r="I59" i="9"/>
  <c r="D51" i="9"/>
  <c r="M51" i="9"/>
  <c r="K50" i="9"/>
  <c r="K49" i="9"/>
  <c r="D49" i="9"/>
  <c r="D53" i="9"/>
  <c r="L59" i="9"/>
  <c r="I63" i="9"/>
  <c r="J49" i="9"/>
  <c r="E60" i="9"/>
  <c r="I53" i="9"/>
  <c r="I60" i="9"/>
  <c r="M49" i="9"/>
  <c r="H54" i="9"/>
  <c r="J50" i="9"/>
  <c r="E49" i="9"/>
  <c r="E55" i="9"/>
  <c r="L49" i="9"/>
  <c r="E58" i="9"/>
  <c r="H62" i="9"/>
  <c r="I50" i="9"/>
  <c r="E56" i="9"/>
  <c r="I55" i="9"/>
  <c r="K59" i="9"/>
  <c r="H50" i="9"/>
  <c r="I56" i="9"/>
  <c r="I62" i="9"/>
  <c r="J54" i="9"/>
  <c r="E50" i="9"/>
  <c r="I51" i="9"/>
  <c r="J60" i="9"/>
  <c r="H63" i="9"/>
  <c r="E63" i="9"/>
  <c r="J56" i="9"/>
  <c r="E52" i="9"/>
  <c r="I58" i="9"/>
  <c r="D61" i="9"/>
  <c r="E57" i="9"/>
  <c r="E59" i="9"/>
  <c r="H52" i="9"/>
  <c r="D57" i="9"/>
  <c r="J61" i="9"/>
  <c r="H55" i="9"/>
  <c r="L50" i="9"/>
  <c r="I49" i="9"/>
  <c r="D50" i="9"/>
  <c r="H51" i="9"/>
  <c r="I61" i="9"/>
  <c r="M61" i="9"/>
  <c r="D60" i="9"/>
  <c r="K54" i="9"/>
  <c r="H61" i="9"/>
  <c r="L56" i="9"/>
  <c r="E62" i="9"/>
  <c r="L60" i="9"/>
  <c r="H60" i="9"/>
  <c r="X15" i="1"/>
  <c r="N15" i="1"/>
  <c r="V15" i="1"/>
  <c r="BC280" i="10"/>
  <c r="BC292" i="10"/>
  <c r="BF181" i="1"/>
  <c r="BF109" i="1"/>
  <c r="BF255" i="1"/>
  <c r="BF145" i="1"/>
  <c r="BF37" i="1"/>
  <c r="BF254" i="1"/>
  <c r="BF218" i="1"/>
  <c r="BF86" i="1"/>
  <c r="BF277" i="1"/>
  <c r="BF205" i="1"/>
  <c r="BF169" i="1"/>
  <c r="BF182" i="1"/>
  <c r="BF50" i="1"/>
  <c r="BF241" i="1"/>
  <c r="BF61" i="1"/>
  <c r="BF278" i="1"/>
  <c r="BF97" i="1"/>
  <c r="BF242" i="1"/>
  <c r="BF110" i="1"/>
  <c r="BF265" i="1"/>
  <c r="BF132" i="1"/>
  <c r="BF96" i="1"/>
  <c r="BF146" i="1"/>
  <c r="BF133" i="1"/>
  <c r="BF206" i="1"/>
  <c r="AS302" i="10"/>
  <c r="AV302" i="10"/>
  <c r="AU302" i="10"/>
  <c r="AT302" i="10"/>
  <c r="AU279" i="10"/>
  <c r="AS279" i="10"/>
  <c r="AV279" i="10"/>
  <c r="AT279" i="10"/>
  <c r="AU307" i="10"/>
  <c r="AS307" i="10"/>
  <c r="AV307" i="10"/>
  <c r="AT307" i="10"/>
  <c r="AS292" i="10"/>
  <c r="AT292" i="10"/>
  <c r="AU292" i="10"/>
  <c r="AV292" i="10"/>
  <c r="AA289" i="10"/>
  <c r="Z289" i="10"/>
  <c r="AB289" i="10"/>
  <c r="AW289" i="10"/>
  <c r="AW286" i="10"/>
  <c r="Z286" i="10"/>
  <c r="AB286" i="10"/>
  <c r="AA286" i="10"/>
  <c r="P286" i="10"/>
  <c r="AZ277" i="10"/>
  <c r="BA277" i="10"/>
  <c r="AA277" i="10"/>
  <c r="AW277" i="10"/>
  <c r="Z277" i="10"/>
  <c r="AB277" i="10"/>
  <c r="BB277" i="10"/>
  <c r="AW283" i="10"/>
  <c r="Z283" i="10"/>
  <c r="AA283" i="10"/>
  <c r="P283" i="10"/>
  <c r="AW313" i="10"/>
  <c r="X313" i="10"/>
  <c r="AA313" i="10"/>
  <c r="AZ313" i="10"/>
  <c r="BA313" i="10"/>
  <c r="Z313" i="10"/>
  <c r="AB313" i="10"/>
  <c r="BB313" i="10"/>
  <c r="BD313" i="10"/>
  <c r="AW273" i="10"/>
  <c r="AA273" i="10"/>
  <c r="Z273" i="10"/>
  <c r="AB273" i="10"/>
  <c r="AW310" i="10"/>
  <c r="AZ310" i="10"/>
  <c r="BA310" i="10"/>
  <c r="AA310" i="10"/>
  <c r="Z310" i="10"/>
  <c r="AB310" i="10"/>
  <c r="P310" i="10"/>
  <c r="AW231" i="10"/>
  <c r="Z231" i="10"/>
  <c r="AA231" i="10"/>
  <c r="AW137" i="10"/>
  <c r="AZ137" i="10"/>
  <c r="BA137" i="10"/>
  <c r="Z137" i="10"/>
  <c r="AB137" i="10"/>
  <c r="BB137" i="10"/>
  <c r="AA137" i="10"/>
  <c r="AT298" i="10"/>
  <c r="AU298" i="10"/>
  <c r="AS298" i="10"/>
  <c r="AV298" i="10"/>
  <c r="AV312" i="10"/>
  <c r="AU312" i="10"/>
  <c r="AS312" i="10"/>
  <c r="AT312" i="10"/>
  <c r="AU291" i="10"/>
  <c r="AS291" i="10"/>
  <c r="AV291" i="10"/>
  <c r="AT291" i="10"/>
  <c r="AW281" i="10"/>
  <c r="Z281" i="10"/>
  <c r="AA281" i="10"/>
  <c r="P281" i="10"/>
  <c r="AZ281" i="10"/>
  <c r="BA281" i="10"/>
  <c r="AW306" i="10"/>
  <c r="Z306" i="10"/>
  <c r="AB306" i="10"/>
  <c r="AA306" i="10"/>
  <c r="AW282" i="10"/>
  <c r="AZ282" i="10"/>
  <c r="BA282" i="10"/>
  <c r="P282" i="10"/>
  <c r="AA282" i="10"/>
  <c r="AW280" i="10"/>
  <c r="AZ280" i="10"/>
  <c r="BA280" i="10"/>
  <c r="Z280" i="10"/>
  <c r="AA280" i="10"/>
  <c r="Y280" i="10"/>
  <c r="X280" i="10"/>
  <c r="P280" i="10"/>
  <c r="AA290" i="10"/>
  <c r="AW290" i="10"/>
  <c r="AZ290" i="10"/>
  <c r="BA290" i="10"/>
  <c r="Z290" i="10"/>
  <c r="AB290" i="10"/>
  <c r="AZ220" i="10"/>
  <c r="BA220" i="10"/>
  <c r="Z220" i="10"/>
  <c r="AB220" i="10"/>
  <c r="BB220" i="10"/>
  <c r="AA220" i="10"/>
  <c r="AW220" i="10"/>
  <c r="AW25" i="10"/>
  <c r="Z25" i="10"/>
  <c r="AB25" i="10"/>
  <c r="AA25" i="10"/>
  <c r="AW301" i="10"/>
  <c r="AA301" i="10"/>
  <c r="Z301" i="10"/>
  <c r="AB301" i="10"/>
  <c r="P301" i="10"/>
  <c r="AW292" i="10"/>
  <c r="AZ292" i="10"/>
  <c r="BA292" i="10"/>
  <c r="Z292" i="10"/>
  <c r="AA292" i="10"/>
  <c r="Z16" i="10"/>
  <c r="AB16" i="10"/>
  <c r="P16" i="10"/>
  <c r="AA16" i="10"/>
  <c r="AW299" i="10"/>
  <c r="Z299" i="10"/>
  <c r="AA299" i="10"/>
  <c r="P299" i="10"/>
  <c r="Z218" i="10"/>
  <c r="AA218" i="10"/>
  <c r="AW218" i="10"/>
  <c r="AZ218" i="10"/>
  <c r="BA218" i="10"/>
  <c r="X311" i="10"/>
  <c r="AU293" i="10"/>
  <c r="AS293" i="10"/>
  <c r="AV293" i="10"/>
  <c r="AT293" i="10"/>
  <c r="AW183" i="10"/>
  <c r="AA183" i="10"/>
  <c r="Z183" i="10"/>
  <c r="AV277" i="10"/>
  <c r="AS277" i="10"/>
  <c r="AT277" i="10"/>
  <c r="AU277" i="10"/>
  <c r="AS98" i="10"/>
  <c r="AU98" i="10"/>
  <c r="AT98" i="10"/>
  <c r="AV98" i="10"/>
  <c r="AS305" i="10"/>
  <c r="AT305" i="10"/>
  <c r="AU305" i="10"/>
  <c r="AV305" i="10"/>
  <c r="AW307" i="10"/>
  <c r="AZ307" i="10"/>
  <c r="BA307" i="10"/>
  <c r="Z307" i="10"/>
  <c r="AA307" i="10"/>
  <c r="AW102" i="10"/>
  <c r="AZ102" i="10"/>
  <c r="BA102" i="10"/>
  <c r="AA102" i="10"/>
  <c r="Z102" i="10"/>
  <c r="AB102" i="10"/>
  <c r="BB102" i="10"/>
  <c r="AS278" i="10"/>
  <c r="AV278" i="10"/>
  <c r="AU278" i="10"/>
  <c r="AT278" i="10"/>
  <c r="Z99" i="10"/>
  <c r="AW99" i="10"/>
  <c r="AA99" i="10"/>
  <c r="AU311" i="10"/>
  <c r="AV311" i="10"/>
  <c r="BC276" i="10"/>
  <c r="AW189" i="10"/>
  <c r="AA189" i="10"/>
  <c r="Z189" i="10"/>
  <c r="AB189" i="10"/>
  <c r="BB189" i="10"/>
  <c r="AZ189" i="10"/>
  <c r="BA189" i="10"/>
  <c r="Z98" i="10"/>
  <c r="AB98" i="10"/>
  <c r="AA98" i="10"/>
  <c r="AW98" i="10"/>
  <c r="AZ98" i="10"/>
  <c r="BA98" i="10"/>
  <c r="AX315" i="10"/>
  <c r="AY315" i="10"/>
  <c r="AU294" i="10"/>
  <c r="AS294" i="10"/>
  <c r="AV294" i="10"/>
  <c r="AT294" i="10"/>
  <c r="P289" i="10"/>
  <c r="AW16" i="10"/>
  <c r="AT95" i="10"/>
  <c r="AV95" i="10"/>
  <c r="AS95" i="10"/>
  <c r="AU95" i="10"/>
  <c r="AU295" i="10"/>
  <c r="AT295" i="10"/>
  <c r="AS295" i="10"/>
  <c r="AV295" i="10"/>
  <c r="AV288" i="10"/>
  <c r="AT288" i="10"/>
  <c r="AS288" i="10"/>
  <c r="AU288" i="10"/>
  <c r="AW266" i="10"/>
  <c r="Z266" i="10"/>
  <c r="AB266" i="10"/>
  <c r="BB266" i="10"/>
  <c r="AA266" i="10"/>
  <c r="AZ266" i="10"/>
  <c r="BA266" i="10"/>
  <c r="AA182" i="10"/>
  <c r="AW182" i="10"/>
  <c r="Z182" i="10"/>
  <c r="AT296" i="10"/>
  <c r="AU296" i="10"/>
  <c r="AV296" i="10"/>
  <c r="AS296" i="10"/>
  <c r="AU303" i="10"/>
  <c r="AS303" i="10"/>
  <c r="AV303" i="10"/>
  <c r="AT303" i="10"/>
  <c r="BC291" i="10"/>
  <c r="BC303" i="10"/>
  <c r="AW261" i="10"/>
  <c r="AZ261" i="10"/>
  <c r="BA261" i="10"/>
  <c r="AA261" i="10"/>
  <c r="Z261" i="10"/>
  <c r="AB261" i="10"/>
  <c r="AW63" i="10"/>
  <c r="AZ63" i="10"/>
  <c r="BA63" i="10"/>
  <c r="AA63" i="10"/>
  <c r="Z63" i="10"/>
  <c r="AB63" i="10"/>
  <c r="Y63" i="10"/>
  <c r="Z282" i="10"/>
  <c r="AB282" i="10"/>
  <c r="AT311" i="10"/>
  <c r="AV276" i="10"/>
  <c r="AT276" i="10"/>
  <c r="AS276" i="10"/>
  <c r="AU276" i="10"/>
  <c r="X15" i="10"/>
  <c r="Y15" i="10"/>
  <c r="P290" i="10"/>
  <c r="AW254" i="10"/>
  <c r="Z254" i="10"/>
  <c r="AB254" i="10"/>
  <c r="AA254" i="10"/>
  <c r="AW61" i="10"/>
  <c r="Z61" i="10"/>
  <c r="AA61" i="10"/>
  <c r="X61" i="10"/>
  <c r="AS311" i="10"/>
  <c r="P273" i="10"/>
  <c r="AW302" i="10"/>
  <c r="AA302" i="10"/>
  <c r="Z302" i="10"/>
  <c r="AW272" i="10"/>
  <c r="Z272" i="10"/>
  <c r="AA272" i="10"/>
  <c r="P272" i="10"/>
  <c r="AW279" i="10"/>
  <c r="AZ279" i="10"/>
  <c r="BA279" i="10"/>
  <c r="AA279" i="10"/>
  <c r="Z279" i="10"/>
  <c r="AB279" i="10"/>
  <c r="AZ301" i="10"/>
  <c r="BA301" i="10"/>
  <c r="AA150" i="10"/>
  <c r="AW150" i="10"/>
  <c r="Z150" i="10"/>
  <c r="AB150" i="10"/>
  <c r="AW50" i="10"/>
  <c r="Z50" i="10"/>
  <c r="AB50" i="10"/>
  <c r="BB50" i="10"/>
  <c r="AZ50" i="10"/>
  <c r="BA50" i="10"/>
  <c r="P306" i="10"/>
  <c r="AT15" i="10"/>
  <c r="AU15" i="10"/>
  <c r="P313" i="10"/>
  <c r="AV274" i="10"/>
  <c r="AT274" i="10"/>
  <c r="AS274" i="10"/>
  <c r="AU274" i="10"/>
  <c r="AW309" i="10"/>
  <c r="AZ309" i="10"/>
  <c r="BA309" i="10"/>
  <c r="AA309" i="10"/>
  <c r="Z309" i="10"/>
  <c r="AB309" i="10"/>
  <c r="P309" i="10"/>
  <c r="Y309" i="10"/>
  <c r="AW138" i="10"/>
  <c r="AZ138" i="10"/>
  <c r="BA138" i="10"/>
  <c r="Z138" i="10"/>
  <c r="AB138" i="10"/>
  <c r="AA138" i="10"/>
  <c r="X138" i="10"/>
  <c r="AV287" i="10"/>
  <c r="AT287" i="10"/>
  <c r="AU287" i="10"/>
  <c r="AS287" i="10"/>
  <c r="AW284" i="10"/>
  <c r="AZ284" i="10"/>
  <c r="BA284" i="10"/>
  <c r="AA284" i="10"/>
  <c r="Y284" i="10"/>
  <c r="Z284" i="10"/>
  <c r="X284" i="10"/>
  <c r="AW297" i="10"/>
  <c r="Z297" i="10"/>
  <c r="AB297" i="10"/>
  <c r="AA297" i="10"/>
  <c r="AW311" i="10"/>
  <c r="AZ311" i="10"/>
  <c r="BA311" i="10"/>
  <c r="Z311" i="10"/>
  <c r="AB311" i="10"/>
  <c r="BB311" i="10"/>
  <c r="AA311" i="10"/>
  <c r="BC277" i="10"/>
  <c r="BC289" i="10"/>
  <c r="BC301" i="10"/>
  <c r="W17" i="10"/>
  <c r="W39" i="10"/>
  <c r="W47" i="10"/>
  <c r="W61" i="10"/>
  <c r="Y61" i="10"/>
  <c r="W68" i="10"/>
  <c r="W98" i="10"/>
  <c r="Y98" i="10"/>
  <c r="W105" i="10"/>
  <c r="W124" i="10"/>
  <c r="W131" i="10"/>
  <c r="W138" i="10"/>
  <c r="Y138" i="10"/>
  <c r="W19" i="10"/>
  <c r="W27" i="10"/>
  <c r="W41" i="10"/>
  <c r="W49" i="10"/>
  <c r="W56" i="10"/>
  <c r="W63" i="10"/>
  <c r="X63" i="10"/>
  <c r="W78" i="10"/>
  <c r="W92" i="10"/>
  <c r="W113" i="10"/>
  <c r="W119" i="10"/>
  <c r="W126" i="10"/>
  <c r="W154" i="10"/>
  <c r="W162" i="10"/>
  <c r="W170" i="10"/>
  <c r="W185" i="10"/>
  <c r="W193" i="10"/>
  <c r="W201" i="10"/>
  <c r="W208" i="10"/>
  <c r="W216" i="10"/>
  <c r="W223" i="10"/>
  <c r="W246" i="10"/>
  <c r="W252" i="10"/>
  <c r="W276" i="10"/>
  <c r="W283" i="10"/>
  <c r="Y283" i="10"/>
  <c r="W292" i="10"/>
  <c r="Y292" i="10"/>
  <c r="U24" i="10"/>
  <c r="BC24" i="10"/>
  <c r="U36" i="10"/>
  <c r="BC36" i="10"/>
  <c r="U48" i="10"/>
  <c r="BC48" i="10"/>
  <c r="U60" i="10"/>
  <c r="BC60" i="10"/>
  <c r="U72" i="10"/>
  <c r="U84" i="10"/>
  <c r="U96" i="10"/>
  <c r="U108" i="10"/>
  <c r="U120" i="10"/>
  <c r="U132" i="10"/>
  <c r="U144" i="10"/>
  <c r="U156" i="10"/>
  <c r="U168" i="10"/>
  <c r="U180" i="10"/>
  <c r="W35" i="10"/>
  <c r="W42" i="10"/>
  <c r="W50" i="10"/>
  <c r="Y50" i="10"/>
  <c r="W71" i="10"/>
  <c r="W85" i="10"/>
  <c r="W93" i="10"/>
  <c r="W100" i="10"/>
  <c r="W107" i="10"/>
  <c r="W133" i="10"/>
  <c r="W140" i="10"/>
  <c r="W147" i="10"/>
  <c r="W23" i="10"/>
  <c r="W31" i="10"/>
  <c r="W45" i="10"/>
  <c r="W81" i="10"/>
  <c r="W96" i="10"/>
  <c r="W103" i="10"/>
  <c r="W110" i="10"/>
  <c r="W116" i="10"/>
  <c r="W129" i="10"/>
  <c r="W136" i="10"/>
  <c r="W143" i="10"/>
  <c r="W150" i="10"/>
  <c r="X150" i="10"/>
  <c r="W158" i="10"/>
  <c r="W51" i="10"/>
  <c r="W82" i="10"/>
  <c r="W134" i="10"/>
  <c r="W144" i="10"/>
  <c r="W156" i="10"/>
  <c r="W165" i="10"/>
  <c r="W173" i="10"/>
  <c r="W181" i="10"/>
  <c r="W191" i="10"/>
  <c r="W199" i="10"/>
  <c r="W207" i="10"/>
  <c r="W215" i="10"/>
  <c r="W240" i="10"/>
  <c r="W248" i="10"/>
  <c r="W264" i="10"/>
  <c r="W273" i="10"/>
  <c r="X273" i="10"/>
  <c r="W299" i="10"/>
  <c r="Y299" i="10"/>
  <c r="W307" i="10"/>
  <c r="Y307" i="10"/>
  <c r="U25" i="10"/>
  <c r="U38" i="10"/>
  <c r="BC38" i="10"/>
  <c r="U51" i="10"/>
  <c r="BC51" i="10"/>
  <c r="U64" i="10"/>
  <c r="U77" i="10"/>
  <c r="U90" i="10"/>
  <c r="U103" i="10"/>
  <c r="U116" i="10"/>
  <c r="U129" i="10"/>
  <c r="U142" i="10"/>
  <c r="U155" i="10"/>
  <c r="U169" i="10"/>
  <c r="U182" i="10"/>
  <c r="U194" i="10"/>
  <c r="U206" i="10"/>
  <c r="U218" i="10"/>
  <c r="U230" i="10"/>
  <c r="U242" i="10"/>
  <c r="U254" i="10"/>
  <c r="U266" i="10"/>
  <c r="W18" i="10"/>
  <c r="W29" i="10"/>
  <c r="W62" i="10"/>
  <c r="W73" i="10"/>
  <c r="W83" i="10"/>
  <c r="W95" i="10"/>
  <c r="W115" i="10"/>
  <c r="W145" i="10"/>
  <c r="W157" i="10"/>
  <c r="W166" i="10"/>
  <c r="W174" i="10"/>
  <c r="W182" i="10"/>
  <c r="Y182" i="10"/>
  <c r="W224" i="10"/>
  <c r="W232" i="10"/>
  <c r="W256" i="10"/>
  <c r="W274" i="10"/>
  <c r="W281" i="10"/>
  <c r="Y281" i="10"/>
  <c r="W290" i="10"/>
  <c r="X290" i="10"/>
  <c r="W300" i="10"/>
  <c r="X300" i="10"/>
  <c r="W308" i="10"/>
  <c r="X308" i="10"/>
  <c r="U26" i="10"/>
  <c r="BC26" i="10"/>
  <c r="U39" i="10"/>
  <c r="BC39" i="10"/>
  <c r="U52" i="10"/>
  <c r="U65" i="10"/>
  <c r="U78" i="10"/>
  <c r="U91" i="10"/>
  <c r="U104" i="10"/>
  <c r="U117" i="10"/>
  <c r="U130" i="10"/>
  <c r="U143" i="10"/>
  <c r="U157" i="10"/>
  <c r="BC157" i="10"/>
  <c r="U170" i="10"/>
  <c r="U183" i="10"/>
  <c r="U195" i="10"/>
  <c r="U207" i="10"/>
  <c r="U219" i="10"/>
  <c r="W30" i="10"/>
  <c r="W40" i="10"/>
  <c r="W52" i="10"/>
  <c r="W74" i="10"/>
  <c r="W84" i="10"/>
  <c r="W106" i="10"/>
  <c r="W125" i="10"/>
  <c r="W135" i="10"/>
  <c r="W146" i="10"/>
  <c r="W183" i="10"/>
  <c r="X183" i="10"/>
  <c r="W192" i="10"/>
  <c r="W200" i="10"/>
  <c r="W209" i="10"/>
  <c r="W217" i="10"/>
  <c r="W233" i="10"/>
  <c r="W241" i="10"/>
  <c r="W249" i="10"/>
  <c r="W265" i="10"/>
  <c r="W282" i="10"/>
  <c r="X282" i="10"/>
  <c r="W291" i="10"/>
  <c r="W301" i="10"/>
  <c r="X301" i="10"/>
  <c r="W309" i="10"/>
  <c r="X309" i="10"/>
  <c r="U27" i="10"/>
  <c r="BC27" i="10"/>
  <c r="U40" i="10"/>
  <c r="U53" i="10"/>
  <c r="BC53" i="10"/>
  <c r="U66" i="10"/>
  <c r="U79" i="10"/>
  <c r="U92" i="10"/>
  <c r="U105" i="10"/>
  <c r="U118" i="10"/>
  <c r="U131" i="10"/>
  <c r="U145" i="10"/>
  <c r="U158" i="10"/>
  <c r="U171" i="10"/>
  <c r="U184" i="10"/>
  <c r="U196" i="10"/>
  <c r="U208" i="10"/>
  <c r="U220" i="10"/>
  <c r="U232" i="10"/>
  <c r="U244" i="10"/>
  <c r="U256" i="10"/>
  <c r="U268" i="10"/>
  <c r="W20" i="10"/>
  <c r="W53" i="10"/>
  <c r="W64" i="10"/>
  <c r="W75" i="10"/>
  <c r="W108" i="10"/>
  <c r="W127" i="10"/>
  <c r="W167" i="10"/>
  <c r="W175" i="10"/>
  <c r="W202" i="10"/>
  <c r="W210" i="10"/>
  <c r="W225" i="10"/>
  <c r="W234" i="10"/>
  <c r="W257" i="10"/>
  <c r="W266" i="10"/>
  <c r="X266" i="10"/>
  <c r="W275" i="10"/>
  <c r="Y275" i="10"/>
  <c r="W293" i="10"/>
  <c r="W302" i="10"/>
  <c r="Y302" i="10"/>
  <c r="W310" i="10"/>
  <c r="Y310" i="10"/>
  <c r="U28" i="10"/>
  <c r="BC28" i="10"/>
  <c r="U41" i="10"/>
  <c r="BC41" i="10"/>
  <c r="U54" i="10"/>
  <c r="BC54" i="10"/>
  <c r="U67" i="10"/>
  <c r="U80" i="10"/>
  <c r="U93" i="10"/>
  <c r="U106" i="10"/>
  <c r="U119" i="10"/>
  <c r="U133" i="10"/>
  <c r="U146" i="10"/>
  <c r="BC146" i="10"/>
  <c r="U159" i="10"/>
  <c r="U172" i="10"/>
  <c r="BC172" i="10"/>
  <c r="U185" i="10"/>
  <c r="U197" i="10"/>
  <c r="U209" i="10"/>
  <c r="U221" i="10"/>
  <c r="U233" i="10"/>
  <c r="W21" i="10"/>
  <c r="W32" i="10"/>
  <c r="W43" i="10"/>
  <c r="W54" i="10"/>
  <c r="W76" i="10"/>
  <c r="W86" i="10"/>
  <c r="W97" i="10"/>
  <c r="W117" i="10"/>
  <c r="W137" i="10"/>
  <c r="X137" i="10"/>
  <c r="W148" i="10"/>
  <c r="W159" i="10"/>
  <c r="W168" i="10"/>
  <c r="W184" i="10"/>
  <c r="W194" i="10"/>
  <c r="W218" i="10"/>
  <c r="X218" i="10"/>
  <c r="W235" i="10"/>
  <c r="W242" i="10"/>
  <c r="W250" i="10"/>
  <c r="W258" i="10"/>
  <c r="W284" i="10"/>
  <c r="W294" i="10"/>
  <c r="W16" i="10"/>
  <c r="U29" i="10"/>
  <c r="BC29" i="10"/>
  <c r="U42" i="10"/>
  <c r="BC42" i="10"/>
  <c r="U55" i="10"/>
  <c r="BC55" i="10"/>
  <c r="U68" i="10"/>
  <c r="BC68" i="10"/>
  <c r="U81" i="10"/>
  <c r="U94" i="10"/>
  <c r="U107" i="10"/>
  <c r="U121" i="10"/>
  <c r="U134" i="10"/>
  <c r="U147" i="10"/>
  <c r="U160" i="10"/>
  <c r="U173" i="10"/>
  <c r="U186" i="10"/>
  <c r="U198" i="10"/>
  <c r="U210" i="10"/>
  <c r="U222" i="10"/>
  <c r="U234" i="10"/>
  <c r="U246" i="10"/>
  <c r="U258" i="10"/>
  <c r="BC258" i="10"/>
  <c r="U270" i="10"/>
  <c r="S24" i="10"/>
  <c r="S36" i="10"/>
  <c r="S48" i="10"/>
  <c r="S60" i="10"/>
  <c r="S72" i="10"/>
  <c r="S84" i="10"/>
  <c r="S96" i="10"/>
  <c r="S108" i="10"/>
  <c r="S120" i="10"/>
  <c r="S132" i="10"/>
  <c r="S144" i="10"/>
  <c r="S156" i="10"/>
  <c r="S168" i="10"/>
  <c r="S180" i="10"/>
  <c r="S192" i="10"/>
  <c r="S204" i="10"/>
  <c r="S216" i="10"/>
  <c r="S228" i="10"/>
  <c r="S240" i="10"/>
  <c r="S252" i="10"/>
  <c r="S264" i="10"/>
  <c r="W25" i="10"/>
  <c r="X25" i="10"/>
  <c r="W69" i="10"/>
  <c r="W80" i="10"/>
  <c r="W91" i="10"/>
  <c r="W102" i="10"/>
  <c r="X102" i="10"/>
  <c r="W112" i="10"/>
  <c r="W121" i="10"/>
  <c r="W142" i="10"/>
  <c r="W152" i="10"/>
  <c r="W163" i="10"/>
  <c r="W179" i="10"/>
  <c r="W189" i="10"/>
  <c r="X189" i="10"/>
  <c r="W197" i="10"/>
  <c r="W213" i="10"/>
  <c r="W221" i="10"/>
  <c r="W229" i="10"/>
  <c r="W238" i="10"/>
  <c r="W279" i="10"/>
  <c r="Y279" i="10"/>
  <c r="W305" i="10"/>
  <c r="X305" i="10"/>
  <c r="U21" i="10"/>
  <c r="BC21" i="10"/>
  <c r="U34" i="10"/>
  <c r="U47" i="10"/>
  <c r="BC47" i="10"/>
  <c r="U61" i="10"/>
  <c r="U74" i="10"/>
  <c r="U87" i="10"/>
  <c r="U100" i="10"/>
  <c r="U113" i="10"/>
  <c r="U126" i="10"/>
  <c r="U139" i="10"/>
  <c r="U152" i="10"/>
  <c r="U165" i="10"/>
  <c r="U178" i="10"/>
  <c r="U191" i="10"/>
  <c r="BC191" i="10"/>
  <c r="U203" i="10"/>
  <c r="U215" i="10"/>
  <c r="U227" i="10"/>
  <c r="U239" i="10"/>
  <c r="W46" i="10"/>
  <c r="W67" i="10"/>
  <c r="W89" i="10"/>
  <c r="W130" i="10"/>
  <c r="W187" i="10"/>
  <c r="W220" i="10"/>
  <c r="X220" i="10"/>
  <c r="W269" i="10"/>
  <c r="W304" i="10"/>
  <c r="X304" i="10"/>
  <c r="U32" i="10"/>
  <c r="U58" i="10"/>
  <c r="U85" i="10"/>
  <c r="U111" i="10"/>
  <c r="U137" i="10"/>
  <c r="U163" i="10"/>
  <c r="U189" i="10"/>
  <c r="U213" i="10"/>
  <c r="U236" i="10"/>
  <c r="U252" i="10"/>
  <c r="BC252" i="10"/>
  <c r="U269" i="10"/>
  <c r="W24" i="10"/>
  <c r="W90" i="10"/>
  <c r="W111" i="10"/>
  <c r="W151" i="10"/>
  <c r="W171" i="10"/>
  <c r="W188" i="10"/>
  <c r="W205" i="10"/>
  <c r="W237" i="10"/>
  <c r="W253" i="10"/>
  <c r="W270" i="10"/>
  <c r="W287" i="10"/>
  <c r="X287" i="10"/>
  <c r="U33" i="10"/>
  <c r="U59" i="10"/>
  <c r="BC59" i="10"/>
  <c r="U86" i="10"/>
  <c r="U112" i="10"/>
  <c r="U138" i="10"/>
  <c r="U164" i="10"/>
  <c r="U190" i="10"/>
  <c r="U214" i="10"/>
  <c r="U237" i="10"/>
  <c r="U253" i="10"/>
  <c r="U271" i="10"/>
  <c r="W26" i="10"/>
  <c r="W48" i="10"/>
  <c r="W70" i="10"/>
  <c r="W132" i="10"/>
  <c r="W153" i="10"/>
  <c r="W172" i="10"/>
  <c r="W190" i="10"/>
  <c r="W206" i="10"/>
  <c r="W239" i="10"/>
  <c r="W254" i="10"/>
  <c r="X254" i="10"/>
  <c r="W271" i="10"/>
  <c r="W288" i="10"/>
  <c r="W306" i="10"/>
  <c r="X306" i="10"/>
  <c r="U35" i="10"/>
  <c r="BC35" i="10"/>
  <c r="U62" i="10"/>
  <c r="BC62" i="10"/>
  <c r="U88" i="10"/>
  <c r="U114" i="10"/>
  <c r="U140" i="10"/>
  <c r="U166" i="10"/>
  <c r="U192" i="10"/>
  <c r="U216" i="10"/>
  <c r="U238" i="10"/>
  <c r="U255" i="10"/>
  <c r="W28" i="10"/>
  <c r="W72" i="10"/>
  <c r="W94" i="10"/>
  <c r="W114" i="10"/>
  <c r="W155" i="10"/>
  <c r="W222" i="10"/>
  <c r="W255" i="10"/>
  <c r="W272" i="10"/>
  <c r="X272" i="10"/>
  <c r="W289" i="10"/>
  <c r="Y289" i="10"/>
  <c r="U37" i="10"/>
  <c r="U63" i="10"/>
  <c r="BC63" i="10"/>
  <c r="U89" i="10"/>
  <c r="U115" i="10"/>
  <c r="U141" i="10"/>
  <c r="U167" i="10"/>
  <c r="BC167" i="10"/>
  <c r="U193" i="10"/>
  <c r="BC193" i="10"/>
  <c r="U217" i="10"/>
  <c r="U240" i="10"/>
  <c r="U257" i="10"/>
  <c r="S28" i="10"/>
  <c r="S41" i="10"/>
  <c r="S54" i="10"/>
  <c r="S67" i="10"/>
  <c r="S80" i="10"/>
  <c r="S93" i="10"/>
  <c r="S106" i="10"/>
  <c r="S119" i="10"/>
  <c r="S133" i="10"/>
  <c r="S146" i="10"/>
  <c r="S159" i="10"/>
  <c r="S172" i="10"/>
  <c r="S185" i="10"/>
  <c r="S198" i="10"/>
  <c r="S211" i="10"/>
  <c r="S224" i="10"/>
  <c r="S237" i="10"/>
  <c r="S250" i="10"/>
  <c r="S263" i="10"/>
  <c r="W33" i="10"/>
  <c r="W55" i="10"/>
  <c r="W77" i="10"/>
  <c r="W118" i="10"/>
  <c r="W160" i="10"/>
  <c r="W176" i="10"/>
  <c r="W211" i="10"/>
  <c r="W226" i="10"/>
  <c r="W243" i="10"/>
  <c r="W259" i="10"/>
  <c r="U17" i="10"/>
  <c r="BC17" i="10"/>
  <c r="U43" i="10"/>
  <c r="BC43" i="10"/>
  <c r="U69" i="10"/>
  <c r="U95" i="10"/>
  <c r="U122" i="10"/>
  <c r="BC122" i="10"/>
  <c r="U148" i="10"/>
  <c r="U174" i="10"/>
  <c r="U199" i="10"/>
  <c r="U223" i="10"/>
  <c r="U241" i="10"/>
  <c r="U259" i="10"/>
  <c r="S29" i="10"/>
  <c r="S42" i="10"/>
  <c r="S55" i="10"/>
  <c r="S68" i="10"/>
  <c r="S81" i="10"/>
  <c r="S94" i="10"/>
  <c r="S107" i="10"/>
  <c r="S121" i="10"/>
  <c r="S134" i="10"/>
  <c r="S147" i="10"/>
  <c r="S160" i="10"/>
  <c r="S173" i="10"/>
  <c r="S186" i="10"/>
  <c r="S199" i="10"/>
  <c r="S212" i="10"/>
  <c r="S225" i="10"/>
  <c r="S238" i="10"/>
  <c r="S251" i="10"/>
  <c r="S265" i="10"/>
  <c r="W57" i="10"/>
  <c r="W79" i="10"/>
  <c r="W120" i="10"/>
  <c r="W161" i="10"/>
  <c r="W178" i="10"/>
  <c r="W196" i="10"/>
  <c r="W212" i="10"/>
  <c r="W227" i="10"/>
  <c r="W261" i="10"/>
  <c r="Y261" i="10"/>
  <c r="W278" i="10"/>
  <c r="Y278" i="10"/>
  <c r="W296" i="10"/>
  <c r="X296" i="10"/>
  <c r="U19" i="10"/>
  <c r="BC19" i="10"/>
  <c r="U45" i="10"/>
  <c r="U71" i="10"/>
  <c r="U98" i="10"/>
  <c r="U124" i="10"/>
  <c r="U150" i="10"/>
  <c r="U176" i="10"/>
  <c r="U201" i="10"/>
  <c r="U225" i="10"/>
  <c r="U245" i="10"/>
  <c r="U261" i="10"/>
  <c r="BC261" i="10"/>
  <c r="S18" i="10"/>
  <c r="S31" i="10"/>
  <c r="S44" i="10"/>
  <c r="S57" i="10"/>
  <c r="S70" i="10"/>
  <c r="S83" i="10"/>
  <c r="S97" i="10"/>
  <c r="S110" i="10"/>
  <c r="S123" i="10"/>
  <c r="S136" i="10"/>
  <c r="S149" i="10"/>
  <c r="S162" i="10"/>
  <c r="S175" i="10"/>
  <c r="S188" i="10"/>
  <c r="W38" i="10"/>
  <c r="W123" i="10"/>
  <c r="W231" i="10"/>
  <c r="Y231" i="10"/>
  <c r="U50" i="10"/>
  <c r="BC50" i="10"/>
  <c r="U102" i="10"/>
  <c r="U154" i="10"/>
  <c r="U205" i="10"/>
  <c r="U249" i="10"/>
  <c r="BC249" i="10"/>
  <c r="S17" i="10"/>
  <c r="S34" i="10"/>
  <c r="S51" i="10"/>
  <c r="S69" i="10"/>
  <c r="S87" i="10"/>
  <c r="S103" i="10"/>
  <c r="S122" i="10"/>
  <c r="S139" i="10"/>
  <c r="S155" i="10"/>
  <c r="S174" i="10"/>
  <c r="S191" i="10"/>
  <c r="S207" i="10"/>
  <c r="S222" i="10"/>
  <c r="S239" i="10"/>
  <c r="S255" i="10"/>
  <c r="S270" i="10"/>
  <c r="W87" i="10"/>
  <c r="W128" i="10"/>
  <c r="W203" i="10"/>
  <c r="W267" i="10"/>
  <c r="W303" i="10"/>
  <c r="U56" i="10"/>
  <c r="BC56" i="10"/>
  <c r="U109" i="10"/>
  <c r="U161" i="10"/>
  <c r="U211" i="10"/>
  <c r="U250" i="10"/>
  <c r="BC250" i="10"/>
  <c r="S19" i="10"/>
  <c r="S35" i="10"/>
  <c r="S52" i="10"/>
  <c r="S71" i="10"/>
  <c r="S88" i="10"/>
  <c r="S104" i="10"/>
  <c r="S124" i="10"/>
  <c r="S140" i="10"/>
  <c r="S157" i="10"/>
  <c r="S176" i="10"/>
  <c r="S193" i="10"/>
  <c r="S208" i="10"/>
  <c r="S223" i="10"/>
  <c r="S241" i="10"/>
  <c r="S256" i="10"/>
  <c r="S271" i="10"/>
  <c r="W44" i="10"/>
  <c r="W88" i="10"/>
  <c r="W169" i="10"/>
  <c r="W204" i="10"/>
  <c r="W236" i="10"/>
  <c r="W268" i="10"/>
  <c r="U57" i="10"/>
  <c r="BC57" i="10"/>
  <c r="U110" i="10"/>
  <c r="BC110" i="10"/>
  <c r="U162" i="10"/>
  <c r="U212" i="10"/>
  <c r="U251" i="10"/>
  <c r="S20" i="10"/>
  <c r="S37" i="10"/>
  <c r="S53" i="10"/>
  <c r="S73" i="10"/>
  <c r="S89" i="10"/>
  <c r="S105" i="10"/>
  <c r="S125" i="10"/>
  <c r="S141" i="10"/>
  <c r="S158" i="10"/>
  <c r="S177" i="10"/>
  <c r="S194" i="10"/>
  <c r="S209" i="10"/>
  <c r="S226" i="10"/>
  <c r="S242" i="10"/>
  <c r="S257" i="10"/>
  <c r="W99" i="10"/>
  <c r="Y99" i="10"/>
  <c r="W139" i="10"/>
  <c r="W177" i="10"/>
  <c r="W244" i="10"/>
  <c r="W277" i="10"/>
  <c r="Y277" i="10"/>
  <c r="U18" i="10"/>
  <c r="BC18" i="10"/>
  <c r="U70" i="10"/>
  <c r="U123" i="10"/>
  <c r="U175" i="10"/>
  <c r="U224" i="10"/>
  <c r="U260" i="10"/>
  <c r="BC260" i="10"/>
  <c r="S21" i="10"/>
  <c r="S38" i="10"/>
  <c r="S56" i="10"/>
  <c r="S74" i="10"/>
  <c r="S90" i="10"/>
  <c r="S109" i="10"/>
  <c r="S126" i="10"/>
  <c r="S142" i="10"/>
  <c r="S161" i="10"/>
  <c r="S178" i="10"/>
  <c r="S195" i="10"/>
  <c r="S210" i="10"/>
  <c r="S227" i="10"/>
  <c r="S243" i="10"/>
  <c r="S258" i="10"/>
  <c r="W58" i="10"/>
  <c r="W101" i="10"/>
  <c r="W141" i="10"/>
  <c r="W245" i="10"/>
  <c r="U20" i="10"/>
  <c r="BC20" i="10"/>
  <c r="U73" i="10"/>
  <c r="U125" i="10"/>
  <c r="U177" i="10"/>
  <c r="U226" i="10"/>
  <c r="U262" i="10"/>
  <c r="S22" i="10"/>
  <c r="S39" i="10"/>
  <c r="S58" i="10"/>
  <c r="S75" i="10"/>
  <c r="S91" i="10"/>
  <c r="S111" i="10"/>
  <c r="S127" i="10"/>
  <c r="S143" i="10"/>
  <c r="S163" i="10"/>
  <c r="S179" i="10"/>
  <c r="S196" i="10"/>
  <c r="S213" i="10"/>
  <c r="S229" i="10"/>
  <c r="S244" i="10"/>
  <c r="S259" i="10"/>
  <c r="W59" i="10"/>
  <c r="W214" i="10"/>
  <c r="W247" i="10"/>
  <c r="U22" i="10"/>
  <c r="BC22" i="10"/>
  <c r="U75" i="10"/>
  <c r="U127" i="10"/>
  <c r="U179" i="10"/>
  <c r="U228" i="10"/>
  <c r="U263" i="10"/>
  <c r="S23" i="10"/>
  <c r="S40" i="10"/>
  <c r="S59" i="10"/>
  <c r="S76" i="10"/>
  <c r="S92" i="10"/>
  <c r="S112" i="10"/>
  <c r="S128" i="10"/>
  <c r="S145" i="10"/>
  <c r="S164" i="10"/>
  <c r="S181" i="10"/>
  <c r="S197" i="10"/>
  <c r="S214" i="10"/>
  <c r="S230" i="10"/>
  <c r="S245" i="10"/>
  <c r="S260" i="10"/>
  <c r="W34" i="10"/>
  <c r="W195" i="10"/>
  <c r="W260" i="10"/>
  <c r="W295" i="10"/>
  <c r="U44" i="10"/>
  <c r="BC44" i="10"/>
  <c r="U97" i="10"/>
  <c r="U149" i="10"/>
  <c r="BC149" i="10"/>
  <c r="U200" i="10"/>
  <c r="U243" i="10"/>
  <c r="S30" i="10"/>
  <c r="S47" i="10"/>
  <c r="S64" i="10"/>
  <c r="S82" i="10"/>
  <c r="S100" i="10"/>
  <c r="S116" i="10"/>
  <c r="S135" i="10"/>
  <c r="S152" i="10"/>
  <c r="S169" i="10"/>
  <c r="S187" i="10"/>
  <c r="S203" i="10"/>
  <c r="S219" i="10"/>
  <c r="S234" i="10"/>
  <c r="S249" i="10"/>
  <c r="S267" i="10"/>
  <c r="S262" i="10"/>
  <c r="S221" i="10"/>
  <c r="S184" i="10"/>
  <c r="S148" i="10"/>
  <c r="S101" i="10"/>
  <c r="S62" i="10"/>
  <c r="U202" i="10"/>
  <c r="U82" i="10"/>
  <c r="W263" i="10"/>
  <c r="W104" i="10"/>
  <c r="BC304" i="10"/>
  <c r="AW253" i="10"/>
  <c r="Y253" i="10"/>
  <c r="Z253" i="10"/>
  <c r="AB253" i="10"/>
  <c r="X253" i="10"/>
  <c r="AA253" i="10"/>
  <c r="AW217" i="10"/>
  <c r="Z217" i="10"/>
  <c r="AB217" i="10"/>
  <c r="AA217" i="10"/>
  <c r="X217" i="10"/>
  <c r="AZ171" i="10"/>
  <c r="BA171" i="10"/>
  <c r="AW171" i="10"/>
  <c r="Z171" i="10"/>
  <c r="AA171" i="10"/>
  <c r="X171" i="10"/>
  <c r="Y171" i="10"/>
  <c r="AZ131" i="10"/>
  <c r="BA131" i="10"/>
  <c r="AA131" i="10"/>
  <c r="AW131" i="10"/>
  <c r="Y131" i="10"/>
  <c r="X131" i="10"/>
  <c r="Z131" i="10"/>
  <c r="AW95" i="10"/>
  <c r="X95" i="10"/>
  <c r="Z95" i="10"/>
  <c r="Y95" i="10"/>
  <c r="AA95" i="10"/>
  <c r="AW49" i="10"/>
  <c r="Z49" i="10"/>
  <c r="AB49" i="10"/>
  <c r="X49" i="10"/>
  <c r="Y49" i="10"/>
  <c r="AA49" i="10"/>
  <c r="BC268" i="10"/>
  <c r="BC256" i="10"/>
  <c r="BC232" i="10"/>
  <c r="BC220" i="10"/>
  <c r="BC208" i="10"/>
  <c r="BC184" i="10"/>
  <c r="BC160" i="10"/>
  <c r="BC148" i="10"/>
  <c r="BC112" i="10"/>
  <c r="BC52" i="10"/>
  <c r="AW248" i="10"/>
  <c r="AA248" i="10"/>
  <c r="Z248" i="10"/>
  <c r="Y248" i="10"/>
  <c r="AW215" i="10"/>
  <c r="AZ215" i="10"/>
  <c r="BA215" i="10"/>
  <c r="Y215" i="10"/>
  <c r="X215" i="10"/>
  <c r="Z215" i="10"/>
  <c r="AA215" i="10"/>
  <c r="AW170" i="10"/>
  <c r="AZ170" i="10"/>
  <c r="BA170" i="10"/>
  <c r="AA170" i="10"/>
  <c r="Z170" i="10"/>
  <c r="X170" i="10"/>
  <c r="AW130" i="10"/>
  <c r="AA130" i="10"/>
  <c r="Z130" i="10"/>
  <c r="X130" i="10"/>
  <c r="Y130" i="10"/>
  <c r="AW86" i="10"/>
  <c r="AZ86" i="10"/>
  <c r="BA86" i="10"/>
  <c r="Y86" i="10"/>
  <c r="Z86" i="10"/>
  <c r="AB86" i="10"/>
  <c r="X86" i="10"/>
  <c r="AA86" i="10"/>
  <c r="AW46" i="10"/>
  <c r="Z46" i="10"/>
  <c r="AB46" i="10"/>
  <c r="X46" i="10"/>
  <c r="Y46" i="10"/>
  <c r="AA46" i="10"/>
  <c r="AX15" i="10"/>
  <c r="AY15" i="10"/>
  <c r="AT284" i="10"/>
  <c r="AU284" i="10"/>
  <c r="AS284" i="10"/>
  <c r="AV284" i="10"/>
  <c r="AT297" i="10"/>
  <c r="AU297" i="10"/>
  <c r="AV297" i="10"/>
  <c r="AS297" i="10"/>
  <c r="AS304" i="10"/>
  <c r="AV304" i="10"/>
  <c r="AT304" i="10"/>
  <c r="AU304" i="10"/>
  <c r="AW278" i="10"/>
  <c r="AA278" i="10"/>
  <c r="AB278" i="10"/>
  <c r="X278" i="10"/>
  <c r="AA308" i="10"/>
  <c r="AW308" i="10"/>
  <c r="Z308" i="10"/>
  <c r="AW312" i="10"/>
  <c r="AZ312" i="10"/>
  <c r="BA312" i="10"/>
  <c r="Z312" i="10"/>
  <c r="AB312" i="10"/>
  <c r="AA312" i="10"/>
  <c r="BC282" i="10"/>
  <c r="BC294" i="10"/>
  <c r="BC306" i="10"/>
  <c r="S247" i="10"/>
  <c r="S206" i="10"/>
  <c r="S167" i="10"/>
  <c r="S129" i="10"/>
  <c r="S85" i="10"/>
  <c r="S45" i="10"/>
  <c r="BC266" i="10"/>
  <c r="BC254" i="10"/>
  <c r="BC242" i="10"/>
  <c r="BC230" i="10"/>
  <c r="BC218" i="10"/>
  <c r="BC206" i="10"/>
  <c r="BC194" i="10"/>
  <c r="BC170" i="10"/>
  <c r="BC158" i="10"/>
  <c r="BC134" i="10"/>
  <c r="BC98" i="10"/>
  <c r="U264" i="10"/>
  <c r="BC264" i="10"/>
  <c r="U151" i="10"/>
  <c r="U30" i="10"/>
  <c r="BC30" i="10"/>
  <c r="W230" i="10"/>
  <c r="W149" i="10"/>
  <c r="W60" i="10"/>
  <c r="X303" i="10"/>
  <c r="X297" i="10"/>
  <c r="Y314" i="10"/>
  <c r="AW298" i="10"/>
  <c r="AZ298" i="10"/>
  <c r="BA298" i="10"/>
  <c r="AA298" i="10"/>
  <c r="Z298" i="10"/>
  <c r="AB298" i="10"/>
  <c r="AW291" i="10"/>
  <c r="Z291" i="10"/>
  <c r="AA291" i="10"/>
  <c r="AW293" i="10"/>
  <c r="AZ293" i="10"/>
  <c r="BA293" i="10"/>
  <c r="AA293" i="10"/>
  <c r="Z293" i="10"/>
  <c r="X293" i="10"/>
  <c r="Y293" i="10"/>
  <c r="AW294" i="10"/>
  <c r="AZ294" i="10"/>
  <c r="BA294" i="10"/>
  <c r="AA294" i="10"/>
  <c r="Z294" i="10"/>
  <c r="Y294" i="10"/>
  <c r="AW287" i="10"/>
  <c r="AZ287" i="10"/>
  <c r="BA287" i="10"/>
  <c r="Z287" i="10"/>
  <c r="AB287" i="10"/>
  <c r="BB287" i="10"/>
  <c r="AA287" i="10"/>
  <c r="Y287" i="10"/>
  <c r="BC307" i="10"/>
  <c r="S246" i="10"/>
  <c r="S205" i="10"/>
  <c r="S166" i="10"/>
  <c r="S118" i="10"/>
  <c r="S79" i="10"/>
  <c r="S43" i="10"/>
  <c r="U248" i="10"/>
  <c r="U136" i="10"/>
  <c r="BC136" i="10"/>
  <c r="U23" i="10"/>
  <c r="BC23" i="10"/>
  <c r="W228" i="10"/>
  <c r="W37" i="10"/>
  <c r="AT285" i="10"/>
  <c r="AS285" i="10"/>
  <c r="AV285" i="10"/>
  <c r="AU285" i="10"/>
  <c r="AV300" i="10"/>
  <c r="AT300" i="10"/>
  <c r="AS300" i="10"/>
  <c r="AU300" i="10"/>
  <c r="AZ276" i="10"/>
  <c r="BA276" i="10"/>
  <c r="AW276" i="10"/>
  <c r="Z276" i="10"/>
  <c r="AB276" i="10"/>
  <c r="AA276" i="10"/>
  <c r="Y276" i="10"/>
  <c r="AZ274" i="10"/>
  <c r="BA274" i="10"/>
  <c r="AA274" i="10"/>
  <c r="AW274" i="10"/>
  <c r="Z274" i="10"/>
  <c r="Y274" i="10"/>
  <c r="X274" i="10"/>
  <c r="AW285" i="10"/>
  <c r="AZ285" i="10"/>
  <c r="BA285" i="10"/>
  <c r="AA285" i="10"/>
  <c r="Z285" i="10"/>
  <c r="AZ291" i="10"/>
  <c r="BA291" i="10"/>
  <c r="BC272" i="10"/>
  <c r="BC284" i="10"/>
  <c r="BC296" i="10"/>
  <c r="BC308" i="10"/>
  <c r="AB17" i="1"/>
  <c r="S236" i="10"/>
  <c r="S202" i="10"/>
  <c r="S165" i="10"/>
  <c r="S117" i="10"/>
  <c r="S78" i="10"/>
  <c r="S33" i="10"/>
  <c r="U247" i="10"/>
  <c r="U135" i="10"/>
  <c r="BC135" i="10"/>
  <c r="W298" i="10"/>
  <c r="X298" i="10"/>
  <c r="W219" i="10"/>
  <c r="W36" i="10"/>
  <c r="Y170" i="10"/>
  <c r="AV275" i="10"/>
  <c r="AT275" i="10"/>
  <c r="AU275" i="10"/>
  <c r="AS275" i="10"/>
  <c r="P308" i="10"/>
  <c r="AW295" i="10"/>
  <c r="AZ295" i="10"/>
  <c r="BA295" i="10"/>
  <c r="AA295" i="10"/>
  <c r="Z295" i="10"/>
  <c r="AB295" i="10"/>
  <c r="Y295" i="10"/>
  <c r="AW300" i="10"/>
  <c r="AA300" i="10"/>
  <c r="Y300" i="10"/>
  <c r="Z300" i="10"/>
  <c r="AB300" i="10"/>
  <c r="BB300" i="10"/>
  <c r="BD300" i="10"/>
  <c r="S235" i="10"/>
  <c r="S201" i="10"/>
  <c r="S154" i="10"/>
  <c r="S115" i="10"/>
  <c r="S77" i="10"/>
  <c r="S32" i="10"/>
  <c r="U235" i="10"/>
  <c r="U128" i="10"/>
  <c r="W297" i="10"/>
  <c r="Y297" i="10"/>
  <c r="W122" i="10"/>
  <c r="W22" i="10"/>
  <c r="AV314" i="10"/>
  <c r="AU314" i="10"/>
  <c r="AZ303" i="10"/>
  <c r="BA303" i="10"/>
  <c r="AW303" i="10"/>
  <c r="Z303" i="10"/>
  <c r="AB303" i="10"/>
  <c r="AA303" i="10"/>
  <c r="Y303" i="10"/>
  <c r="AZ296" i="10"/>
  <c r="BA296" i="10"/>
  <c r="AW296" i="10"/>
  <c r="AA296" i="10"/>
  <c r="Z296" i="10"/>
  <c r="AB296" i="10"/>
  <c r="BB296" i="10"/>
  <c r="AW288" i="10"/>
  <c r="AZ288" i="10"/>
  <c r="BA288" i="10"/>
  <c r="AA288" i="10"/>
  <c r="Z288" i="10"/>
  <c r="AB288" i="10"/>
  <c r="X248" i="10"/>
  <c r="X294" i="10"/>
  <c r="X276" i="10"/>
  <c r="Y217" i="10"/>
  <c r="S269" i="10"/>
  <c r="S233" i="10"/>
  <c r="S200" i="10"/>
  <c r="S153" i="10"/>
  <c r="S114" i="10"/>
  <c r="S66" i="10"/>
  <c r="S27" i="10"/>
  <c r="U231" i="10"/>
  <c r="U101" i="10"/>
  <c r="W286" i="10"/>
  <c r="X286" i="10"/>
  <c r="Y308" i="10"/>
  <c r="AW275" i="10"/>
  <c r="AA275" i="10"/>
  <c r="Z275" i="10"/>
  <c r="AB275" i="10"/>
  <c r="X275" i="10"/>
  <c r="AW305" i="10"/>
  <c r="AZ305" i="10"/>
  <c r="BA305" i="10"/>
  <c r="AA305" i="10"/>
  <c r="Y305" i="10"/>
  <c r="Z305" i="10"/>
  <c r="AW304" i="10"/>
  <c r="Z304" i="10"/>
  <c r="AB304" i="10"/>
  <c r="AA304" i="10"/>
  <c r="AZ300" i="10"/>
  <c r="BA300" i="10"/>
  <c r="S268" i="10"/>
  <c r="S232" i="10"/>
  <c r="S190" i="10"/>
  <c r="S151" i="10"/>
  <c r="S113" i="10"/>
  <c r="S65" i="10"/>
  <c r="S26" i="10"/>
  <c r="U229" i="10"/>
  <c r="U99" i="10"/>
  <c r="W285" i="10"/>
  <c r="W198" i="10"/>
  <c r="X295" i="10"/>
  <c r="BC281" i="10"/>
  <c r="BC293" i="10"/>
  <c r="BC305" i="10"/>
  <c r="BC269" i="10"/>
  <c r="BC257" i="10"/>
  <c r="BC245" i="10"/>
  <c r="BC233" i="10"/>
  <c r="BC209" i="10"/>
  <c r="BC197" i="10"/>
  <c r="BC89" i="10"/>
  <c r="BC77" i="10"/>
  <c r="BC65" i="10"/>
  <c r="BC273" i="10"/>
  <c r="BC285" i="10"/>
  <c r="BC297" i="10"/>
  <c r="BC309" i="10"/>
  <c r="BC265" i="10"/>
  <c r="BC253" i="10"/>
  <c r="BC241" i="10"/>
  <c r="BC229" i="10"/>
  <c r="BC240" i="10"/>
  <c r="BC228" i="10"/>
  <c r="BC216" i="10"/>
  <c r="BC204" i="10"/>
  <c r="BC192" i="10"/>
  <c r="BC180" i="10"/>
  <c r="BC168" i="10"/>
  <c r="BC144" i="10"/>
  <c r="BC96" i="10"/>
  <c r="BC84" i="10"/>
  <c r="BC214" i="10"/>
  <c r="BC190" i="10"/>
  <c r="BC178" i="10"/>
  <c r="BC154" i="10"/>
  <c r="BC142" i="10"/>
  <c r="BC130" i="10"/>
  <c r="BC106" i="10"/>
  <c r="BC82" i="10"/>
  <c r="BC70" i="10"/>
  <c r="BC58" i="10"/>
  <c r="BC278" i="10"/>
  <c r="BC290" i="10"/>
  <c r="BC302" i="10"/>
  <c r="BC312" i="10"/>
  <c r="BC248" i="10"/>
  <c r="BC236" i="10"/>
  <c r="BC224" i="10"/>
  <c r="BC188" i="10"/>
  <c r="BC176" i="10"/>
  <c r="BC164" i="10"/>
  <c r="BC152" i="10"/>
  <c r="BC116" i="10"/>
  <c r="BC80" i="10"/>
  <c r="BC32" i="10"/>
  <c r="BC237" i="10"/>
  <c r="BC213" i="10"/>
  <c r="BC201" i="10"/>
  <c r="BC189" i="10"/>
  <c r="BC177" i="10"/>
  <c r="BC141" i="10"/>
  <c r="BC129" i="10"/>
  <c r="BC117" i="10"/>
  <c r="BC105" i="10"/>
  <c r="BC93" i="10"/>
  <c r="BC81" i="10"/>
  <c r="BC33" i="10"/>
  <c r="BC311" i="10"/>
  <c r="BC299" i="10"/>
  <c r="BC287" i="10"/>
  <c r="BC275" i="10"/>
  <c r="BC263" i="10"/>
  <c r="BC251" i="10"/>
  <c r="BC239" i="10"/>
  <c r="BC227" i="10"/>
  <c r="BC215" i="10"/>
  <c r="BC203" i="10"/>
  <c r="BC156" i="10"/>
  <c r="BC259" i="10"/>
  <c r="BC235" i="10"/>
  <c r="BC199" i="10"/>
  <c r="BC187" i="10"/>
  <c r="BC175" i="10"/>
  <c r="BC163" i="10"/>
  <c r="BC139" i="10"/>
  <c r="BC115" i="10"/>
  <c r="BC103" i="10"/>
  <c r="BC91" i="10"/>
  <c r="BC67" i="10"/>
  <c r="BC270" i="10"/>
  <c r="BC246" i="10"/>
  <c r="BC234" i="10"/>
  <c r="BC222" i="10"/>
  <c r="BC210" i="10"/>
  <c r="BC198" i="10"/>
  <c r="BC186" i="10"/>
  <c r="BC162" i="10"/>
  <c r="BC150" i="10"/>
  <c r="BC138" i="10"/>
  <c r="BC126" i="10"/>
  <c r="BC114" i="10"/>
  <c r="BC102" i="10"/>
  <c r="BC90" i="10"/>
  <c r="BC78" i="10"/>
  <c r="BC66" i="10"/>
  <c r="BC71" i="10"/>
  <c r="BC310" i="10"/>
  <c r="BC298" i="10"/>
  <c r="BC286" i="10"/>
  <c r="BC274" i="10"/>
  <c r="BC262" i="10"/>
  <c r="BC238" i="10"/>
  <c r="BC226" i="10"/>
  <c r="BC267" i="10"/>
  <c r="BC255" i="10"/>
  <c r="BC243" i="10"/>
  <c r="BC231" i="10"/>
  <c r="BC219" i="10"/>
  <c r="BC207" i="10"/>
  <c r="BC195" i="10"/>
  <c r="BC159" i="10"/>
  <c r="BC147" i="10"/>
  <c r="BC123" i="10"/>
  <c r="BC87" i="10"/>
  <c r="BC217" i="10"/>
  <c r="BC205" i="10"/>
  <c r="BC169" i="10"/>
  <c r="BC145" i="10"/>
  <c r="BC121" i="10"/>
  <c r="BC109" i="10"/>
  <c r="BC85" i="10"/>
  <c r="BC73" i="10"/>
  <c r="BC61" i="10"/>
  <c r="BC37" i="10"/>
  <c r="BC25" i="10"/>
  <c r="BC179" i="10"/>
  <c r="BC155" i="10"/>
  <c r="BC119" i="10"/>
  <c r="BC107" i="10"/>
  <c r="BC95" i="10"/>
  <c r="BC83" i="10"/>
  <c r="BC183" i="10"/>
  <c r="BC171" i="10"/>
  <c r="BC34" i="10"/>
  <c r="BC97" i="10"/>
  <c r="BC49" i="10"/>
  <c r="BC45" i="10"/>
  <c r="BC225" i="10"/>
  <c r="BC202" i="10"/>
  <c r="BC128" i="10"/>
  <c r="BC104" i="10"/>
  <c r="BC72" i="10"/>
  <c r="BC182" i="10"/>
  <c r="BC212" i="10"/>
  <c r="BC137" i="10"/>
  <c r="BC127" i="10"/>
  <c r="BC295" i="10"/>
  <c r="BC283" i="10"/>
  <c r="BC271" i="10"/>
  <c r="BC247" i="10"/>
  <c r="BC223" i="10"/>
  <c r="BC211" i="10"/>
  <c r="BC125" i="10"/>
  <c r="BC113" i="10"/>
  <c r="BC101" i="10"/>
  <c r="BC124" i="10"/>
  <c r="BC76" i="10"/>
  <c r="BC111" i="10"/>
  <c r="BC133" i="10"/>
  <c r="BC86" i="10"/>
  <c r="BC165" i="10"/>
  <c r="BC132" i="10"/>
  <c r="BC120" i="10"/>
  <c r="BC108" i="10"/>
  <c r="BC64" i="10"/>
  <c r="BC221" i="10"/>
  <c r="BC153" i="10"/>
  <c r="BC75" i="10"/>
  <c r="BC40" i="10"/>
  <c r="BC244" i="10"/>
  <c r="BC118" i="10"/>
  <c r="BC74" i="10"/>
  <c r="BC94" i="10"/>
  <c r="BC92" i="10"/>
  <c r="BC200" i="10"/>
  <c r="BC166" i="10"/>
  <c r="BC143" i="10"/>
  <c r="BC131" i="10"/>
  <c r="BC100" i="10"/>
  <c r="BC315" i="10"/>
  <c r="BD315" i="10"/>
  <c r="BC140" i="10"/>
  <c r="BC99" i="10"/>
  <c r="BC88" i="10"/>
  <c r="BC79" i="10"/>
  <c r="BC69" i="10"/>
  <c r="BC314" i="10"/>
  <c r="BD314" i="10"/>
  <c r="BC196" i="10"/>
  <c r="BC174" i="10"/>
  <c r="BC151" i="10"/>
  <c r="BC185" i="10"/>
  <c r="BC173" i="10"/>
  <c r="BC161" i="10"/>
  <c r="BF155" i="1"/>
  <c r="BF276" i="1"/>
  <c r="BF204" i="1"/>
  <c r="BF168" i="1"/>
  <c r="BF240" i="1"/>
  <c r="BF60" i="1"/>
  <c r="BF228" i="1"/>
  <c r="BF192" i="1"/>
  <c r="BF156" i="1"/>
  <c r="BF264" i="1"/>
  <c r="BF84" i="1"/>
  <c r="BF252" i="1"/>
  <c r="BF216" i="1"/>
  <c r="BF72" i="1"/>
  <c r="BF180" i="1"/>
  <c r="BF108" i="1"/>
  <c r="BF144" i="1"/>
  <c r="BF36" i="1"/>
  <c r="V282" i="1"/>
  <c r="AD282" i="1"/>
  <c r="V314" i="1"/>
  <c r="V296" i="1"/>
  <c r="V283" i="1"/>
  <c r="AC283" i="1"/>
  <c r="V16" i="1"/>
  <c r="V27" i="1"/>
  <c r="V29" i="1"/>
  <c r="AC29" i="1"/>
  <c r="BF131" i="1"/>
  <c r="AI20" i="1"/>
  <c r="AI16" i="1"/>
  <c r="BF167" i="1"/>
  <c r="AI15" i="1"/>
  <c r="AI28" i="1"/>
  <c r="BF183" i="1"/>
  <c r="BF70" i="1"/>
  <c r="BF203" i="1"/>
  <c r="AI19" i="1"/>
  <c r="BF226" i="1"/>
  <c r="BF191" i="1"/>
  <c r="BF166" i="1"/>
  <c r="BF147" i="1"/>
  <c r="V170" i="1"/>
  <c r="AD170" i="1"/>
  <c r="BF215" i="1"/>
  <c r="AI314" i="1"/>
  <c r="BF262" i="1"/>
  <c r="BF243" i="1"/>
  <c r="BF111" i="1"/>
  <c r="BF94" i="1"/>
  <c r="V169" i="1"/>
  <c r="AD169" i="1"/>
  <c r="AI276" i="1"/>
  <c r="AI264" i="1"/>
  <c r="AI252" i="1"/>
  <c r="AI240" i="1"/>
  <c r="AI228" i="1"/>
  <c r="AI216" i="1"/>
  <c r="AI204" i="1"/>
  <c r="AI192" i="1"/>
  <c r="AI180" i="1"/>
  <c r="AI168" i="1"/>
  <c r="AI156" i="1"/>
  <c r="AI144" i="1"/>
  <c r="AI132" i="1"/>
  <c r="AI120" i="1"/>
  <c r="AI108" i="1"/>
  <c r="AI96" i="1"/>
  <c r="AI84" i="1"/>
  <c r="AI72" i="1"/>
  <c r="AI60" i="1"/>
  <c r="AI36" i="1"/>
  <c r="AI98" i="1"/>
  <c r="AI86" i="1"/>
  <c r="BF227" i="1"/>
  <c r="BF207" i="1"/>
  <c r="BF190" i="1"/>
  <c r="AI298" i="1"/>
  <c r="AI293" i="1"/>
  <c r="BF154" i="1"/>
  <c r="BF135" i="1"/>
  <c r="BF118" i="1"/>
  <c r="BF83" i="1"/>
  <c r="BF75" i="1"/>
  <c r="V53" i="1"/>
  <c r="AD53" i="1"/>
  <c r="AB311" i="1"/>
  <c r="BF250" i="1"/>
  <c r="BF231" i="1"/>
  <c r="BF214" i="1"/>
  <c r="BF179" i="1"/>
  <c r="BF171" i="1"/>
  <c r="BF99" i="1"/>
  <c r="BF47" i="1"/>
  <c r="V32" i="1"/>
  <c r="AA32" i="1"/>
  <c r="BF71" i="1"/>
  <c r="BF275" i="1"/>
  <c r="BF267" i="1"/>
  <c r="BF195" i="1"/>
  <c r="BF143" i="1"/>
  <c r="BF82" i="1"/>
  <c r="BF107" i="1"/>
  <c r="AI312" i="1"/>
  <c r="AI292" i="1"/>
  <c r="BF239" i="1"/>
  <c r="BF178" i="1"/>
  <c r="BF46" i="1"/>
  <c r="V229" i="1"/>
  <c r="AA229" i="1"/>
  <c r="AB315" i="1"/>
  <c r="BF119" i="1"/>
  <c r="AI307" i="1"/>
  <c r="BF142" i="1"/>
  <c r="V228" i="1"/>
  <c r="AC228" i="1"/>
  <c r="AI269" i="1"/>
  <c r="AI257" i="1"/>
  <c r="AI245" i="1"/>
  <c r="AI233" i="1"/>
  <c r="AI221" i="1"/>
  <c r="AI209" i="1"/>
  <c r="AI197" i="1"/>
  <c r="AI185" i="1"/>
  <c r="AI173" i="1"/>
  <c r="AI161" i="1"/>
  <c r="AI149" i="1"/>
  <c r="AI137" i="1"/>
  <c r="AI125" i="1"/>
  <c r="AI113" i="1"/>
  <c r="AI101" i="1"/>
  <c r="AI89" i="1"/>
  <c r="AI77" i="1"/>
  <c r="AI65" i="1"/>
  <c r="AI53" i="1"/>
  <c r="AI41" i="1"/>
  <c r="V254" i="1"/>
  <c r="AD254" i="1"/>
  <c r="V197" i="1"/>
  <c r="AD197" i="1"/>
  <c r="V56" i="1"/>
  <c r="AC56" i="1"/>
  <c r="V243" i="1"/>
  <c r="AA243" i="1"/>
  <c r="V111" i="1"/>
  <c r="AC289" i="1"/>
  <c r="AE289" i="1"/>
  <c r="V226" i="1"/>
  <c r="V155" i="1"/>
  <c r="AA155" i="1"/>
  <c r="V85" i="1"/>
  <c r="AC85" i="1"/>
  <c r="V242" i="1"/>
  <c r="AC242" i="1"/>
  <c r="V110" i="1"/>
  <c r="AA110" i="1"/>
  <c r="V96" i="1"/>
  <c r="AD17" i="1"/>
  <c r="V215" i="1"/>
  <c r="AB215" i="1"/>
  <c r="V154" i="1"/>
  <c r="AB154" i="1"/>
  <c r="V83" i="1"/>
  <c r="AA83" i="1"/>
  <c r="AB300" i="1"/>
  <c r="V269" i="1"/>
  <c r="V214" i="1"/>
  <c r="AA214" i="1"/>
  <c r="V143" i="1"/>
  <c r="AD143" i="1"/>
  <c r="V82" i="1"/>
  <c r="AA82" i="1"/>
  <c r="BF15" i="1"/>
  <c r="BF300" i="1"/>
  <c r="V140" i="1"/>
  <c r="AB140" i="1"/>
  <c r="BF299" i="1"/>
  <c r="V257" i="1"/>
  <c r="AD257" i="1"/>
  <c r="V212" i="1"/>
  <c r="AD212" i="1"/>
  <c r="V68" i="1"/>
  <c r="AC68" i="1"/>
  <c r="BF289" i="1"/>
  <c r="V255" i="1"/>
  <c r="AD255" i="1"/>
  <c r="V128" i="1"/>
  <c r="AC128" i="1"/>
  <c r="AC201" i="1"/>
  <c r="AA201" i="1"/>
  <c r="AD201" i="1"/>
  <c r="AB201" i="1"/>
  <c r="AC141" i="1"/>
  <c r="AA141" i="1"/>
  <c r="AD141" i="1"/>
  <c r="AB141" i="1"/>
  <c r="AB307" i="1"/>
  <c r="AD307" i="1"/>
  <c r="AC307" i="1"/>
  <c r="AB223" i="1"/>
  <c r="AD223" i="1"/>
  <c r="AA223" i="1"/>
  <c r="AC189" i="1"/>
  <c r="AD189" i="1"/>
  <c r="AA189" i="1"/>
  <c r="AB189" i="1"/>
  <c r="O189" i="1"/>
  <c r="AZ189" i="1"/>
  <c r="AC259" i="1"/>
  <c r="AD259" i="1"/>
  <c r="AA259" i="1"/>
  <c r="AD171" i="1"/>
  <c r="AB171" i="1"/>
  <c r="AA171" i="1"/>
  <c r="AC171" i="1"/>
  <c r="AC129" i="1"/>
  <c r="AD129" i="1"/>
  <c r="AB129" i="1"/>
  <c r="AA129" i="1"/>
  <c r="AI26" i="1"/>
  <c r="BF261" i="1"/>
  <c r="V261" i="1"/>
  <c r="BF52" i="1"/>
  <c r="V52" i="1"/>
  <c r="AB214" i="1"/>
  <c r="AC214" i="1"/>
  <c r="AA170" i="1"/>
  <c r="AA128" i="1"/>
  <c r="V84" i="1"/>
  <c r="AA30" i="1"/>
  <c r="AD30" i="1"/>
  <c r="AB30" i="1"/>
  <c r="AC30" i="1"/>
  <c r="BF260" i="1"/>
  <c r="V260" i="1"/>
  <c r="BF114" i="1"/>
  <c r="V114" i="1"/>
  <c r="BF258" i="1"/>
  <c r="V258" i="1"/>
  <c r="BF304" i="1"/>
  <c r="BF184" i="1"/>
  <c r="V184" i="1"/>
  <c r="BF48" i="1"/>
  <c r="V48" i="1"/>
  <c r="AA48" i="1"/>
  <c r="V168" i="1"/>
  <c r="V125" i="1"/>
  <c r="AC213" i="1"/>
  <c r="AA213" i="1"/>
  <c r="AB213" i="1"/>
  <c r="BF251" i="1"/>
  <c r="V251" i="1"/>
  <c r="AB289" i="1"/>
  <c r="BF126" i="1"/>
  <c r="V126" i="1"/>
  <c r="BF270" i="1"/>
  <c r="V270" i="1"/>
  <c r="BF283" i="1"/>
  <c r="BF274" i="1"/>
  <c r="V274" i="1"/>
  <c r="BF266" i="1"/>
  <c r="V266" i="1"/>
  <c r="BF220" i="1"/>
  <c r="V220" i="1"/>
  <c r="BF194" i="1"/>
  <c r="V194" i="1"/>
  <c r="BF115" i="1"/>
  <c r="BF106" i="1"/>
  <c r="V106" i="1"/>
  <c r="BF63" i="1"/>
  <c r="V63" i="1"/>
  <c r="BF297" i="1"/>
  <c r="V297" i="1"/>
  <c r="BF153" i="1"/>
  <c r="V153" i="1"/>
  <c r="BF101" i="1"/>
  <c r="V101" i="1"/>
  <c r="BF45" i="1"/>
  <c r="V157" i="1"/>
  <c r="V115" i="1"/>
  <c r="V71" i="1"/>
  <c r="AA255" i="1"/>
  <c r="AC255" i="1"/>
  <c r="AC127" i="1"/>
  <c r="AA127" i="1"/>
  <c r="BF103" i="1"/>
  <c r="V103" i="1"/>
  <c r="BF80" i="1"/>
  <c r="V80" i="1"/>
  <c r="BF35" i="1"/>
  <c r="V35" i="1"/>
  <c r="BF263" i="1"/>
  <c r="V263" i="1"/>
  <c r="BF137" i="1"/>
  <c r="V137" i="1"/>
  <c r="BF138" i="1"/>
  <c r="V138" i="1"/>
  <c r="BF238" i="1"/>
  <c r="V238" i="1"/>
  <c r="BF211" i="1"/>
  <c r="V211" i="1"/>
  <c r="BF202" i="1"/>
  <c r="V202" i="1"/>
  <c r="BF159" i="1"/>
  <c r="V159" i="1"/>
  <c r="BF123" i="1"/>
  <c r="V123" i="1"/>
  <c r="BF100" i="1"/>
  <c r="V100" i="1"/>
  <c r="V200" i="1"/>
  <c r="V156" i="1"/>
  <c r="V113" i="1"/>
  <c r="V70" i="1"/>
  <c r="AB259" i="1"/>
  <c r="BF139" i="1"/>
  <c r="V139" i="1"/>
  <c r="BF176" i="1"/>
  <c r="V176" i="1"/>
  <c r="BF33" i="1"/>
  <c r="V33" i="1"/>
  <c r="BF59" i="1"/>
  <c r="V59" i="1"/>
  <c r="BF149" i="1"/>
  <c r="V149" i="1"/>
  <c r="BF150" i="1"/>
  <c r="V150" i="1"/>
  <c r="BF219" i="1"/>
  <c r="V219" i="1"/>
  <c r="BF105" i="1"/>
  <c r="V105" i="1"/>
  <c r="BF87" i="1"/>
  <c r="V87" i="1"/>
  <c r="BF79" i="1"/>
  <c r="V79" i="1"/>
  <c r="BF62" i="1"/>
  <c r="V62" i="1"/>
  <c r="BF34" i="1"/>
  <c r="V34" i="1"/>
  <c r="V241" i="1"/>
  <c r="AC199" i="1"/>
  <c r="AB199" i="1"/>
  <c r="AA199" i="1"/>
  <c r="AD199" i="1"/>
  <c r="AB111" i="1"/>
  <c r="AC111" i="1"/>
  <c r="AA111" i="1"/>
  <c r="AD111" i="1"/>
  <c r="AC69" i="1"/>
  <c r="AB69" i="1"/>
  <c r="AA69" i="1"/>
  <c r="AD69" i="1"/>
  <c r="AD128" i="1"/>
  <c r="AA315" i="1"/>
  <c r="BF151" i="1"/>
  <c r="V151" i="1"/>
  <c r="BF81" i="1"/>
  <c r="V81" i="1"/>
  <c r="AC27" i="1"/>
  <c r="AD27" i="1"/>
  <c r="BF201" i="1"/>
  <c r="BF175" i="1"/>
  <c r="V175" i="1"/>
  <c r="BF158" i="1"/>
  <c r="V158" i="1"/>
  <c r="BF130" i="1"/>
  <c r="V130" i="1"/>
  <c r="BF122" i="1"/>
  <c r="V122" i="1"/>
  <c r="BF95" i="1"/>
  <c r="V95" i="1"/>
  <c r="AC51" i="1"/>
  <c r="AB51" i="1"/>
  <c r="AA51" i="1"/>
  <c r="AD51" i="1"/>
  <c r="BF121" i="1"/>
  <c r="V121" i="1"/>
  <c r="V240" i="1"/>
  <c r="AD154" i="1"/>
  <c r="AB68" i="1"/>
  <c r="AA68" i="1"/>
  <c r="AB128" i="1"/>
  <c r="AD127" i="1"/>
  <c r="BF120" i="1"/>
  <c r="V120" i="1"/>
  <c r="BF64" i="1"/>
  <c r="V64" i="1"/>
  <c r="AC273" i="1"/>
  <c r="AD273" i="1"/>
  <c r="AB273" i="1"/>
  <c r="AA273" i="1"/>
  <c r="AD187" i="1"/>
  <c r="AE187" i="1"/>
  <c r="AB187" i="1"/>
  <c r="AA187" i="1"/>
  <c r="AD99" i="1"/>
  <c r="AC99" i="1"/>
  <c r="AA99" i="1"/>
  <c r="AC57" i="1"/>
  <c r="AD57" i="1"/>
  <c r="AA57" i="1"/>
  <c r="O57" i="1"/>
  <c r="AZ57" i="1"/>
  <c r="AB127" i="1"/>
  <c r="AB299" i="1"/>
  <c r="AA299" i="1"/>
  <c r="AD299" i="1"/>
  <c r="AC299" i="1"/>
  <c r="AI22" i="1"/>
  <c r="BF88" i="1"/>
  <c r="V88" i="1"/>
  <c r="V272" i="1"/>
  <c r="V185" i="1"/>
  <c r="V142" i="1"/>
  <c r="AD98" i="1"/>
  <c r="AE98" i="1"/>
  <c r="AA98" i="1"/>
  <c r="AC225" i="1"/>
  <c r="AA225" i="1"/>
  <c r="AD225" i="1"/>
  <c r="AB225" i="1"/>
  <c r="BF217" i="1"/>
  <c r="V217" i="1"/>
  <c r="AD271" i="1"/>
  <c r="AC271" i="1"/>
  <c r="AA271" i="1"/>
  <c r="O271" i="1"/>
  <c r="AZ271" i="1"/>
  <c r="AB227" i="1"/>
  <c r="AC227" i="1"/>
  <c r="AA227" i="1"/>
  <c r="AD227" i="1"/>
  <c r="V183" i="1"/>
  <c r="V97" i="1"/>
  <c r="AC55" i="1"/>
  <c r="AB55" i="1"/>
  <c r="AA55" i="1"/>
  <c r="AD55" i="1"/>
  <c r="O213" i="1"/>
  <c r="AZ213" i="1"/>
  <c r="AB99" i="1"/>
  <c r="AD214" i="1"/>
  <c r="AB291" i="1"/>
  <c r="AD291" i="1"/>
  <c r="AC117" i="1"/>
  <c r="AB117" i="1"/>
  <c r="AD117" i="1"/>
  <c r="AA117" i="1"/>
  <c r="AD247" i="1"/>
  <c r="AC247" i="1"/>
  <c r="AA247" i="1"/>
  <c r="AB247" i="1"/>
  <c r="AA17" i="1"/>
  <c r="O17" i="1"/>
  <c r="AZ17" i="1"/>
  <c r="AI287" i="1"/>
  <c r="AI27" i="1"/>
  <c r="AC93" i="1"/>
  <c r="AB93" i="1"/>
  <c r="AA93" i="1"/>
  <c r="AD93" i="1"/>
  <c r="AB67" i="1"/>
  <c r="AD67" i="1"/>
  <c r="AA67" i="1"/>
  <c r="AC67" i="1"/>
  <c r="BF244" i="1"/>
  <c r="V244" i="1"/>
  <c r="BF141" i="1"/>
  <c r="AD269" i="1"/>
  <c r="AB269" i="1"/>
  <c r="AA269" i="1"/>
  <c r="AC269" i="1"/>
  <c r="AB226" i="1"/>
  <c r="AA226" i="1"/>
  <c r="AD226" i="1"/>
  <c r="AC226" i="1"/>
  <c r="AD182" i="1"/>
  <c r="AC182" i="1"/>
  <c r="AB182" i="1"/>
  <c r="AA182" i="1"/>
  <c r="AA140" i="1"/>
  <c r="AD140" i="1"/>
  <c r="AA96" i="1"/>
  <c r="AB96" i="1"/>
  <c r="AD96" i="1"/>
  <c r="AC96" i="1"/>
  <c r="AB53" i="1"/>
  <c r="AC53" i="1"/>
  <c r="AB98" i="1"/>
  <c r="AC223" i="1"/>
  <c r="AD213" i="1"/>
  <c r="BF55" i="1"/>
  <c r="BF90" i="1"/>
  <c r="V90" i="1"/>
  <c r="BF234" i="1"/>
  <c r="V234" i="1"/>
  <c r="BF69" i="1"/>
  <c r="V275" i="1"/>
  <c r="V231" i="1"/>
  <c r="V203" i="1"/>
  <c r="V145" i="1"/>
  <c r="V131" i="1"/>
  <c r="V73" i="1"/>
  <c r="BF91" i="1"/>
  <c r="BF102" i="1"/>
  <c r="V102" i="1"/>
  <c r="BF246" i="1"/>
  <c r="V246" i="1"/>
  <c r="BF124" i="1"/>
  <c r="V124" i="1"/>
  <c r="BF160" i="1"/>
  <c r="V160" i="1"/>
  <c r="V245" i="1"/>
  <c r="V230" i="1"/>
  <c r="V216" i="1"/>
  <c r="V188" i="1"/>
  <c r="V173" i="1"/>
  <c r="V144" i="1"/>
  <c r="V116" i="1"/>
  <c r="V86" i="1"/>
  <c r="V72" i="1"/>
  <c r="V58" i="1"/>
  <c r="BF315" i="1"/>
  <c r="BF187" i="1"/>
  <c r="BF129" i="1"/>
  <c r="BF162" i="1"/>
  <c r="V162" i="1"/>
  <c r="BF271" i="1"/>
  <c r="BF237" i="1"/>
  <c r="V267" i="1"/>
  <c r="V253" i="1"/>
  <c r="V239" i="1"/>
  <c r="V195" i="1"/>
  <c r="V181" i="1"/>
  <c r="V167" i="1"/>
  <c r="V109" i="1"/>
  <c r="BF199" i="1"/>
  <c r="BF177" i="1"/>
  <c r="BF30" i="1"/>
  <c r="BF174" i="1"/>
  <c r="V174" i="1"/>
  <c r="BF307" i="1"/>
  <c r="BF298" i="1"/>
  <c r="BF256" i="1"/>
  <c r="V256" i="1"/>
  <c r="BF196" i="1"/>
  <c r="V196" i="1"/>
  <c r="BF165" i="1"/>
  <c r="V252" i="1"/>
  <c r="V224" i="1"/>
  <c r="V209" i="1"/>
  <c r="V180" i="1"/>
  <c r="V166" i="1"/>
  <c r="V152" i="1"/>
  <c r="V108" i="1"/>
  <c r="V94" i="1"/>
  <c r="V65" i="1"/>
  <c r="V50" i="1"/>
  <c r="AC50" i="1"/>
  <c r="BF235" i="1"/>
  <c r="BF225" i="1"/>
  <c r="V42" i="1"/>
  <c r="AC42" i="1"/>
  <c r="BF42" i="1"/>
  <c r="BF186" i="1"/>
  <c r="V186" i="1"/>
  <c r="BF76" i="1"/>
  <c r="V76" i="1"/>
  <c r="BF31" i="1"/>
  <c r="V31" i="1"/>
  <c r="BF136" i="1"/>
  <c r="V136" i="1"/>
  <c r="V265" i="1"/>
  <c r="V237" i="1"/>
  <c r="V207" i="1"/>
  <c r="V193" i="1"/>
  <c r="V179" i="1"/>
  <c r="V165" i="1"/>
  <c r="V135" i="1"/>
  <c r="V107" i="1"/>
  <c r="BF117" i="1"/>
  <c r="BF247" i="1"/>
  <c r="BF273" i="1"/>
  <c r="AD29" i="1"/>
  <c r="AA29" i="1"/>
  <c r="AB29" i="1"/>
  <c r="BF54" i="1"/>
  <c r="V54" i="1"/>
  <c r="BF198" i="1"/>
  <c r="V198" i="1"/>
  <c r="BF172" i="1"/>
  <c r="V172" i="1"/>
  <c r="BF127" i="1"/>
  <c r="BF93" i="1"/>
  <c r="BF67" i="1"/>
  <c r="BF112" i="1"/>
  <c r="V112" i="1"/>
  <c r="V278" i="1"/>
  <c r="V264" i="1"/>
  <c r="V250" i="1"/>
  <c r="V236" i="1"/>
  <c r="V221" i="1"/>
  <c r="V206" i="1"/>
  <c r="V192" i="1"/>
  <c r="V178" i="1"/>
  <c r="V164" i="1"/>
  <c r="V134" i="1"/>
  <c r="V92" i="1"/>
  <c r="V77" i="1"/>
  <c r="V38" i="1"/>
  <c r="BF213" i="1"/>
  <c r="BF66" i="1"/>
  <c r="V66" i="1"/>
  <c r="BF210" i="1"/>
  <c r="V210" i="1"/>
  <c r="BF268" i="1"/>
  <c r="V268" i="1"/>
  <c r="BF223" i="1"/>
  <c r="BF189" i="1"/>
  <c r="BF163" i="1"/>
  <c r="BF249" i="1"/>
  <c r="BF232" i="1"/>
  <c r="V232" i="1"/>
  <c r="BF148" i="1"/>
  <c r="V148" i="1"/>
  <c r="V277" i="1"/>
  <c r="V249" i="1"/>
  <c r="V235" i="1"/>
  <c r="V205" i="1"/>
  <c r="V191" i="1"/>
  <c r="V177" i="1"/>
  <c r="V163" i="1"/>
  <c r="V147" i="1"/>
  <c r="V133" i="1"/>
  <c r="V119" i="1"/>
  <c r="V91" i="1"/>
  <c r="V75" i="1"/>
  <c r="V61" i="1"/>
  <c r="V36" i="1"/>
  <c r="BF43" i="1"/>
  <c r="BF78" i="1"/>
  <c r="V78" i="1"/>
  <c r="BF222" i="1"/>
  <c r="V222" i="1"/>
  <c r="BF259" i="1"/>
  <c r="BF208" i="1"/>
  <c r="V208" i="1"/>
  <c r="BF57" i="1"/>
  <c r="V276" i="1"/>
  <c r="V262" i="1"/>
  <c r="V248" i="1"/>
  <c r="V233" i="1"/>
  <c r="V218" i="1"/>
  <c r="V204" i="1"/>
  <c r="V190" i="1"/>
  <c r="V161" i="1"/>
  <c r="V146" i="1"/>
  <c r="V132" i="1"/>
  <c r="V118" i="1"/>
  <c r="V104" i="1"/>
  <c r="V89" i="1"/>
  <c r="V74" i="1"/>
  <c r="V60" i="1"/>
  <c r="BF51" i="1"/>
  <c r="BF29" i="1"/>
  <c r="AI50" i="1"/>
  <c r="AI38" i="1"/>
  <c r="AI47" i="1"/>
  <c r="AI42" i="1"/>
  <c r="AC40" i="1"/>
  <c r="AB40" i="1"/>
  <c r="AD40" i="1"/>
  <c r="AA40" i="1"/>
  <c r="AB39" i="1"/>
  <c r="AD39" i="1"/>
  <c r="AA39" i="1"/>
  <c r="AC39" i="1"/>
  <c r="AC41" i="1"/>
  <c r="AB41" i="1"/>
  <c r="AD41" i="1"/>
  <c r="AA41" i="1"/>
  <c r="V49" i="1"/>
  <c r="V37" i="1"/>
  <c r="BF41" i="1"/>
  <c r="BF40" i="1"/>
  <c r="V47" i="1"/>
  <c r="BF39" i="1"/>
  <c r="V46" i="1"/>
  <c r="V45" i="1"/>
  <c r="V44" i="1"/>
  <c r="V43" i="1"/>
  <c r="AD298" i="1"/>
  <c r="AA298" i="1"/>
  <c r="AC298" i="1"/>
  <c r="AB298" i="1"/>
  <c r="AC287" i="1"/>
  <c r="AD287" i="1"/>
  <c r="AB287" i="1"/>
  <c r="AA287" i="1"/>
  <c r="AF310" i="1"/>
  <c r="Z309" i="1"/>
  <c r="AF308" i="1"/>
  <c r="X309" i="1"/>
  <c r="BF306" i="1"/>
  <c r="BF314" i="1"/>
  <c r="N305" i="1"/>
  <c r="V305" i="1"/>
  <c r="X305" i="1"/>
  <c r="Z305" i="1"/>
  <c r="W305" i="1"/>
  <c r="AF288" i="1"/>
  <c r="X287" i="1"/>
  <c r="W287" i="1"/>
  <c r="AF287" i="1"/>
  <c r="AD296" i="1"/>
  <c r="AB296" i="1"/>
  <c r="AA296" i="1"/>
  <c r="AA291" i="1"/>
  <c r="V312" i="1"/>
  <c r="BF312" i="1"/>
  <c r="AF313" i="1"/>
  <c r="BF313" i="1"/>
  <c r="Z312" i="1"/>
  <c r="V295" i="1"/>
  <c r="AF296" i="1"/>
  <c r="BF296" i="1"/>
  <c r="BF279" i="1"/>
  <c r="AA289" i="1"/>
  <c r="AB314" i="1"/>
  <c r="AA311" i="1"/>
  <c r="O311" i="1"/>
  <c r="AZ311" i="1"/>
  <c r="BC311" i="1"/>
  <c r="BD311" i="1"/>
  <c r="AA307" i="1"/>
  <c r="O307" i="1"/>
  <c r="AZ307" i="1"/>
  <c r="AC311" i="1"/>
  <c r="AE311" i="1"/>
  <c r="BF311" i="1"/>
  <c r="X303" i="1"/>
  <c r="V303" i="1"/>
  <c r="Z303" i="1"/>
  <c r="AF303" i="1"/>
  <c r="W294" i="1"/>
  <c r="X294" i="1"/>
  <c r="N294" i="1"/>
  <c r="V294" i="1"/>
  <c r="AF294" i="1"/>
  <c r="X286" i="1"/>
  <c r="N286" i="1"/>
  <c r="V286" i="1"/>
  <c r="W286" i="1"/>
  <c r="AB279" i="1"/>
  <c r="AD279" i="1"/>
  <c r="AC279" i="1"/>
  <c r="AA279" i="1"/>
  <c r="AC291" i="1"/>
  <c r="N293" i="1"/>
  <c r="V293" i="1"/>
  <c r="AC313" i="1"/>
  <c r="AE313" i="1"/>
  <c r="AD315" i="1"/>
  <c r="AC315" i="1"/>
  <c r="AC296" i="1"/>
  <c r="V302" i="1"/>
  <c r="Z302" i="1"/>
  <c r="AF302" i="1"/>
  <c r="X302" i="1"/>
  <c r="X292" i="1"/>
  <c r="AF292" i="1"/>
  <c r="Z292" i="1"/>
  <c r="N292" i="1"/>
  <c r="V292" i="1"/>
  <c r="W292" i="1"/>
  <c r="N308" i="1"/>
  <c r="V308" i="1"/>
  <c r="AF295" i="1"/>
  <c r="BF295" i="1"/>
  <c r="X301" i="1"/>
  <c r="AF301" i="1"/>
  <c r="BF301" i="1"/>
  <c r="W301" i="1"/>
  <c r="V301" i="1"/>
  <c r="AB313" i="1"/>
  <c r="AA313" i="1"/>
  <c r="AA314" i="1"/>
  <c r="AD314" i="1"/>
  <c r="AC314" i="1"/>
  <c r="W309" i="1"/>
  <c r="N309" i="1"/>
  <c r="AF309" i="1"/>
  <c r="AC300" i="1"/>
  <c r="AA300" i="1"/>
  <c r="O300" i="1"/>
  <c r="AZ300" i="1"/>
  <c r="AD300" i="1"/>
  <c r="BF282" i="1"/>
  <c r="AB297" i="1"/>
  <c r="N290" i="1"/>
  <c r="V290" i="1"/>
  <c r="X290" i="1"/>
  <c r="AF291" i="1"/>
  <c r="BF291" i="1"/>
  <c r="W281" i="1"/>
  <c r="N281" i="1"/>
  <c r="V281" i="1"/>
  <c r="Z281" i="1"/>
  <c r="AF281" i="1"/>
  <c r="N288" i="1"/>
  <c r="V288" i="1"/>
  <c r="N310" i="1"/>
  <c r="V285" i="1"/>
  <c r="W297" i="1"/>
  <c r="Z280" i="1"/>
  <c r="V304" i="1"/>
  <c r="Z285" i="1"/>
  <c r="V306" i="1"/>
  <c r="N284" i="1"/>
  <c r="V284" i="1"/>
  <c r="AF280" i="1"/>
  <c r="BF280" i="1"/>
  <c r="AF285" i="1"/>
  <c r="BF285" i="1"/>
  <c r="X285" i="1"/>
  <c r="V280" i="1"/>
  <c r="X21" i="1"/>
  <c r="W21" i="1"/>
  <c r="AF22" i="1"/>
  <c r="Z21" i="1"/>
  <c r="AF21" i="1"/>
  <c r="AB16" i="1"/>
  <c r="AC16" i="1"/>
  <c r="AC19" i="1"/>
  <c r="AB19" i="1"/>
  <c r="AA19" i="1"/>
  <c r="AD19" i="1"/>
  <c r="AD16" i="1"/>
  <c r="AA16" i="1"/>
  <c r="V21" i="1"/>
  <c r="AB25" i="1"/>
  <c r="AC25" i="1"/>
  <c r="AE25" i="1"/>
  <c r="AA25" i="1"/>
  <c r="X24" i="1"/>
  <c r="W24" i="1"/>
  <c r="Z24" i="1"/>
  <c r="AF24" i="1"/>
  <c r="AF25" i="1"/>
  <c r="X23" i="1"/>
  <c r="W23" i="1"/>
  <c r="AF23" i="1"/>
  <c r="V23" i="1"/>
  <c r="AD15" i="1"/>
  <c r="AC15" i="1"/>
  <c r="N24" i="1"/>
  <c r="V24" i="1"/>
  <c r="X20" i="1"/>
  <c r="W20" i="1"/>
  <c r="N20" i="1"/>
  <c r="V20" i="1"/>
  <c r="AC17" i="1"/>
  <c r="X22" i="1"/>
  <c r="W22" i="1"/>
  <c r="V22" i="1"/>
  <c r="V28" i="1"/>
  <c r="AF16" i="1"/>
  <c r="BF16" i="1"/>
  <c r="AF18" i="1"/>
  <c r="V18" i="1"/>
  <c r="X18" i="1"/>
  <c r="W18" i="1"/>
  <c r="BF28" i="1"/>
  <c r="AF28" i="1"/>
  <c r="X17" i="1"/>
  <c r="BF17" i="1"/>
  <c r="BF27" i="1"/>
  <c r="Z27" i="1"/>
  <c r="Z15" i="1"/>
  <c r="N26" i="1"/>
  <c r="V26" i="1"/>
  <c r="X25" i="1"/>
  <c r="W25" i="1"/>
  <c r="W28" i="1"/>
  <c r="BF19" i="1"/>
  <c r="AB143" i="1"/>
  <c r="AC155" i="1"/>
  <c r="AA242" i="1"/>
  <c r="AB155" i="1"/>
  <c r="O69" i="1"/>
  <c r="AZ69" i="1"/>
  <c r="BC69" i="1"/>
  <c r="BD69" i="1"/>
  <c r="AD32" i="1"/>
  <c r="BD296" i="10"/>
  <c r="AW268" i="10"/>
  <c r="Z268" i="10"/>
  <c r="X268" i="10"/>
  <c r="AA268" i="10"/>
  <c r="Y268" i="10"/>
  <c r="AW153" i="10"/>
  <c r="AA153" i="10"/>
  <c r="Z153" i="10"/>
  <c r="AB153" i="10"/>
  <c r="BB153" i="10"/>
  <c r="BD153" i="10"/>
  <c r="AZ153" i="10"/>
  <c r="BA153" i="10"/>
  <c r="X153" i="10"/>
  <c r="Y153" i="10"/>
  <c r="AW202" i="10"/>
  <c r="AZ202" i="10"/>
  <c r="BA202" i="10"/>
  <c r="AA202" i="10"/>
  <c r="Y202" i="10"/>
  <c r="Z202" i="10"/>
  <c r="AB202" i="10"/>
  <c r="BB202" i="10"/>
  <c r="BD202" i="10"/>
  <c r="X202" i="10"/>
  <c r="AX285" i="10"/>
  <c r="AY285" i="10"/>
  <c r="AX293" i="10"/>
  <c r="AY293" i="10"/>
  <c r="AX49" i="10"/>
  <c r="AY49" i="10"/>
  <c r="AW221" i="10"/>
  <c r="AZ221" i="10"/>
  <c r="BA221" i="10"/>
  <c r="AA221" i="10"/>
  <c r="X221" i="10"/>
  <c r="Y221" i="10"/>
  <c r="Z221" i="10"/>
  <c r="AB221" i="10"/>
  <c r="AA100" i="10"/>
  <c r="AW100" i="10"/>
  <c r="AZ100" i="10"/>
  <c r="BA100" i="10"/>
  <c r="Z100" i="10"/>
  <c r="AB100" i="10"/>
  <c r="X100" i="10"/>
  <c r="Y100" i="10"/>
  <c r="AZ92" i="10"/>
  <c r="BA92" i="10"/>
  <c r="AW92" i="10"/>
  <c r="Z92" i="10"/>
  <c r="Y92" i="10"/>
  <c r="AA92" i="10"/>
  <c r="X92" i="10"/>
  <c r="AA91" i="10"/>
  <c r="AW91" i="10"/>
  <c r="Z91" i="10"/>
  <c r="X91" i="10"/>
  <c r="Y91" i="10"/>
  <c r="AZ109" i="10"/>
  <c r="BA109" i="10"/>
  <c r="AW109" i="10"/>
  <c r="AA109" i="10"/>
  <c r="Z109" i="10"/>
  <c r="AB109" i="10"/>
  <c r="BB109" i="10"/>
  <c r="BD109" i="10"/>
  <c r="Y109" i="10"/>
  <c r="X109" i="10"/>
  <c r="AW141" i="10"/>
  <c r="Z141" i="10"/>
  <c r="AB141" i="10"/>
  <c r="BB141" i="10"/>
  <c r="BD141" i="10"/>
  <c r="AA141" i="10"/>
  <c r="AZ141" i="10"/>
  <c r="BA141" i="10"/>
  <c r="X141" i="10"/>
  <c r="Y141" i="10"/>
  <c r="AZ193" i="10"/>
  <c r="BA193" i="10"/>
  <c r="AW193" i="10"/>
  <c r="Z193" i="10"/>
  <c r="AA193" i="10"/>
  <c r="Y193" i="10"/>
  <c r="X193" i="10"/>
  <c r="AW222" i="10"/>
  <c r="AZ222" i="10"/>
  <c r="BA222" i="10"/>
  <c r="AA222" i="10"/>
  <c r="X222" i="10"/>
  <c r="Y222" i="10"/>
  <c r="Z222" i="10"/>
  <c r="AA17" i="10"/>
  <c r="AW17" i="10"/>
  <c r="Y17" i="10"/>
  <c r="Z17" i="10"/>
  <c r="AB17" i="10"/>
  <c r="BB17" i="10"/>
  <c r="BD17" i="10"/>
  <c r="X17" i="10"/>
  <c r="AZ17" i="10"/>
  <c r="BA17" i="10"/>
  <c r="AW149" i="10"/>
  <c r="Z149" i="10"/>
  <c r="AB149" i="10"/>
  <c r="BB149" i="10"/>
  <c r="BD149" i="10"/>
  <c r="AA149" i="10"/>
  <c r="Y149" i="10"/>
  <c r="X149" i="10"/>
  <c r="AZ149" i="10"/>
  <c r="BA149" i="10"/>
  <c r="AW225" i="10"/>
  <c r="Z225" i="10"/>
  <c r="X225" i="10"/>
  <c r="AA225" i="10"/>
  <c r="Y225" i="10"/>
  <c r="AZ225" i="10"/>
  <c r="BA225" i="10"/>
  <c r="AW68" i="10"/>
  <c r="Z68" i="10"/>
  <c r="AB68" i="10"/>
  <c r="AA68" i="10"/>
  <c r="X68" i="10"/>
  <c r="Y68" i="10"/>
  <c r="AW119" i="10"/>
  <c r="AA119" i="10"/>
  <c r="Y119" i="10"/>
  <c r="Z119" i="10"/>
  <c r="AB119" i="10"/>
  <c r="BB119" i="10"/>
  <c r="BD119" i="10"/>
  <c r="X119" i="10"/>
  <c r="AZ119" i="10"/>
  <c r="BA119" i="10"/>
  <c r="Z216" i="10"/>
  <c r="AB216" i="10"/>
  <c r="AW216" i="10"/>
  <c r="AA216" i="10"/>
  <c r="Y216" i="10"/>
  <c r="X216" i="10"/>
  <c r="AW72" i="10"/>
  <c r="AA72" i="10"/>
  <c r="Z72" i="10"/>
  <c r="Y72" i="10"/>
  <c r="X72" i="10"/>
  <c r="AZ72" i="10"/>
  <c r="BA72" i="10"/>
  <c r="AX284" i="10"/>
  <c r="AY284" i="10"/>
  <c r="AT309" i="10"/>
  <c r="AU309" i="10"/>
  <c r="AV309" i="10"/>
  <c r="AS309" i="10"/>
  <c r="AX150" i="10"/>
  <c r="AY150" i="10"/>
  <c r="AT272" i="10"/>
  <c r="AU272" i="10"/>
  <c r="AV272" i="10"/>
  <c r="AS272" i="10"/>
  <c r="AX302" i="10"/>
  <c r="AY302" i="10"/>
  <c r="Y254" i="10"/>
  <c r="AX16" i="10"/>
  <c r="AY16" i="10"/>
  <c r="BB98" i="10"/>
  <c r="BD98" i="10"/>
  <c r="Y102" i="10"/>
  <c r="Y183" i="10"/>
  <c r="AX299" i="10"/>
  <c r="AY299" i="10"/>
  <c r="AZ299" i="10"/>
  <c r="BA299" i="10"/>
  <c r="AV301" i="10"/>
  <c r="AT301" i="10"/>
  <c r="AU301" i="10"/>
  <c r="AS301" i="10"/>
  <c r="Y220" i="10"/>
  <c r="AX231" i="10"/>
  <c r="AY231" i="10"/>
  <c r="AX273" i="10"/>
  <c r="AY273" i="10"/>
  <c r="AY283" i="10"/>
  <c r="AX283" i="10"/>
  <c r="AY289" i="10"/>
  <c r="AX289" i="10"/>
  <c r="AZ200" i="10"/>
  <c r="BA200" i="10"/>
  <c r="AW200" i="10"/>
  <c r="X200" i="10"/>
  <c r="Z200" i="10"/>
  <c r="Y200" i="10"/>
  <c r="AA200" i="10"/>
  <c r="AW236" i="10"/>
  <c r="AZ236" i="10"/>
  <c r="BA236" i="10"/>
  <c r="Z236" i="10"/>
  <c r="AA236" i="10"/>
  <c r="Y236" i="10"/>
  <c r="X236" i="10"/>
  <c r="AW43" i="10"/>
  <c r="AZ43" i="10"/>
  <c r="BA43" i="10"/>
  <c r="Z43" i="10"/>
  <c r="AB43" i="10"/>
  <c r="Y43" i="10"/>
  <c r="X43" i="10"/>
  <c r="AA43" i="10"/>
  <c r="AX287" i="10"/>
  <c r="AY287" i="10"/>
  <c r="AX278" i="10"/>
  <c r="AY278" i="10"/>
  <c r="AZ278" i="10"/>
  <c r="BA278" i="10"/>
  <c r="BB278" i="10"/>
  <c r="BD278" i="10"/>
  <c r="AX86" i="10"/>
  <c r="AY86" i="10"/>
  <c r="AB215" i="10"/>
  <c r="BB215" i="10"/>
  <c r="BD215" i="10"/>
  <c r="AZ262" i="10"/>
  <c r="BA262" i="10"/>
  <c r="AW262" i="10"/>
  <c r="AA262" i="10"/>
  <c r="Y262" i="10"/>
  <c r="X262" i="10"/>
  <c r="Z262" i="10"/>
  <c r="AW82" i="10"/>
  <c r="AA82" i="10"/>
  <c r="Z82" i="10"/>
  <c r="AB82" i="10"/>
  <c r="Y82" i="10"/>
  <c r="X82" i="10"/>
  <c r="AZ82" i="10"/>
  <c r="BA82" i="10"/>
  <c r="AZ76" i="10"/>
  <c r="BA76" i="10"/>
  <c r="AW76" i="10"/>
  <c r="Y76" i="10"/>
  <c r="X76" i="10"/>
  <c r="AA76" i="10"/>
  <c r="Z76" i="10"/>
  <c r="AW75" i="10"/>
  <c r="AA75" i="10"/>
  <c r="Z75" i="10"/>
  <c r="AB75" i="10"/>
  <c r="X75" i="10"/>
  <c r="AZ75" i="10"/>
  <c r="BA75" i="10"/>
  <c r="Y75" i="10"/>
  <c r="AZ90" i="10"/>
  <c r="BA90" i="10"/>
  <c r="Z90" i="10"/>
  <c r="AW90" i="10"/>
  <c r="Y90" i="10"/>
  <c r="AA90" i="10"/>
  <c r="X90" i="10"/>
  <c r="AW125" i="10"/>
  <c r="AA125" i="10"/>
  <c r="Z125" i="10"/>
  <c r="AB125" i="10"/>
  <c r="Y125" i="10"/>
  <c r="AZ125" i="10"/>
  <c r="BA125" i="10"/>
  <c r="X125" i="10"/>
  <c r="AW176" i="10"/>
  <c r="X176" i="10"/>
  <c r="Y176" i="10"/>
  <c r="AA176" i="10"/>
  <c r="Z176" i="10"/>
  <c r="AW207" i="10"/>
  <c r="AA207" i="10"/>
  <c r="Y207" i="10"/>
  <c r="Z207" i="10"/>
  <c r="X207" i="10"/>
  <c r="AZ207" i="10"/>
  <c r="BA207" i="10"/>
  <c r="AW136" i="10"/>
  <c r="X136" i="10"/>
  <c r="AA136" i="10"/>
  <c r="Y136" i="10"/>
  <c r="Z136" i="10"/>
  <c r="AZ212" i="10"/>
  <c r="BA212" i="10"/>
  <c r="AW212" i="10"/>
  <c r="Z212" i="10"/>
  <c r="Y212" i="10"/>
  <c r="AA212" i="10"/>
  <c r="X212" i="10"/>
  <c r="AZ55" i="10"/>
  <c r="BA55" i="10"/>
  <c r="AW55" i="10"/>
  <c r="AA55" i="10"/>
  <c r="Y55" i="10"/>
  <c r="Z55" i="10"/>
  <c r="X55" i="10"/>
  <c r="AW263" i="10"/>
  <c r="AA263" i="10"/>
  <c r="X263" i="10"/>
  <c r="Z263" i="10"/>
  <c r="Y263" i="10"/>
  <c r="AZ263" i="10"/>
  <c r="BA263" i="10"/>
  <c r="AZ106" i="10"/>
  <c r="BA106" i="10"/>
  <c r="AA106" i="10"/>
  <c r="AW106" i="10"/>
  <c r="Z106" i="10"/>
  <c r="AB106" i="10"/>
  <c r="X106" i="10"/>
  <c r="Y106" i="10"/>
  <c r="AW204" i="10"/>
  <c r="X204" i="10"/>
  <c r="Z204" i="10"/>
  <c r="AB204" i="10"/>
  <c r="AA204" i="10"/>
  <c r="Y204" i="10"/>
  <c r="AZ204" i="10"/>
  <c r="BA204" i="10"/>
  <c r="AW60" i="10"/>
  <c r="AA60" i="10"/>
  <c r="X60" i="10"/>
  <c r="Z60" i="10"/>
  <c r="Y60" i="10"/>
  <c r="Y16" i="10"/>
  <c r="X16" i="10"/>
  <c r="AX311" i="10"/>
  <c r="AY311" i="10"/>
  <c r="BB309" i="10"/>
  <c r="BD309" i="10"/>
  <c r="AV273" i="10"/>
  <c r="AT273" i="10"/>
  <c r="AS273" i="10"/>
  <c r="AU273" i="10"/>
  <c r="AX254" i="10"/>
  <c r="AY254" i="10"/>
  <c r="AZ254" i="10"/>
  <c r="BA254" i="10"/>
  <c r="BB282" i="10"/>
  <c r="BD282" i="10"/>
  <c r="X182" i="10"/>
  <c r="AV289" i="10"/>
  <c r="AT289" i="10"/>
  <c r="AU289" i="10"/>
  <c r="AS289" i="10"/>
  <c r="Y189" i="10"/>
  <c r="X99" i="10"/>
  <c r="BD102" i="10"/>
  <c r="Y218" i="10"/>
  <c r="AZ16" i="10"/>
  <c r="BA16" i="10"/>
  <c r="BB301" i="10"/>
  <c r="BD301" i="10"/>
  <c r="BD220" i="10"/>
  <c r="AB280" i="10"/>
  <c r="BB280" i="10"/>
  <c r="BD280" i="10"/>
  <c r="AY306" i="10"/>
  <c r="AX306" i="10"/>
  <c r="Y137" i="10"/>
  <c r="X310" i="10"/>
  <c r="BD277" i="10"/>
  <c r="AB282" i="1"/>
  <c r="AB242" i="1"/>
  <c r="O315" i="1"/>
  <c r="AZ315" i="1"/>
  <c r="BC315" i="1"/>
  <c r="BD315" i="1"/>
  <c r="AD242" i="1"/>
  <c r="AE242" i="1"/>
  <c r="AW233" i="10"/>
  <c r="AA233" i="10"/>
  <c r="Z233" i="10"/>
  <c r="Y233" i="10"/>
  <c r="X233" i="10"/>
  <c r="AZ233" i="10"/>
  <c r="BA233" i="10"/>
  <c r="Y296" i="10"/>
  <c r="AW79" i="10"/>
  <c r="AZ79" i="10"/>
  <c r="BA79" i="10"/>
  <c r="AA79" i="10"/>
  <c r="Z79" i="10"/>
  <c r="Y79" i="10"/>
  <c r="X79" i="10"/>
  <c r="AB291" i="10"/>
  <c r="BB291" i="10"/>
  <c r="BD291" i="10"/>
  <c r="AX253" i="10"/>
  <c r="AY253" i="10"/>
  <c r="Z267" i="10"/>
  <c r="AB267" i="10"/>
  <c r="Y267" i="10"/>
  <c r="AA267" i="10"/>
  <c r="X267" i="10"/>
  <c r="AW267" i="10"/>
  <c r="AZ267" i="10"/>
  <c r="BA267" i="10"/>
  <c r="AW64" i="10"/>
  <c r="Z64" i="10"/>
  <c r="AA64" i="10"/>
  <c r="Y64" i="10"/>
  <c r="X64" i="10"/>
  <c r="AZ260" i="10"/>
  <c r="BA260" i="10"/>
  <c r="AW260" i="10"/>
  <c r="AA260" i="10"/>
  <c r="Y260" i="10"/>
  <c r="Z260" i="10"/>
  <c r="AB260" i="10"/>
  <c r="X260" i="10"/>
  <c r="AW59" i="10"/>
  <c r="AZ59" i="10"/>
  <c r="BA59" i="10"/>
  <c r="AA59" i="10"/>
  <c r="Z59" i="10"/>
  <c r="AB59" i="10"/>
  <c r="Y59" i="10"/>
  <c r="X59" i="10"/>
  <c r="AZ259" i="10"/>
  <c r="BA259" i="10"/>
  <c r="AW259" i="10"/>
  <c r="AA259" i="10"/>
  <c r="Z259" i="10"/>
  <c r="AB259" i="10"/>
  <c r="X259" i="10"/>
  <c r="Y259" i="10"/>
  <c r="AW58" i="10"/>
  <c r="AZ58" i="10"/>
  <c r="BA58" i="10"/>
  <c r="AA58" i="10"/>
  <c r="Z58" i="10"/>
  <c r="AB58" i="10"/>
  <c r="X58" i="10"/>
  <c r="Y58" i="10"/>
  <c r="Z74" i="10"/>
  <c r="AB74" i="10"/>
  <c r="AW74" i="10"/>
  <c r="AA74" i="10"/>
  <c r="X74" i="10"/>
  <c r="Y74" i="10"/>
  <c r="AW105" i="10"/>
  <c r="Z105" i="10"/>
  <c r="AA105" i="10"/>
  <c r="Y105" i="10"/>
  <c r="X105" i="10"/>
  <c r="AW157" i="10"/>
  <c r="AZ157" i="10"/>
  <c r="BA157" i="10"/>
  <c r="Z157" i="10"/>
  <c r="AA157" i="10"/>
  <c r="Y157" i="10"/>
  <c r="X157" i="10"/>
  <c r="AW191" i="10"/>
  <c r="X191" i="10"/>
  <c r="AA191" i="10"/>
  <c r="Z191" i="10"/>
  <c r="Y191" i="10"/>
  <c r="AZ123" i="10"/>
  <c r="BA123" i="10"/>
  <c r="AW123" i="10"/>
  <c r="Z123" i="10"/>
  <c r="X123" i="10"/>
  <c r="Y123" i="10"/>
  <c r="AA123" i="10"/>
  <c r="AW199" i="10"/>
  <c r="Z199" i="10"/>
  <c r="AB199" i="10"/>
  <c r="BB199" i="10"/>
  <c r="BD199" i="10"/>
  <c r="AZ199" i="10"/>
  <c r="BA199" i="10"/>
  <c r="AA199" i="10"/>
  <c r="X199" i="10"/>
  <c r="Y199" i="10"/>
  <c r="AZ42" i="10"/>
  <c r="BA42" i="10"/>
  <c r="AW42" i="10"/>
  <c r="AA42" i="10"/>
  <c r="Z42" i="10"/>
  <c r="AB42" i="10"/>
  <c r="X42" i="10"/>
  <c r="Y42" i="10"/>
  <c r="AA250" i="10"/>
  <c r="AW250" i="10"/>
  <c r="X250" i="10"/>
  <c r="Z250" i="10"/>
  <c r="AB250" i="10"/>
  <c r="Y250" i="10"/>
  <c r="AZ250" i="10"/>
  <c r="BA250" i="10"/>
  <c r="AW93" i="10"/>
  <c r="AA93" i="10"/>
  <c r="Z93" i="10"/>
  <c r="Y93" i="10"/>
  <c r="X93" i="10"/>
  <c r="Y288" i="10"/>
  <c r="X288" i="10"/>
  <c r="AW192" i="10"/>
  <c r="Z192" i="10"/>
  <c r="Y192" i="10"/>
  <c r="X192" i="10"/>
  <c r="AA192" i="10"/>
  <c r="AZ192" i="10"/>
  <c r="BA192" i="10"/>
  <c r="AW48" i="10"/>
  <c r="AA48" i="10"/>
  <c r="Z48" i="10"/>
  <c r="AB48" i="10"/>
  <c r="X48" i="10"/>
  <c r="Y48" i="10"/>
  <c r="AZ48" i="10"/>
  <c r="BA48" i="10"/>
  <c r="AZ150" i="10"/>
  <c r="BA150" i="10"/>
  <c r="Y272" i="10"/>
  <c r="Y290" i="10"/>
  <c r="AB182" i="10"/>
  <c r="BB182" i="10"/>
  <c r="BD182" i="10"/>
  <c r="AY99" i="10"/>
  <c r="AX99" i="10"/>
  <c r="AB183" i="10"/>
  <c r="Y301" i="10"/>
  <c r="AZ306" i="10"/>
  <c r="BA306" i="10"/>
  <c r="BB306" i="10"/>
  <c r="BD306" i="10"/>
  <c r="X307" i="10"/>
  <c r="AT310" i="10"/>
  <c r="AU310" i="10"/>
  <c r="AS310" i="10"/>
  <c r="AV310" i="10"/>
  <c r="AX277" i="10"/>
  <c r="AY277" i="10"/>
  <c r="X289" i="10"/>
  <c r="AC229" i="1"/>
  <c r="BF18" i="1"/>
  <c r="BF22" i="1"/>
  <c r="X285" i="10"/>
  <c r="Y285" i="10"/>
  <c r="Y304" i="10"/>
  <c r="AZ269" i="10"/>
  <c r="BA269" i="10"/>
  <c r="AW269" i="10"/>
  <c r="AA269" i="10"/>
  <c r="X269" i="10"/>
  <c r="Z269" i="10"/>
  <c r="AB269" i="10"/>
  <c r="BB269" i="10"/>
  <c r="BD269" i="10"/>
  <c r="Y269" i="10"/>
  <c r="AX300" i="10"/>
  <c r="AY300" i="10"/>
  <c r="AB274" i="10"/>
  <c r="BB274" i="10"/>
  <c r="BD274" i="10"/>
  <c r="AW118" i="10"/>
  <c r="AZ118" i="10"/>
  <c r="BA118" i="10"/>
  <c r="AA118" i="10"/>
  <c r="Z118" i="10"/>
  <c r="X118" i="10"/>
  <c r="Y118" i="10"/>
  <c r="AB294" i="10"/>
  <c r="BB294" i="10"/>
  <c r="BD294" i="10"/>
  <c r="AX291" i="10"/>
  <c r="AY291" i="10"/>
  <c r="AB95" i="10"/>
  <c r="AB171" i="10"/>
  <c r="BB171" i="10"/>
  <c r="BD171" i="10"/>
  <c r="AW249" i="10"/>
  <c r="AZ249" i="10"/>
  <c r="BA249" i="10"/>
  <c r="AA249" i="10"/>
  <c r="Z249" i="10"/>
  <c r="X249" i="10"/>
  <c r="Y249" i="10"/>
  <c r="AW47" i="10"/>
  <c r="AA47" i="10"/>
  <c r="Z47" i="10"/>
  <c r="AB47" i="10"/>
  <c r="Y47" i="10"/>
  <c r="X47" i="10"/>
  <c r="AW245" i="10"/>
  <c r="AZ245" i="10"/>
  <c r="BA245" i="10"/>
  <c r="Z245" i="10"/>
  <c r="AB245" i="10"/>
  <c r="Y245" i="10"/>
  <c r="AA245" i="10"/>
  <c r="X245" i="10"/>
  <c r="AZ40" i="10"/>
  <c r="BA40" i="10"/>
  <c r="AW40" i="10"/>
  <c r="AA40" i="10"/>
  <c r="Y40" i="10"/>
  <c r="Z40" i="10"/>
  <c r="X40" i="10"/>
  <c r="AW244" i="10"/>
  <c r="AA244" i="10"/>
  <c r="Z244" i="10"/>
  <c r="X244" i="10"/>
  <c r="Y244" i="10"/>
  <c r="AA39" i="10"/>
  <c r="Z39" i="10"/>
  <c r="X39" i="10"/>
  <c r="AW39" i="10"/>
  <c r="AZ39" i="10"/>
  <c r="BA39" i="10"/>
  <c r="Y39" i="10"/>
  <c r="AW258" i="10"/>
  <c r="AZ258" i="10"/>
  <c r="BA258" i="10"/>
  <c r="AA258" i="10"/>
  <c r="Z258" i="10"/>
  <c r="Y258" i="10"/>
  <c r="X258" i="10"/>
  <c r="AW56" i="10"/>
  <c r="AA56" i="10"/>
  <c r="Y56" i="10"/>
  <c r="Z56" i="10"/>
  <c r="AB56" i="10"/>
  <c r="X56" i="10"/>
  <c r="AW89" i="10"/>
  <c r="AZ89" i="10"/>
  <c r="BA89" i="10"/>
  <c r="AA89" i="10"/>
  <c r="Y89" i="10"/>
  <c r="Z89" i="10"/>
  <c r="X89" i="10"/>
  <c r="AA140" i="10"/>
  <c r="AW140" i="10"/>
  <c r="AZ140" i="10"/>
  <c r="BA140" i="10"/>
  <c r="Y140" i="10"/>
  <c r="X140" i="10"/>
  <c r="Z140" i="10"/>
  <c r="AW174" i="10"/>
  <c r="AA174" i="10"/>
  <c r="Z174" i="10"/>
  <c r="Y174" i="10"/>
  <c r="X174" i="10"/>
  <c r="AW110" i="10"/>
  <c r="Z110" i="10"/>
  <c r="AA110" i="10"/>
  <c r="X110" i="10"/>
  <c r="Y110" i="10"/>
  <c r="AW186" i="10"/>
  <c r="AZ186" i="10"/>
  <c r="BA186" i="10"/>
  <c r="Z186" i="10"/>
  <c r="AB186" i="10"/>
  <c r="AA186" i="10"/>
  <c r="Y186" i="10"/>
  <c r="X186" i="10"/>
  <c r="AW29" i="10"/>
  <c r="X29" i="10"/>
  <c r="AA29" i="10"/>
  <c r="Y29" i="10"/>
  <c r="Z29" i="10"/>
  <c r="AW237" i="10"/>
  <c r="AZ237" i="10"/>
  <c r="BA237" i="10"/>
  <c r="Z237" i="10"/>
  <c r="AB237" i="10"/>
  <c r="BB237" i="10"/>
  <c r="BD237" i="10"/>
  <c r="AA237" i="10"/>
  <c r="Y237" i="10"/>
  <c r="X237" i="10"/>
  <c r="AW80" i="10"/>
  <c r="AZ80" i="10"/>
  <c r="BA80" i="10"/>
  <c r="Z80" i="10"/>
  <c r="AB80" i="10"/>
  <c r="X80" i="10"/>
  <c r="AA80" i="10"/>
  <c r="Y80" i="10"/>
  <c r="AW180" i="10"/>
  <c r="AZ180" i="10"/>
  <c r="BA180" i="10"/>
  <c r="AA180" i="10"/>
  <c r="Z180" i="10"/>
  <c r="AB180" i="10"/>
  <c r="Y180" i="10"/>
  <c r="X180" i="10"/>
  <c r="AW36" i="10"/>
  <c r="AA36" i="10"/>
  <c r="Z36" i="10"/>
  <c r="AB36" i="10"/>
  <c r="Y36" i="10"/>
  <c r="X36" i="10"/>
  <c r="AU306" i="10"/>
  <c r="AS306" i="10"/>
  <c r="AT306" i="10"/>
  <c r="AV306" i="10"/>
  <c r="AZ253" i="10"/>
  <c r="BA253" i="10"/>
  <c r="BB253" i="10"/>
  <c r="BD253" i="10"/>
  <c r="AB272" i="10"/>
  <c r="Y25" i="10"/>
  <c r="AX182" i="10"/>
  <c r="AY182" i="10"/>
  <c r="AZ182" i="10"/>
  <c r="BA182" i="10"/>
  <c r="AB99" i="10"/>
  <c r="AX218" i="10"/>
  <c r="AY218" i="10"/>
  <c r="D327" i="10"/>
  <c r="AU16" i="10"/>
  <c r="AS16" i="10"/>
  <c r="AT16" i="10"/>
  <c r="AV16" i="10"/>
  <c r="G322" i="10"/>
  <c r="X277" i="10"/>
  <c r="AX280" i="10"/>
  <c r="AY280" i="10"/>
  <c r="AA53" i="1"/>
  <c r="O53" i="1"/>
  <c r="AZ53" i="1"/>
  <c r="AD228" i="1"/>
  <c r="AX275" i="10"/>
  <c r="AY275" i="10"/>
  <c r="AX296" i="10"/>
  <c r="AY296" i="10"/>
  <c r="AX274" i="10"/>
  <c r="AY274" i="10"/>
  <c r="AW166" i="10"/>
  <c r="AA166" i="10"/>
  <c r="Z166" i="10"/>
  <c r="AB166" i="10"/>
  <c r="Y166" i="10"/>
  <c r="AZ166" i="10"/>
  <c r="BA166" i="10"/>
  <c r="X166" i="10"/>
  <c r="Y298" i="10"/>
  <c r="BB312" i="10"/>
  <c r="BD312" i="10"/>
  <c r="AB130" i="10"/>
  <c r="BB130" i="10"/>
  <c r="BD130" i="10"/>
  <c r="AX171" i="10"/>
  <c r="AY171" i="10"/>
  <c r="AA234" i="10"/>
  <c r="AW234" i="10"/>
  <c r="AZ234" i="10"/>
  <c r="BA234" i="10"/>
  <c r="Z234" i="10"/>
  <c r="AB234" i="10"/>
  <c r="Y234" i="10"/>
  <c r="X234" i="10"/>
  <c r="Z30" i="10"/>
  <c r="AB30" i="10"/>
  <c r="AW30" i="10"/>
  <c r="AZ30" i="10"/>
  <c r="BA30" i="10"/>
  <c r="AA30" i="10"/>
  <c r="X30" i="10"/>
  <c r="Y30" i="10"/>
  <c r="AW230" i="10"/>
  <c r="Z230" i="10"/>
  <c r="Y230" i="10"/>
  <c r="AA230" i="10"/>
  <c r="X230" i="10"/>
  <c r="AZ230" i="10"/>
  <c r="BA230" i="10"/>
  <c r="AW23" i="10"/>
  <c r="AZ23" i="10"/>
  <c r="BA23" i="10"/>
  <c r="AA23" i="10"/>
  <c r="Z23" i="10"/>
  <c r="AB23" i="10"/>
  <c r="X23" i="10"/>
  <c r="Y23" i="10"/>
  <c r="AW229" i="10"/>
  <c r="AA229" i="10"/>
  <c r="Z229" i="10"/>
  <c r="AB229" i="10"/>
  <c r="X229" i="10"/>
  <c r="Y229" i="10"/>
  <c r="AW22" i="10"/>
  <c r="AZ22" i="10"/>
  <c r="BA22" i="10"/>
  <c r="AA22" i="10"/>
  <c r="Z22" i="10"/>
  <c r="AB22" i="10"/>
  <c r="Y22" i="10"/>
  <c r="X22" i="10"/>
  <c r="Z243" i="10"/>
  <c r="AA243" i="10"/>
  <c r="X243" i="10"/>
  <c r="Y243" i="10"/>
  <c r="AW243" i="10"/>
  <c r="AZ243" i="10"/>
  <c r="BA243" i="10"/>
  <c r="AZ38" i="10"/>
  <c r="BA38" i="10"/>
  <c r="AW38" i="10"/>
  <c r="AA38" i="10"/>
  <c r="Z38" i="10"/>
  <c r="AB38" i="10"/>
  <c r="BB38" i="10"/>
  <c r="BD38" i="10"/>
  <c r="Y38" i="10"/>
  <c r="X38" i="10"/>
  <c r="AW73" i="10"/>
  <c r="AA73" i="10"/>
  <c r="Z73" i="10"/>
  <c r="X73" i="10"/>
  <c r="AZ73" i="10"/>
  <c r="BA73" i="10"/>
  <c r="Y73" i="10"/>
  <c r="AZ124" i="10"/>
  <c r="BA124" i="10"/>
  <c r="AW124" i="10"/>
  <c r="Z124" i="10"/>
  <c r="X124" i="10"/>
  <c r="AA124" i="10"/>
  <c r="Y124" i="10"/>
  <c r="AW155" i="10"/>
  <c r="Y155" i="10"/>
  <c r="X155" i="10"/>
  <c r="AA155" i="10"/>
  <c r="Z155" i="10"/>
  <c r="AZ155" i="10"/>
  <c r="BA155" i="10"/>
  <c r="AW97" i="10"/>
  <c r="AZ97" i="10"/>
  <c r="BA97" i="10"/>
  <c r="Y97" i="10"/>
  <c r="AA97" i="10"/>
  <c r="Z97" i="10"/>
  <c r="X97" i="10"/>
  <c r="P97" i="10"/>
  <c r="AW173" i="10"/>
  <c r="AZ173" i="10"/>
  <c r="BA173" i="10"/>
  <c r="AA173" i="10"/>
  <c r="Y173" i="10"/>
  <c r="Z173" i="10"/>
  <c r="X173" i="10"/>
  <c r="AZ224" i="10"/>
  <c r="BA224" i="10"/>
  <c r="AW224" i="10"/>
  <c r="AA224" i="10"/>
  <c r="Y224" i="10"/>
  <c r="X224" i="10"/>
  <c r="Z224" i="10"/>
  <c r="AZ67" i="10"/>
  <c r="BA67" i="10"/>
  <c r="AW67" i="10"/>
  <c r="AA67" i="10"/>
  <c r="Z67" i="10"/>
  <c r="Y67" i="10"/>
  <c r="X67" i="10"/>
  <c r="AW168" i="10"/>
  <c r="AA168" i="10"/>
  <c r="Z168" i="10"/>
  <c r="AB168" i="10"/>
  <c r="X168" i="10"/>
  <c r="Y168" i="10"/>
  <c r="AZ24" i="10"/>
  <c r="BA24" i="10"/>
  <c r="AW24" i="10"/>
  <c r="AA24" i="10"/>
  <c r="Y24" i="10"/>
  <c r="Z24" i="10"/>
  <c r="X24" i="10"/>
  <c r="AX309" i="10"/>
  <c r="AY309" i="10"/>
  <c r="X50" i="10"/>
  <c r="Y273" i="10"/>
  <c r="AS290" i="10"/>
  <c r="AV290" i="10"/>
  <c r="AU290" i="10"/>
  <c r="AT290" i="10"/>
  <c r="BD189" i="10"/>
  <c r="AX183" i="10"/>
  <c r="AY183" i="10"/>
  <c r="BB16" i="10"/>
  <c r="BD16" i="10"/>
  <c r="AX301" i="10"/>
  <c r="AY301" i="10"/>
  <c r="AU281" i="10"/>
  <c r="AS281" i="10"/>
  <c r="AT281" i="10"/>
  <c r="AV281" i="10"/>
  <c r="BD137" i="10"/>
  <c r="BB310" i="10"/>
  <c r="BD310" i="10"/>
  <c r="AW205" i="10"/>
  <c r="AZ205" i="10"/>
  <c r="BA205" i="10"/>
  <c r="Z205" i="10"/>
  <c r="AB205" i="10"/>
  <c r="X205" i="10"/>
  <c r="AA205" i="10"/>
  <c r="Y205" i="10"/>
  <c r="BB298" i="10"/>
  <c r="BD298" i="10"/>
  <c r="AX215" i="10"/>
  <c r="AY215" i="10"/>
  <c r="AX95" i="10"/>
  <c r="AY95" i="10"/>
  <c r="AW219" i="10"/>
  <c r="Z219" i="10"/>
  <c r="AB219" i="10"/>
  <c r="BB219" i="10"/>
  <c r="BD219" i="10"/>
  <c r="AA219" i="10"/>
  <c r="AZ219" i="10"/>
  <c r="BA219" i="10"/>
  <c r="Y219" i="10"/>
  <c r="X219" i="10"/>
  <c r="AZ214" i="10"/>
  <c r="BA214" i="10"/>
  <c r="AA214" i="10"/>
  <c r="AW214" i="10"/>
  <c r="Z214" i="10"/>
  <c r="AB214" i="10"/>
  <c r="BB214" i="10"/>
  <c r="BD214" i="10"/>
  <c r="Y214" i="10"/>
  <c r="X214" i="10"/>
  <c r="AW213" i="10"/>
  <c r="Z213" i="10"/>
  <c r="AB213" i="10"/>
  <c r="AA213" i="10"/>
  <c r="X213" i="10"/>
  <c r="Y213" i="10"/>
  <c r="AW227" i="10"/>
  <c r="AZ227" i="10"/>
  <c r="BA227" i="10"/>
  <c r="Y227" i="10"/>
  <c r="Z227" i="10"/>
  <c r="AB227" i="10"/>
  <c r="AA227" i="10"/>
  <c r="X227" i="10"/>
  <c r="AW21" i="10"/>
  <c r="Z21" i="10"/>
  <c r="AB21" i="10"/>
  <c r="AA21" i="10"/>
  <c r="X21" i="10"/>
  <c r="Y21" i="10"/>
  <c r="AZ257" i="10"/>
  <c r="BA257" i="10"/>
  <c r="AW257" i="10"/>
  <c r="Z257" i="10"/>
  <c r="X257" i="10"/>
  <c r="Y257" i="10"/>
  <c r="AA257" i="10"/>
  <c r="AA53" i="10"/>
  <c r="AW53" i="10"/>
  <c r="Z53" i="10"/>
  <c r="AB53" i="10"/>
  <c r="Y53" i="10"/>
  <c r="X53" i="10"/>
  <c r="AZ53" i="10"/>
  <c r="BA53" i="10"/>
  <c r="AZ104" i="10"/>
  <c r="BA104" i="10"/>
  <c r="AW104" i="10"/>
  <c r="Z104" i="10"/>
  <c r="AA104" i="10"/>
  <c r="Y104" i="10"/>
  <c r="X104" i="10"/>
  <c r="AW139" i="10"/>
  <c r="Z139" i="10"/>
  <c r="X139" i="10"/>
  <c r="Y139" i="10"/>
  <c r="AA139" i="10"/>
  <c r="AW83" i="10"/>
  <c r="AZ83" i="10"/>
  <c r="BA83" i="10"/>
  <c r="AA83" i="10"/>
  <c r="Y83" i="10"/>
  <c r="X83" i="10"/>
  <c r="Z83" i="10"/>
  <c r="AB83" i="10"/>
  <c r="AW160" i="10"/>
  <c r="AZ160" i="10"/>
  <c r="BA160" i="10"/>
  <c r="AA160" i="10"/>
  <c r="Y160" i="10"/>
  <c r="Z160" i="10"/>
  <c r="X160" i="10"/>
  <c r="AZ211" i="10"/>
  <c r="BA211" i="10"/>
  <c r="AW211" i="10"/>
  <c r="AA211" i="10"/>
  <c r="Y211" i="10"/>
  <c r="Z211" i="10"/>
  <c r="AB211" i="10"/>
  <c r="X211" i="10"/>
  <c r="AW54" i="10"/>
  <c r="Y54" i="10"/>
  <c r="AZ54" i="10"/>
  <c r="BA54" i="10"/>
  <c r="Z54" i="10"/>
  <c r="AB54" i="10"/>
  <c r="AA54" i="10"/>
  <c r="X54" i="10"/>
  <c r="AW156" i="10"/>
  <c r="AA156" i="10"/>
  <c r="Z156" i="10"/>
  <c r="X156" i="10"/>
  <c r="Y156" i="10"/>
  <c r="AZ156" i="10"/>
  <c r="BA156" i="10"/>
  <c r="AX297" i="10"/>
  <c r="AY297" i="10"/>
  <c r="AX272" i="10"/>
  <c r="AY272" i="10"/>
  <c r="BB63" i="10"/>
  <c r="BD63" i="10"/>
  <c r="AX102" i="10"/>
  <c r="AY102" i="10"/>
  <c r="AZ183" i="10"/>
  <c r="BA183" i="10"/>
  <c r="AB218" i="10"/>
  <c r="BB218" i="10"/>
  <c r="BD218" i="10"/>
  <c r="X292" i="10"/>
  <c r="AU282" i="10"/>
  <c r="AS282" i="10"/>
  <c r="AV282" i="10"/>
  <c r="AT282" i="10"/>
  <c r="X281" i="10"/>
  <c r="AX313" i="10"/>
  <c r="AY313" i="10"/>
  <c r="AV286" i="10"/>
  <c r="AT286" i="10"/>
  <c r="AU286" i="10"/>
  <c r="AS286" i="10"/>
  <c r="AZ289" i="10"/>
  <c r="BA289" i="10"/>
  <c r="BB289" i="10"/>
  <c r="BD289" i="10"/>
  <c r="AW26" i="10"/>
  <c r="AA26" i="10"/>
  <c r="Y26" i="10"/>
  <c r="X26" i="10"/>
  <c r="Z26" i="10"/>
  <c r="AZ26" i="10"/>
  <c r="BA26" i="10"/>
  <c r="AX304" i="10"/>
  <c r="AY304" i="10"/>
  <c r="AZ32" i="10"/>
  <c r="BA32" i="10"/>
  <c r="AW32" i="10"/>
  <c r="Y32" i="10"/>
  <c r="Z32" i="10"/>
  <c r="AB32" i="10"/>
  <c r="BB32" i="10"/>
  <c r="BD32" i="10"/>
  <c r="AA32" i="10"/>
  <c r="X32" i="10"/>
  <c r="BB295" i="10"/>
  <c r="BD295" i="10"/>
  <c r="AZ246" i="10"/>
  <c r="BA246" i="10"/>
  <c r="AW246" i="10"/>
  <c r="Z246" i="10"/>
  <c r="AB246" i="10"/>
  <c r="AA246" i="10"/>
  <c r="X246" i="10"/>
  <c r="Y246" i="10"/>
  <c r="AX294" i="10"/>
  <c r="AY294" i="10"/>
  <c r="AW45" i="10"/>
  <c r="AZ45" i="10"/>
  <c r="BA45" i="10"/>
  <c r="AA45" i="10"/>
  <c r="Z45" i="10"/>
  <c r="AB45" i="10"/>
  <c r="Y45" i="10"/>
  <c r="X45" i="10"/>
  <c r="AX312" i="10"/>
  <c r="AY312" i="10"/>
  <c r="AX130" i="10"/>
  <c r="AY130" i="10"/>
  <c r="AB131" i="10"/>
  <c r="BB131" i="10"/>
  <c r="BD131" i="10"/>
  <c r="AW203" i="10"/>
  <c r="AZ203" i="10"/>
  <c r="BA203" i="10"/>
  <c r="AA203" i="10"/>
  <c r="Z203" i="10"/>
  <c r="AB203" i="10"/>
  <c r="Y203" i="10"/>
  <c r="X203" i="10"/>
  <c r="AZ197" i="10"/>
  <c r="BA197" i="10"/>
  <c r="AW197" i="10"/>
  <c r="AA197" i="10"/>
  <c r="Z197" i="10"/>
  <c r="X197" i="10"/>
  <c r="Y197" i="10"/>
  <c r="AZ196" i="10"/>
  <c r="BA196" i="10"/>
  <c r="AW196" i="10"/>
  <c r="AA196" i="10"/>
  <c r="Z196" i="10"/>
  <c r="Y196" i="10"/>
  <c r="X196" i="10"/>
  <c r="AZ210" i="10"/>
  <c r="BA210" i="10"/>
  <c r="AW210" i="10"/>
  <c r="AA210" i="10"/>
  <c r="Z210" i="10"/>
  <c r="Y210" i="10"/>
  <c r="X210" i="10"/>
  <c r="AW242" i="10"/>
  <c r="AZ242" i="10"/>
  <c r="BA242" i="10"/>
  <c r="Z242" i="10"/>
  <c r="Y242" i="10"/>
  <c r="AA242" i="10"/>
  <c r="X242" i="10"/>
  <c r="AZ37" i="10"/>
  <c r="BA37" i="10"/>
  <c r="AW37" i="10"/>
  <c r="AA37" i="10"/>
  <c r="Z37" i="10"/>
  <c r="Y37" i="10"/>
  <c r="X37" i="10"/>
  <c r="AZ88" i="10"/>
  <c r="BA88" i="10"/>
  <c r="AW88" i="10"/>
  <c r="Z88" i="10"/>
  <c r="AB88" i="10"/>
  <c r="BB88" i="10"/>
  <c r="BD88" i="10"/>
  <c r="AA88" i="10"/>
  <c r="X88" i="10"/>
  <c r="Y88" i="10"/>
  <c r="AW122" i="10"/>
  <c r="AA122" i="10"/>
  <c r="Z122" i="10"/>
  <c r="AB122" i="10"/>
  <c r="X122" i="10"/>
  <c r="Y122" i="10"/>
  <c r="AW70" i="10"/>
  <c r="AA70" i="10"/>
  <c r="AZ70" i="10"/>
  <c r="BA70" i="10"/>
  <c r="Z70" i="10"/>
  <c r="AB70" i="10"/>
  <c r="Y70" i="10"/>
  <c r="X70" i="10"/>
  <c r="AZ147" i="10"/>
  <c r="BA147" i="10"/>
  <c r="AW147" i="10"/>
  <c r="Z147" i="10"/>
  <c r="AB147" i="10"/>
  <c r="BB147" i="10"/>
  <c r="BD147" i="10"/>
  <c r="AA147" i="10"/>
  <c r="X147" i="10"/>
  <c r="Y147" i="10"/>
  <c r="AZ198" i="10"/>
  <c r="BA198" i="10"/>
  <c r="AW198" i="10"/>
  <c r="AA198" i="10"/>
  <c r="X198" i="10"/>
  <c r="Z198" i="10"/>
  <c r="Y198" i="10"/>
  <c r="AW41" i="10"/>
  <c r="AA41" i="10"/>
  <c r="Z41" i="10"/>
  <c r="AB41" i="10"/>
  <c r="Y41" i="10"/>
  <c r="X41" i="10"/>
  <c r="AZ144" i="10"/>
  <c r="BA144" i="10"/>
  <c r="AW144" i="10"/>
  <c r="Z144" i="10"/>
  <c r="AB144" i="10"/>
  <c r="BB144" i="10"/>
  <c r="BD144" i="10"/>
  <c r="Y144" i="10"/>
  <c r="AA144" i="10"/>
  <c r="X144" i="10"/>
  <c r="AZ297" i="10"/>
  <c r="BA297" i="10"/>
  <c r="BB297" i="10"/>
  <c r="BD297" i="10"/>
  <c r="AZ272" i="10"/>
  <c r="BA272" i="10"/>
  <c r="AB61" i="10"/>
  <c r="BB61" i="10"/>
  <c r="BD61" i="10"/>
  <c r="Y266" i="10"/>
  <c r="AY189" i="10"/>
  <c r="AX189" i="10"/>
  <c r="BB290" i="10"/>
  <c r="BD290" i="10"/>
  <c r="Y282" i="10"/>
  <c r="AX137" i="10"/>
  <c r="AY137" i="10"/>
  <c r="AU283" i="10"/>
  <c r="AS283" i="10"/>
  <c r="AV283" i="10"/>
  <c r="AT283" i="10"/>
  <c r="Y286" i="10"/>
  <c r="BF23" i="1"/>
  <c r="AW65" i="10"/>
  <c r="Z65" i="10"/>
  <c r="AA65" i="10"/>
  <c r="Y65" i="10"/>
  <c r="X65" i="10"/>
  <c r="AZ304" i="10"/>
  <c r="BA304" i="10"/>
  <c r="BB304" i="10"/>
  <c r="BD304" i="10"/>
  <c r="AW77" i="10"/>
  <c r="AZ77" i="10"/>
  <c r="BA77" i="10"/>
  <c r="Z77" i="10"/>
  <c r="X77" i="10"/>
  <c r="AA77" i="10"/>
  <c r="Y77" i="10"/>
  <c r="AW85" i="10"/>
  <c r="AA85" i="10"/>
  <c r="X85" i="10"/>
  <c r="Y85" i="10"/>
  <c r="AZ85" i="10"/>
  <c r="BA85" i="10"/>
  <c r="Z85" i="10"/>
  <c r="AB308" i="10"/>
  <c r="BB308" i="10"/>
  <c r="BD308" i="10"/>
  <c r="AX46" i="10"/>
  <c r="AY46" i="10"/>
  <c r="AZ46" i="10"/>
  <c r="BA46" i="10"/>
  <c r="BB46" i="10"/>
  <c r="BD46" i="10"/>
  <c r="AZ130" i="10"/>
  <c r="BA130" i="10"/>
  <c r="AB248" i="10"/>
  <c r="AW187" i="10"/>
  <c r="Y187" i="10"/>
  <c r="Z187" i="10"/>
  <c r="X187" i="10"/>
  <c r="AA187" i="10"/>
  <c r="AZ187" i="10"/>
  <c r="BA187" i="10"/>
  <c r="AA181" i="10"/>
  <c r="AW181" i="10"/>
  <c r="AZ181" i="10"/>
  <c r="BA181" i="10"/>
  <c r="X181" i="10"/>
  <c r="Z181" i="10"/>
  <c r="AB181" i="10"/>
  <c r="Y181" i="10"/>
  <c r="AA179" i="10"/>
  <c r="X179" i="10"/>
  <c r="AW179" i="10"/>
  <c r="Z179" i="10"/>
  <c r="AB179" i="10"/>
  <c r="BB179" i="10"/>
  <c r="BD179" i="10"/>
  <c r="Y179" i="10"/>
  <c r="AZ179" i="10"/>
  <c r="BA179" i="10"/>
  <c r="AA195" i="10"/>
  <c r="AW195" i="10"/>
  <c r="AZ195" i="10"/>
  <c r="BA195" i="10"/>
  <c r="Z195" i="10"/>
  <c r="Y195" i="10"/>
  <c r="X195" i="10"/>
  <c r="AW226" i="10"/>
  <c r="Z226" i="10"/>
  <c r="X226" i="10"/>
  <c r="AA226" i="10"/>
  <c r="Y226" i="10"/>
  <c r="AZ226" i="10"/>
  <c r="BA226" i="10"/>
  <c r="AW20" i="10"/>
  <c r="AZ20" i="10"/>
  <c r="BA20" i="10"/>
  <c r="AA20" i="10"/>
  <c r="X20" i="10"/>
  <c r="Y20" i="10"/>
  <c r="Z20" i="10"/>
  <c r="AB20" i="10"/>
  <c r="AW271" i="10"/>
  <c r="AZ271" i="10"/>
  <c r="BA271" i="10"/>
  <c r="Y271" i="10"/>
  <c r="AA271" i="10"/>
  <c r="X271" i="10"/>
  <c r="Z271" i="10"/>
  <c r="Z71" i="10"/>
  <c r="X71" i="10"/>
  <c r="AW71" i="10"/>
  <c r="AA71" i="10"/>
  <c r="Y71" i="10"/>
  <c r="AW103" i="10"/>
  <c r="Z103" i="10"/>
  <c r="AA103" i="10"/>
  <c r="X103" i="10"/>
  <c r="Y103" i="10"/>
  <c r="AW57" i="10"/>
  <c r="AZ57" i="10"/>
  <c r="BA57" i="10"/>
  <c r="Z57" i="10"/>
  <c r="AB57" i="10"/>
  <c r="AA57" i="10"/>
  <c r="Y57" i="10"/>
  <c r="X57" i="10"/>
  <c r="AW134" i="10"/>
  <c r="Z134" i="10"/>
  <c r="AB134" i="10"/>
  <c r="BB134" i="10"/>
  <c r="BD134" i="10"/>
  <c r="AA134" i="10"/>
  <c r="Y134" i="10"/>
  <c r="X134" i="10"/>
  <c r="AZ134" i="10"/>
  <c r="BA134" i="10"/>
  <c r="AZ185" i="10"/>
  <c r="BA185" i="10"/>
  <c r="AW185" i="10"/>
  <c r="AA185" i="10"/>
  <c r="Y185" i="10"/>
  <c r="Z185" i="10"/>
  <c r="AB185" i="10"/>
  <c r="X185" i="10"/>
  <c r="AW28" i="10"/>
  <c r="AZ28" i="10"/>
  <c r="BA28" i="10"/>
  <c r="Y28" i="10"/>
  <c r="X28" i="10"/>
  <c r="AA28" i="10"/>
  <c r="Z28" i="10"/>
  <c r="AB28" i="10"/>
  <c r="AZ132" i="10"/>
  <c r="BA132" i="10"/>
  <c r="AW132" i="10"/>
  <c r="AA132" i="10"/>
  <c r="X132" i="10"/>
  <c r="Z132" i="10"/>
  <c r="AB132" i="10"/>
  <c r="Y132" i="10"/>
  <c r="BD50" i="10"/>
  <c r="X279" i="10"/>
  <c r="X302" i="10"/>
  <c r="AX61" i="10"/>
  <c r="AY61" i="10"/>
  <c r="AZ275" i="10"/>
  <c r="BA275" i="10"/>
  <c r="BB275" i="10"/>
  <c r="BD275" i="10"/>
  <c r="AX63" i="10"/>
  <c r="AY63" i="10"/>
  <c r="AV299" i="10"/>
  <c r="AT299" i="10"/>
  <c r="AS299" i="10"/>
  <c r="AU299" i="10"/>
  <c r="AY290" i="10"/>
  <c r="AX290" i="10"/>
  <c r="X231" i="10"/>
  <c r="AX310" i="10"/>
  <c r="AY310" i="10"/>
  <c r="X283" i="10"/>
  <c r="BF287" i="1"/>
  <c r="Z113" i="10"/>
  <c r="AW113" i="10"/>
  <c r="X113" i="10"/>
  <c r="AA113" i="10"/>
  <c r="Y113" i="10"/>
  <c r="AB305" i="10"/>
  <c r="BB305" i="10"/>
  <c r="BD305" i="10"/>
  <c r="BB288" i="10"/>
  <c r="BD288" i="10"/>
  <c r="BB303" i="10"/>
  <c r="BD303" i="10"/>
  <c r="AW115" i="10"/>
  <c r="AA115" i="10"/>
  <c r="Z115" i="10"/>
  <c r="X115" i="10"/>
  <c r="Y115" i="10"/>
  <c r="AX295" i="10"/>
  <c r="AY295" i="10"/>
  <c r="AW33" i="10"/>
  <c r="AZ33" i="10"/>
  <c r="BA33" i="10"/>
  <c r="AA33" i="10"/>
  <c r="Z33" i="10"/>
  <c r="AB33" i="10"/>
  <c r="Y33" i="10"/>
  <c r="X33" i="10"/>
  <c r="AZ49" i="10"/>
  <c r="BA49" i="10"/>
  <c r="AX298" i="10"/>
  <c r="AY298" i="10"/>
  <c r="AW129" i="10"/>
  <c r="AA129" i="10"/>
  <c r="Z129" i="10"/>
  <c r="X129" i="10"/>
  <c r="Y129" i="10"/>
  <c r="AX308" i="10"/>
  <c r="AY308" i="10"/>
  <c r="BB217" i="10"/>
  <c r="BD217" i="10"/>
  <c r="AW62" i="10"/>
  <c r="Z62" i="10"/>
  <c r="Y62" i="10"/>
  <c r="X62" i="10"/>
  <c r="AA62" i="10"/>
  <c r="AW169" i="10"/>
  <c r="AZ169" i="10"/>
  <c r="BA169" i="10"/>
  <c r="AA169" i="10"/>
  <c r="Z169" i="10"/>
  <c r="AB169" i="10"/>
  <c r="X169" i="10"/>
  <c r="Y169" i="10"/>
  <c r="AW164" i="10"/>
  <c r="AZ164" i="10"/>
  <c r="BA164" i="10"/>
  <c r="Z164" i="10"/>
  <c r="AB164" i="10"/>
  <c r="AA164" i="10"/>
  <c r="Y164" i="10"/>
  <c r="X164" i="10"/>
  <c r="AW163" i="10"/>
  <c r="AA163" i="10"/>
  <c r="AZ163" i="10"/>
  <c r="BA163" i="10"/>
  <c r="Z163" i="10"/>
  <c r="X163" i="10"/>
  <c r="Y163" i="10"/>
  <c r="AZ178" i="10"/>
  <c r="BA178" i="10"/>
  <c r="AW178" i="10"/>
  <c r="Z178" i="10"/>
  <c r="AB178" i="10"/>
  <c r="BB178" i="10"/>
  <c r="BD178" i="10"/>
  <c r="X178" i="10"/>
  <c r="AA178" i="10"/>
  <c r="Y178" i="10"/>
  <c r="AW209" i="10"/>
  <c r="AZ209" i="10"/>
  <c r="BA209" i="10"/>
  <c r="AA209" i="10"/>
  <c r="Z209" i="10"/>
  <c r="Y209" i="10"/>
  <c r="X209" i="10"/>
  <c r="AZ256" i="10"/>
  <c r="BA256" i="10"/>
  <c r="AW256" i="10"/>
  <c r="Z256" i="10"/>
  <c r="AB256" i="10"/>
  <c r="BB256" i="10"/>
  <c r="BD256" i="10"/>
  <c r="Y256" i="10"/>
  <c r="X256" i="10"/>
  <c r="AA256" i="10"/>
  <c r="AZ52" i="10"/>
  <c r="BA52" i="10"/>
  <c r="AW52" i="10"/>
  <c r="AA52" i="10"/>
  <c r="X52" i="10"/>
  <c r="Y52" i="10"/>
  <c r="Z52" i="10"/>
  <c r="AW87" i="10"/>
  <c r="AA87" i="10"/>
  <c r="Z87" i="10"/>
  <c r="AB87" i="10"/>
  <c r="BB87" i="10"/>
  <c r="BD87" i="10"/>
  <c r="AZ87" i="10"/>
  <c r="BA87" i="10"/>
  <c r="Y87" i="10"/>
  <c r="X87" i="10"/>
  <c r="AW44" i="10"/>
  <c r="AZ44" i="10"/>
  <c r="BA44" i="10"/>
  <c r="AA44" i="10"/>
  <c r="Z44" i="10"/>
  <c r="Y44" i="10"/>
  <c r="X44" i="10"/>
  <c r="AW121" i="10"/>
  <c r="AA121" i="10"/>
  <c r="Y121" i="10"/>
  <c r="Z121" i="10"/>
  <c r="AB121" i="10"/>
  <c r="X121" i="10"/>
  <c r="AA172" i="10"/>
  <c r="AW172" i="10"/>
  <c r="AZ172" i="10"/>
  <c r="BA172" i="10"/>
  <c r="Z172" i="10"/>
  <c r="X172" i="10"/>
  <c r="Y172" i="10"/>
  <c r="Z264" i="10"/>
  <c r="AW264" i="10"/>
  <c r="AA264" i="10"/>
  <c r="X264" i="10"/>
  <c r="Y264" i="10"/>
  <c r="AW120" i="10"/>
  <c r="AZ120" i="10"/>
  <c r="BA120" i="10"/>
  <c r="Z120" i="10"/>
  <c r="AA120" i="10"/>
  <c r="Y120" i="10"/>
  <c r="X120" i="10"/>
  <c r="Y291" i="10"/>
  <c r="X291" i="10"/>
  <c r="AB284" i="10"/>
  <c r="BB284" i="10"/>
  <c r="BD284" i="10"/>
  <c r="AY50" i="10"/>
  <c r="AX50" i="10"/>
  <c r="AZ302" i="10"/>
  <c r="BA302" i="10"/>
  <c r="AZ61" i="10"/>
  <c r="BA61" i="10"/>
  <c r="X261" i="10"/>
  <c r="X98" i="10"/>
  <c r="AB307" i="10"/>
  <c r="BB307" i="10"/>
  <c r="BD307" i="10"/>
  <c r="X299" i="10"/>
  <c r="AB292" i="10"/>
  <c r="BB292" i="10"/>
  <c r="BD292" i="10"/>
  <c r="AX25" i="10"/>
  <c r="AY25" i="10"/>
  <c r="AZ25" i="10"/>
  <c r="BA25" i="10"/>
  <c r="BB25" i="10"/>
  <c r="BD25" i="10"/>
  <c r="AB281" i="10"/>
  <c r="BB281" i="10"/>
  <c r="BD281" i="10"/>
  <c r="AZ151" i="10"/>
  <c r="BA151" i="10"/>
  <c r="AW151" i="10"/>
  <c r="X151" i="10"/>
  <c r="Z151" i="10"/>
  <c r="AA151" i="10"/>
  <c r="Y151" i="10"/>
  <c r="AW27" i="10"/>
  <c r="AZ27" i="10"/>
  <c r="BA27" i="10"/>
  <c r="Z27" i="10"/>
  <c r="AB27" i="10"/>
  <c r="X27" i="10"/>
  <c r="AA27" i="10"/>
  <c r="Y27" i="10"/>
  <c r="AY303" i="10"/>
  <c r="AX303" i="10"/>
  <c r="AW154" i="10"/>
  <c r="AZ154" i="10"/>
  <c r="BA154" i="10"/>
  <c r="X154" i="10"/>
  <c r="Y154" i="10"/>
  <c r="Z154" i="10"/>
  <c r="AA154" i="10"/>
  <c r="AT308" i="10"/>
  <c r="AU308" i="10"/>
  <c r="AV308" i="10"/>
  <c r="AS308" i="10"/>
  <c r="AW78" i="10"/>
  <c r="AA78" i="10"/>
  <c r="Z78" i="10"/>
  <c r="X78" i="10"/>
  <c r="Y78" i="10"/>
  <c r="AB285" i="10"/>
  <c r="BB285" i="10"/>
  <c r="BD285" i="10"/>
  <c r="BB276" i="10"/>
  <c r="BD276" i="10"/>
  <c r="AB293" i="10"/>
  <c r="BB293" i="10"/>
  <c r="BD293" i="10"/>
  <c r="AW167" i="10"/>
  <c r="AA167" i="10"/>
  <c r="Z167" i="10"/>
  <c r="Y167" i="10"/>
  <c r="X167" i="10"/>
  <c r="AZ167" i="10"/>
  <c r="BA167" i="10"/>
  <c r="AZ308" i="10"/>
  <c r="BA308" i="10"/>
  <c r="AB170" i="10"/>
  <c r="BB170" i="10"/>
  <c r="BD170" i="10"/>
  <c r="AZ248" i="10"/>
  <c r="BA248" i="10"/>
  <c r="AX248" i="10"/>
  <c r="AY248" i="10"/>
  <c r="AX131" i="10"/>
  <c r="AY131" i="10"/>
  <c r="AX217" i="10"/>
  <c r="AY217" i="10"/>
  <c r="AZ217" i="10"/>
  <c r="BA217" i="10"/>
  <c r="AW101" i="10"/>
  <c r="AZ101" i="10"/>
  <c r="BA101" i="10"/>
  <c r="X101" i="10"/>
  <c r="Z101" i="10"/>
  <c r="AB101" i="10"/>
  <c r="BB101" i="10"/>
  <c r="BD101" i="10"/>
  <c r="AA101" i="10"/>
  <c r="Y101" i="10"/>
  <c r="AW152" i="10"/>
  <c r="AZ152" i="10"/>
  <c r="BA152" i="10"/>
  <c r="X152" i="10"/>
  <c r="Y152" i="10"/>
  <c r="AA152" i="10"/>
  <c r="Z152" i="10"/>
  <c r="AW145" i="10"/>
  <c r="AA145" i="10"/>
  <c r="Z145" i="10"/>
  <c r="X145" i="10"/>
  <c r="AZ145" i="10"/>
  <c r="BA145" i="10"/>
  <c r="Y145" i="10"/>
  <c r="AW143" i="10"/>
  <c r="AZ143" i="10"/>
  <c r="BA143" i="10"/>
  <c r="AA143" i="10"/>
  <c r="Z143" i="10"/>
  <c r="X143" i="10"/>
  <c r="Y143" i="10"/>
  <c r="AW161" i="10"/>
  <c r="AA161" i="10"/>
  <c r="X161" i="10"/>
  <c r="Y161" i="10"/>
  <c r="Z161" i="10"/>
  <c r="AB161" i="10"/>
  <c r="AW194" i="10"/>
  <c r="AZ194" i="10"/>
  <c r="BA194" i="10"/>
  <c r="AA194" i="10"/>
  <c r="Z194" i="10"/>
  <c r="X194" i="10"/>
  <c r="Y194" i="10"/>
  <c r="AW241" i="10"/>
  <c r="AA241" i="10"/>
  <c r="Y241" i="10"/>
  <c r="AZ241" i="10"/>
  <c r="BA241" i="10"/>
  <c r="Z241" i="10"/>
  <c r="X241" i="10"/>
  <c r="AW35" i="10"/>
  <c r="AZ35" i="10"/>
  <c r="BA35" i="10"/>
  <c r="AA35" i="10"/>
  <c r="Z35" i="10"/>
  <c r="Y35" i="10"/>
  <c r="X35" i="10"/>
  <c r="AW270" i="10"/>
  <c r="AZ270" i="10"/>
  <c r="BA270" i="10"/>
  <c r="AA270" i="10"/>
  <c r="Z270" i="10"/>
  <c r="AB270" i="10"/>
  <c r="BB270" i="10"/>
  <c r="BD270" i="10"/>
  <c r="Y270" i="10"/>
  <c r="X270" i="10"/>
  <c r="AW69" i="10"/>
  <c r="AA69" i="10"/>
  <c r="Z69" i="10"/>
  <c r="AZ69" i="10"/>
  <c r="BA69" i="10"/>
  <c r="Y69" i="10"/>
  <c r="X69" i="10"/>
  <c r="AW188" i="10"/>
  <c r="AZ188" i="10"/>
  <c r="BA188" i="10"/>
  <c r="Y188" i="10"/>
  <c r="Z188" i="10"/>
  <c r="AB188" i="10"/>
  <c r="BB188" i="10"/>
  <c r="BD188" i="10"/>
  <c r="X188" i="10"/>
  <c r="AA188" i="10"/>
  <c r="Z31" i="10"/>
  <c r="AB31" i="10"/>
  <c r="AW31" i="10"/>
  <c r="AZ31" i="10"/>
  <c r="BA31" i="10"/>
  <c r="AA31" i="10"/>
  <c r="X31" i="10"/>
  <c r="Y31" i="10"/>
  <c r="AW265" i="10"/>
  <c r="Z265" i="10"/>
  <c r="AB265" i="10"/>
  <c r="AA265" i="10"/>
  <c r="AZ265" i="10"/>
  <c r="BA265" i="10"/>
  <c r="Y265" i="10"/>
  <c r="X265" i="10"/>
  <c r="AW107" i="10"/>
  <c r="AZ107" i="10"/>
  <c r="BA107" i="10"/>
  <c r="Z107" i="10"/>
  <c r="AB107" i="10"/>
  <c r="AA107" i="10"/>
  <c r="X107" i="10"/>
  <c r="Y107" i="10"/>
  <c r="AW159" i="10"/>
  <c r="AA159" i="10"/>
  <c r="Z159" i="10"/>
  <c r="AB159" i="10"/>
  <c r="X159" i="10"/>
  <c r="Y159" i="10"/>
  <c r="AW252" i="10"/>
  <c r="AA252" i="10"/>
  <c r="Z252" i="10"/>
  <c r="AZ252" i="10"/>
  <c r="BA252" i="10"/>
  <c r="Y252" i="10"/>
  <c r="X252" i="10"/>
  <c r="AW108" i="10"/>
  <c r="X108" i="10"/>
  <c r="AA108" i="10"/>
  <c r="Y108" i="10"/>
  <c r="Z108" i="10"/>
  <c r="AZ108" i="10"/>
  <c r="BA108" i="10"/>
  <c r="BB138" i="10"/>
  <c r="BD138" i="10"/>
  <c r="AV313" i="10"/>
  <c r="AU313" i="10"/>
  <c r="AS313" i="10"/>
  <c r="AT313" i="10"/>
  <c r="Y150" i="10"/>
  <c r="BB279" i="10"/>
  <c r="BD279" i="10"/>
  <c r="BB261" i="10"/>
  <c r="BD261" i="10"/>
  <c r="BD266" i="10"/>
  <c r="AX98" i="10"/>
  <c r="AY98" i="10"/>
  <c r="AU280" i="10"/>
  <c r="AS280" i="10"/>
  <c r="AV280" i="10"/>
  <c r="AT280" i="10"/>
  <c r="AX282" i="10"/>
  <c r="AY282" i="10"/>
  <c r="AX281" i="10"/>
  <c r="AY281" i="10"/>
  <c r="AZ273" i="10"/>
  <c r="BA273" i="10"/>
  <c r="AW190" i="10"/>
  <c r="AZ190" i="10"/>
  <c r="BA190" i="10"/>
  <c r="AA190" i="10"/>
  <c r="Z190" i="10"/>
  <c r="AB190" i="10"/>
  <c r="X190" i="10"/>
  <c r="Y190" i="10"/>
  <c r="AZ66" i="10"/>
  <c r="BA66" i="10"/>
  <c r="AW66" i="10"/>
  <c r="AA66" i="10"/>
  <c r="Z66" i="10"/>
  <c r="X66" i="10"/>
  <c r="Y66" i="10"/>
  <c r="AW201" i="10"/>
  <c r="AZ201" i="10"/>
  <c r="BA201" i="10"/>
  <c r="AA201" i="10"/>
  <c r="Z201" i="10"/>
  <c r="AB201" i="10"/>
  <c r="X201" i="10"/>
  <c r="Y201" i="10"/>
  <c r="AW117" i="10"/>
  <c r="X117" i="10"/>
  <c r="AA117" i="10"/>
  <c r="Z117" i="10"/>
  <c r="Y117" i="10"/>
  <c r="AX276" i="10"/>
  <c r="AY276" i="10"/>
  <c r="AW206" i="10"/>
  <c r="AZ206" i="10"/>
  <c r="BA206" i="10"/>
  <c r="AA206" i="10"/>
  <c r="Y206" i="10"/>
  <c r="Z206" i="10"/>
  <c r="X206" i="10"/>
  <c r="BB86" i="10"/>
  <c r="BD86" i="10"/>
  <c r="AA148" i="10"/>
  <c r="Z148" i="10"/>
  <c r="X148" i="10"/>
  <c r="AW148" i="10"/>
  <c r="Y148" i="10"/>
  <c r="AW135" i="10"/>
  <c r="AZ135" i="10"/>
  <c r="BA135" i="10"/>
  <c r="X135" i="10"/>
  <c r="AA135" i="10"/>
  <c r="Y135" i="10"/>
  <c r="Z135" i="10"/>
  <c r="AB135" i="10"/>
  <c r="AW128" i="10"/>
  <c r="AZ128" i="10"/>
  <c r="BA128" i="10"/>
  <c r="AA128" i="10"/>
  <c r="Z128" i="10"/>
  <c r="AB128" i="10"/>
  <c r="BB128" i="10"/>
  <c r="BD128" i="10"/>
  <c r="Y128" i="10"/>
  <c r="X128" i="10"/>
  <c r="AW127" i="10"/>
  <c r="AZ127" i="10"/>
  <c r="BA127" i="10"/>
  <c r="Z127" i="10"/>
  <c r="AB127" i="10"/>
  <c r="Y127" i="10"/>
  <c r="X127" i="10"/>
  <c r="AA127" i="10"/>
  <c r="AW142" i="10"/>
  <c r="Z142" i="10"/>
  <c r="X142" i="10"/>
  <c r="AA142" i="10"/>
  <c r="Y142" i="10"/>
  <c r="AZ142" i="10"/>
  <c r="BA142" i="10"/>
  <c r="AA177" i="10"/>
  <c r="Z177" i="10"/>
  <c r="AW177" i="10"/>
  <c r="AZ177" i="10"/>
  <c r="BA177" i="10"/>
  <c r="Y177" i="10"/>
  <c r="X177" i="10"/>
  <c r="AW223" i="10"/>
  <c r="Z223" i="10"/>
  <c r="X223" i="10"/>
  <c r="Y223" i="10"/>
  <c r="AA223" i="10"/>
  <c r="AW19" i="10"/>
  <c r="AZ19" i="10"/>
  <c r="BA19" i="10"/>
  <c r="AA19" i="10"/>
  <c r="Y19" i="10"/>
  <c r="X19" i="10"/>
  <c r="Z19" i="10"/>
  <c r="AB19" i="10"/>
  <c r="AW255" i="10"/>
  <c r="Z255" i="10"/>
  <c r="X255" i="10"/>
  <c r="AA255" i="10"/>
  <c r="AZ255" i="10"/>
  <c r="BA255" i="10"/>
  <c r="Y255" i="10"/>
  <c r="Z51" i="10"/>
  <c r="AB51" i="10"/>
  <c r="AA51" i="10"/>
  <c r="X51" i="10"/>
  <c r="Y51" i="10"/>
  <c r="AW51" i="10"/>
  <c r="AZ51" i="10"/>
  <c r="BA51" i="10"/>
  <c r="AW175" i="10"/>
  <c r="Z175" i="10"/>
  <c r="AA175" i="10"/>
  <c r="Y175" i="10"/>
  <c r="X175" i="10"/>
  <c r="Z18" i="10"/>
  <c r="AB18" i="10"/>
  <c r="AA18" i="10"/>
  <c r="AW18" i="10"/>
  <c r="Y18" i="10"/>
  <c r="X18" i="10"/>
  <c r="AW251" i="10"/>
  <c r="AA251" i="10"/>
  <c r="Z251" i="10"/>
  <c r="Y251" i="10"/>
  <c r="X251" i="10"/>
  <c r="AZ251" i="10"/>
  <c r="BA251" i="10"/>
  <c r="AW94" i="10"/>
  <c r="AZ94" i="10"/>
  <c r="BA94" i="10"/>
  <c r="Z94" i="10"/>
  <c r="X94" i="10"/>
  <c r="Y94" i="10"/>
  <c r="AA94" i="10"/>
  <c r="AA146" i="10"/>
  <c r="X146" i="10"/>
  <c r="AW146" i="10"/>
  <c r="Y146" i="10"/>
  <c r="Z146" i="10"/>
  <c r="AB146" i="10"/>
  <c r="AZ146" i="10"/>
  <c r="BA146" i="10"/>
  <c r="AW240" i="10"/>
  <c r="AZ240" i="10"/>
  <c r="BA240" i="10"/>
  <c r="Y240" i="10"/>
  <c r="AA240" i="10"/>
  <c r="Z240" i="10"/>
  <c r="X240" i="10"/>
  <c r="AW96" i="10"/>
  <c r="AZ96" i="10"/>
  <c r="BA96" i="10"/>
  <c r="Y96" i="10"/>
  <c r="Z96" i="10"/>
  <c r="AB96" i="10"/>
  <c r="BB96" i="10"/>
  <c r="BD96" i="10"/>
  <c r="X96" i="10"/>
  <c r="AA96" i="10"/>
  <c r="P96" i="10"/>
  <c r="H327" i="10"/>
  <c r="AX138" i="10"/>
  <c r="AY138" i="10"/>
  <c r="AB302" i="10"/>
  <c r="BB302" i="10"/>
  <c r="BD302" i="10"/>
  <c r="AY266" i="10"/>
  <c r="AX266" i="10"/>
  <c r="AZ99" i="10"/>
  <c r="BA99" i="10"/>
  <c r="AX307" i="10"/>
  <c r="AY307" i="10"/>
  <c r="AX292" i="10"/>
  <c r="AY292" i="10"/>
  <c r="AX220" i="10"/>
  <c r="AY220" i="10"/>
  <c r="Y306" i="10"/>
  <c r="AB231" i="10"/>
  <c r="BB273" i="10"/>
  <c r="BD273" i="10"/>
  <c r="AZ283" i="10"/>
  <c r="BA283" i="10"/>
  <c r="AX286" i="10"/>
  <c r="AY286" i="10"/>
  <c r="AZ232" i="10"/>
  <c r="BA232" i="10"/>
  <c r="AW232" i="10"/>
  <c r="AA232" i="10"/>
  <c r="Z232" i="10"/>
  <c r="Y232" i="10"/>
  <c r="X232" i="10"/>
  <c r="AX305" i="10"/>
  <c r="AY305" i="10"/>
  <c r="AZ114" i="10"/>
  <c r="BA114" i="10"/>
  <c r="Y114" i="10"/>
  <c r="Z114" i="10"/>
  <c r="AW114" i="10"/>
  <c r="X114" i="10"/>
  <c r="AA114" i="10"/>
  <c r="AX288" i="10"/>
  <c r="AY288" i="10"/>
  <c r="AA235" i="10"/>
  <c r="Z235" i="10"/>
  <c r="AB235" i="10"/>
  <c r="BB235" i="10"/>
  <c r="BD235" i="10"/>
  <c r="Y235" i="10"/>
  <c r="AW235" i="10"/>
  <c r="X235" i="10"/>
  <c r="AZ235" i="10"/>
  <c r="BA235" i="10"/>
  <c r="AW165" i="10"/>
  <c r="Z165" i="10"/>
  <c r="AA165" i="10"/>
  <c r="Y165" i="10"/>
  <c r="X165" i="10"/>
  <c r="BD287" i="10"/>
  <c r="AZ247" i="10"/>
  <c r="BA247" i="10"/>
  <c r="AW247" i="10"/>
  <c r="AA247" i="10"/>
  <c r="Z247" i="10"/>
  <c r="AB247" i="10"/>
  <c r="BB247" i="10"/>
  <c r="BD247" i="10"/>
  <c r="X247" i="10"/>
  <c r="Y247" i="10"/>
  <c r="AX170" i="10"/>
  <c r="AY170" i="10"/>
  <c r="BB49" i="10"/>
  <c r="BD49" i="10"/>
  <c r="AZ184" i="10"/>
  <c r="BA184" i="10"/>
  <c r="AW184" i="10"/>
  <c r="Z184" i="10"/>
  <c r="AA184" i="10"/>
  <c r="Y184" i="10"/>
  <c r="X184" i="10"/>
  <c r="AW116" i="10"/>
  <c r="AZ116" i="10"/>
  <c r="BA116" i="10"/>
  <c r="AA116" i="10"/>
  <c r="Z116" i="10"/>
  <c r="Y116" i="10"/>
  <c r="X116" i="10"/>
  <c r="AW112" i="10"/>
  <c r="AZ112" i="10"/>
  <c r="BA112" i="10"/>
  <c r="AA112" i="10"/>
  <c r="Y112" i="10"/>
  <c r="X112" i="10"/>
  <c r="Z112" i="10"/>
  <c r="AB112" i="10"/>
  <c r="AW111" i="10"/>
  <c r="AZ111" i="10"/>
  <c r="BA111" i="10"/>
  <c r="AA111" i="10"/>
  <c r="Y111" i="10"/>
  <c r="X111" i="10"/>
  <c r="Z111" i="10"/>
  <c r="AB111" i="10"/>
  <c r="AW126" i="10"/>
  <c r="AZ126" i="10"/>
  <c r="BA126" i="10"/>
  <c r="Z126" i="10"/>
  <c r="X126" i="10"/>
  <c r="AA126" i="10"/>
  <c r="Y126" i="10"/>
  <c r="AA158" i="10"/>
  <c r="Y158" i="10"/>
  <c r="Z158" i="10"/>
  <c r="AW158" i="10"/>
  <c r="AZ158" i="10"/>
  <c r="BA158" i="10"/>
  <c r="X158" i="10"/>
  <c r="AW208" i="10"/>
  <c r="AZ208" i="10"/>
  <c r="BA208" i="10"/>
  <c r="AA208" i="10"/>
  <c r="Z208" i="10"/>
  <c r="AB208" i="10"/>
  <c r="Y208" i="10"/>
  <c r="X208" i="10"/>
  <c r="AZ239" i="10"/>
  <c r="BA239" i="10"/>
  <c r="AW239" i="10"/>
  <c r="Y239" i="10"/>
  <c r="AA239" i="10"/>
  <c r="X239" i="10"/>
  <c r="Z239" i="10"/>
  <c r="AB239" i="10"/>
  <c r="AW34" i="10"/>
  <c r="AZ34" i="10"/>
  <c r="BA34" i="10"/>
  <c r="AA34" i="10"/>
  <c r="Z34" i="10"/>
  <c r="AB34" i="10"/>
  <c r="Y34" i="10"/>
  <c r="X34" i="10"/>
  <c r="AZ162" i="10"/>
  <c r="BA162" i="10"/>
  <c r="AW162" i="10"/>
  <c r="AA162" i="10"/>
  <c r="Z162" i="10"/>
  <c r="Y162" i="10"/>
  <c r="X162" i="10"/>
  <c r="AW238" i="10"/>
  <c r="AZ238" i="10"/>
  <c r="BA238" i="10"/>
  <c r="AA238" i="10"/>
  <c r="Z238" i="10"/>
  <c r="AB238" i="10"/>
  <c r="Y238" i="10"/>
  <c r="X238" i="10"/>
  <c r="AW81" i="10"/>
  <c r="Z81" i="10"/>
  <c r="AB81" i="10"/>
  <c r="AA81" i="10"/>
  <c r="Y81" i="10"/>
  <c r="X81" i="10"/>
  <c r="AA133" i="10"/>
  <c r="AW133" i="10"/>
  <c r="X133" i="10"/>
  <c r="Z133" i="10"/>
  <c r="Y133" i="10"/>
  <c r="AZ133" i="10"/>
  <c r="BA133" i="10"/>
  <c r="AW228" i="10"/>
  <c r="X228" i="10"/>
  <c r="AA228" i="10"/>
  <c r="Z228" i="10"/>
  <c r="Y228" i="10"/>
  <c r="AW84" i="10"/>
  <c r="AZ84" i="10"/>
  <c r="BA84" i="10"/>
  <c r="X84" i="10"/>
  <c r="AA84" i="10"/>
  <c r="Z84" i="10"/>
  <c r="AB84" i="10"/>
  <c r="Y84" i="10"/>
  <c r="BD311" i="10"/>
  <c r="BB150" i="10"/>
  <c r="BD150" i="10"/>
  <c r="AY279" i="10"/>
  <c r="AX279" i="10"/>
  <c r="BB254" i="10"/>
  <c r="BD254" i="10"/>
  <c r="AX261" i="10"/>
  <c r="AY261" i="10"/>
  <c r="AZ95" i="10"/>
  <c r="BA95" i="10"/>
  <c r="AB299" i="10"/>
  <c r="BB299" i="10"/>
  <c r="BD299" i="10"/>
  <c r="AZ231" i="10"/>
  <c r="BA231" i="10"/>
  <c r="AB283" i="10"/>
  <c r="AZ286" i="10"/>
  <c r="BA286" i="10"/>
  <c r="BB286" i="10"/>
  <c r="BD286" i="10"/>
  <c r="AA283" i="1"/>
  <c r="O283" i="1"/>
  <c r="AZ283" i="1"/>
  <c r="AE17" i="1"/>
  <c r="O39" i="1"/>
  <c r="AZ39" i="1"/>
  <c r="BC39" i="1"/>
  <c r="BD39" i="1"/>
  <c r="AB255" i="1"/>
  <c r="O255" i="1"/>
  <c r="AZ255" i="1"/>
  <c r="BA255" i="1"/>
  <c r="BB255" i="1"/>
  <c r="O111" i="1"/>
  <c r="AZ111" i="1"/>
  <c r="BA111" i="1"/>
  <c r="BB111" i="1"/>
  <c r="AA254" i="1"/>
  <c r="AC83" i="1"/>
  <c r="AB283" i="1"/>
  <c r="AC254" i="1"/>
  <c r="AE254" i="1"/>
  <c r="AB254" i="1"/>
  <c r="O299" i="1"/>
  <c r="AZ299" i="1"/>
  <c r="AC243" i="1"/>
  <c r="AE53" i="1"/>
  <c r="AA228" i="1"/>
  <c r="AD155" i="1"/>
  <c r="AE155" i="1"/>
  <c r="O242" i="1"/>
  <c r="AZ242" i="1"/>
  <c r="BC242" i="1"/>
  <c r="BD242" i="1"/>
  <c r="AC170" i="1"/>
  <c r="O141" i="1"/>
  <c r="AZ141" i="1"/>
  <c r="BA141" i="1"/>
  <c r="BB141" i="1"/>
  <c r="AA282" i="1"/>
  <c r="O282" i="1"/>
  <c r="AZ282" i="1"/>
  <c r="BA282" i="1"/>
  <c r="BB282" i="1"/>
  <c r="AC48" i="1"/>
  <c r="AB228" i="1"/>
  <c r="AB229" i="1"/>
  <c r="O229" i="1"/>
  <c r="AZ229" i="1"/>
  <c r="BA229" i="1"/>
  <c r="BB229" i="1"/>
  <c r="AD243" i="1"/>
  <c r="AB83" i="1"/>
  <c r="O83" i="1"/>
  <c r="AZ83" i="1"/>
  <c r="AB170" i="1"/>
  <c r="O170" i="1"/>
  <c r="AZ170" i="1"/>
  <c r="O155" i="1"/>
  <c r="AZ155" i="1"/>
  <c r="BA155" i="1"/>
  <c r="BB155" i="1"/>
  <c r="AC282" i="1"/>
  <c r="AE282" i="1"/>
  <c r="AD229" i="1"/>
  <c r="AE229" i="1"/>
  <c r="AD68" i="1"/>
  <c r="AE68" i="1"/>
  <c r="AD283" i="1"/>
  <c r="AE283" i="1"/>
  <c r="O96" i="1"/>
  <c r="AZ96" i="1"/>
  <c r="O93" i="1"/>
  <c r="AZ93" i="1"/>
  <c r="BC93" i="1"/>
  <c r="BD93" i="1"/>
  <c r="O225" i="1"/>
  <c r="AZ225" i="1"/>
  <c r="BC225" i="1"/>
  <c r="BD225" i="1"/>
  <c r="AE99" i="1"/>
  <c r="O273" i="1"/>
  <c r="AZ273" i="1"/>
  <c r="AE69" i="1"/>
  <c r="BE69" i="1"/>
  <c r="BG69" i="1"/>
  <c r="Q69" i="1"/>
  <c r="U69" i="1"/>
  <c r="P69" i="1"/>
  <c r="O201" i="1"/>
  <c r="AZ201" i="1"/>
  <c r="BA201" i="1"/>
  <c r="BB201" i="1"/>
  <c r="AD110" i="1"/>
  <c r="AC257" i="1"/>
  <c r="AE257" i="1"/>
  <c r="AE223" i="1"/>
  <c r="AC140" i="1"/>
  <c r="AA143" i="1"/>
  <c r="O143" i="1"/>
  <c r="AZ143" i="1"/>
  <c r="AB110" i="1"/>
  <c r="O110" i="1"/>
  <c r="AZ110" i="1"/>
  <c r="O171" i="1"/>
  <c r="AZ171" i="1"/>
  <c r="BA171" i="1"/>
  <c r="AE15" i="1"/>
  <c r="AC143" i="1"/>
  <c r="AC110" i="1"/>
  <c r="AA257" i="1"/>
  <c r="O313" i="1"/>
  <c r="AZ313" i="1"/>
  <c r="BC313" i="1"/>
  <c r="BD313" i="1"/>
  <c r="BE313" i="1"/>
  <c r="BG313" i="1"/>
  <c r="Q313" i="1"/>
  <c r="U313" i="1"/>
  <c r="P313" i="1"/>
  <c r="AE279" i="1"/>
  <c r="AC82" i="1"/>
  <c r="AE291" i="1"/>
  <c r="O291" i="1"/>
  <c r="AZ291" i="1"/>
  <c r="BC291" i="1"/>
  <c r="BD291" i="1"/>
  <c r="BA315" i="1"/>
  <c r="BB315" i="1"/>
  <c r="AC32" i="1"/>
  <c r="AB32" i="1"/>
  <c r="O32" i="1"/>
  <c r="AZ32" i="1"/>
  <c r="O298" i="1"/>
  <c r="AZ298" i="1"/>
  <c r="BA298" i="1"/>
  <c r="BB298" i="1"/>
  <c r="AC154" i="1"/>
  <c r="AB212" i="1"/>
  <c r="AC215" i="1"/>
  <c r="AE298" i="1"/>
  <c r="AA154" i="1"/>
  <c r="O154" i="1"/>
  <c r="AZ154" i="1"/>
  <c r="AC212" i="1"/>
  <c r="AE212" i="1"/>
  <c r="AB257" i="1"/>
  <c r="AA197" i="1"/>
  <c r="AD83" i="1"/>
  <c r="AB56" i="1"/>
  <c r="AB197" i="1"/>
  <c r="AA56" i="1"/>
  <c r="AC197" i="1"/>
  <c r="AE197" i="1"/>
  <c r="AA169" i="1"/>
  <c r="BF20" i="1"/>
  <c r="AD56" i="1"/>
  <c r="AE56" i="1"/>
  <c r="AB169" i="1"/>
  <c r="AE170" i="1"/>
  <c r="AC169" i="1"/>
  <c r="AE169" i="1"/>
  <c r="O247" i="1"/>
  <c r="AZ247" i="1"/>
  <c r="BA247" i="1"/>
  <c r="BB247" i="1"/>
  <c r="AB243" i="1"/>
  <c r="O243" i="1"/>
  <c r="AZ243" i="1"/>
  <c r="BA243" i="1"/>
  <c r="BB243" i="1"/>
  <c r="O289" i="1"/>
  <c r="AZ289" i="1"/>
  <c r="BC289" i="1"/>
  <c r="BD289" i="1"/>
  <c r="BE289" i="1"/>
  <c r="BG289" i="1"/>
  <c r="Q289" i="1"/>
  <c r="U289" i="1"/>
  <c r="P289" i="1"/>
  <c r="AE247" i="1"/>
  <c r="O214" i="1"/>
  <c r="AZ214" i="1"/>
  <c r="BC214" i="1"/>
  <c r="BD214" i="1"/>
  <c r="BF21" i="1"/>
  <c r="O199" i="1"/>
  <c r="AZ199" i="1"/>
  <c r="BA199" i="1"/>
  <c r="BB199" i="1"/>
  <c r="AA212" i="1"/>
  <c r="AD215" i="1"/>
  <c r="AE307" i="1"/>
  <c r="O16" i="1"/>
  <c r="AZ16" i="1"/>
  <c r="BF288" i="1"/>
  <c r="AE213" i="1"/>
  <c r="O117" i="1"/>
  <c r="AZ117" i="1"/>
  <c r="BA117" i="1"/>
  <c r="BB117" i="1"/>
  <c r="O187" i="1"/>
  <c r="AZ187" i="1"/>
  <c r="BC187" i="1"/>
  <c r="BD187" i="1"/>
  <c r="BE187" i="1"/>
  <c r="BG187" i="1"/>
  <c r="Q187" i="1"/>
  <c r="U187" i="1"/>
  <c r="P187" i="1"/>
  <c r="AB85" i="1"/>
  <c r="AD82" i="1"/>
  <c r="AA85" i="1"/>
  <c r="O19" i="1"/>
  <c r="AZ19" i="1"/>
  <c r="BA19" i="1"/>
  <c r="BB19" i="1"/>
  <c r="AE300" i="1"/>
  <c r="BF286" i="1"/>
  <c r="AD42" i="1"/>
  <c r="AE117" i="1"/>
  <c r="AB82" i="1"/>
  <c r="O82" i="1"/>
  <c r="AZ82" i="1"/>
  <c r="AD85" i="1"/>
  <c r="AE85" i="1"/>
  <c r="AA215" i="1"/>
  <c r="O215" i="1"/>
  <c r="AZ215" i="1"/>
  <c r="BC215" i="1"/>
  <c r="BD215" i="1"/>
  <c r="AB48" i="1"/>
  <c r="O48" i="1"/>
  <c r="AZ48" i="1"/>
  <c r="BC48" i="1"/>
  <c r="BD48" i="1"/>
  <c r="O227" i="1"/>
  <c r="AZ227" i="1"/>
  <c r="AE228" i="1"/>
  <c r="AD48" i="1"/>
  <c r="AE19" i="1"/>
  <c r="AB42" i="1"/>
  <c r="O40" i="1"/>
  <c r="AZ40" i="1"/>
  <c r="BC40" i="1"/>
  <c r="BD40" i="1"/>
  <c r="O25" i="1"/>
  <c r="AZ25" i="1"/>
  <c r="BA25" i="1"/>
  <c r="BB25" i="1"/>
  <c r="AE182" i="1"/>
  <c r="O68" i="1"/>
  <c r="AZ68" i="1"/>
  <c r="BA68" i="1"/>
  <c r="BB68" i="1"/>
  <c r="AE259" i="1"/>
  <c r="AE67" i="1"/>
  <c r="AE30" i="1"/>
  <c r="AE32" i="1"/>
  <c r="O279" i="1"/>
  <c r="AZ279" i="1"/>
  <c r="BC279" i="1"/>
  <c r="BD279" i="1"/>
  <c r="AE226" i="1"/>
  <c r="O67" i="1"/>
  <c r="AZ67" i="1"/>
  <c r="BA67" i="1"/>
  <c r="BB67" i="1"/>
  <c r="O98" i="1"/>
  <c r="AZ98" i="1"/>
  <c r="BA98" i="1"/>
  <c r="BB98" i="1"/>
  <c r="AE299" i="1"/>
  <c r="O30" i="1"/>
  <c r="AZ30" i="1"/>
  <c r="BA30" i="1"/>
  <c r="BB30" i="1"/>
  <c r="BA96" i="1"/>
  <c r="BB96" i="1"/>
  <c r="BC96" i="1"/>
  <c r="BD96" i="1"/>
  <c r="BA189" i="1"/>
  <c r="BB189" i="1"/>
  <c r="BC189" i="1"/>
  <c r="BD189" i="1"/>
  <c r="AD104" i="1"/>
  <c r="AA104" i="1"/>
  <c r="AC104" i="1"/>
  <c r="AB104" i="1"/>
  <c r="AD235" i="1"/>
  <c r="AA235" i="1"/>
  <c r="AB235" i="1"/>
  <c r="AC235" i="1"/>
  <c r="AC164" i="1"/>
  <c r="AB164" i="1"/>
  <c r="AD164" i="1"/>
  <c r="AA164" i="1"/>
  <c r="AD50" i="1"/>
  <c r="AE50" i="1"/>
  <c r="AB50" i="1"/>
  <c r="AA109" i="1"/>
  <c r="AC109" i="1"/>
  <c r="AB109" i="1"/>
  <c r="AD109" i="1"/>
  <c r="AA230" i="1"/>
  <c r="AD230" i="1"/>
  <c r="AC230" i="1"/>
  <c r="AB230" i="1"/>
  <c r="O314" i="1"/>
  <c r="AZ314" i="1"/>
  <c r="BA314" i="1"/>
  <c r="BB314" i="1"/>
  <c r="O287" i="1"/>
  <c r="AZ287" i="1"/>
  <c r="BA287" i="1"/>
  <c r="BB287" i="1"/>
  <c r="AD118" i="1"/>
  <c r="AB118" i="1"/>
  <c r="AA118" i="1"/>
  <c r="AC118" i="1"/>
  <c r="AD208" i="1"/>
  <c r="AC208" i="1"/>
  <c r="AB208" i="1"/>
  <c r="AA208" i="1"/>
  <c r="AC36" i="1"/>
  <c r="AA36" i="1"/>
  <c r="AB36" i="1"/>
  <c r="AD36" i="1"/>
  <c r="AC249" i="1"/>
  <c r="AB249" i="1"/>
  <c r="AA249" i="1"/>
  <c r="AD249" i="1"/>
  <c r="AB210" i="1"/>
  <c r="AD210" i="1"/>
  <c r="AC210" i="1"/>
  <c r="AA210" i="1"/>
  <c r="AB178" i="1"/>
  <c r="AD178" i="1"/>
  <c r="AC178" i="1"/>
  <c r="AA178" i="1"/>
  <c r="AD65" i="1"/>
  <c r="AB65" i="1"/>
  <c r="AA65" i="1"/>
  <c r="AC65" i="1"/>
  <c r="AD256" i="1"/>
  <c r="AA256" i="1"/>
  <c r="AC256" i="1"/>
  <c r="AB256" i="1"/>
  <c r="AB167" i="1"/>
  <c r="AD167" i="1"/>
  <c r="AA167" i="1"/>
  <c r="AC167" i="1"/>
  <c r="AD274" i="1"/>
  <c r="AC274" i="1"/>
  <c r="AE274" i="1"/>
  <c r="AB274" i="1"/>
  <c r="AA274" i="1"/>
  <c r="AB94" i="1"/>
  <c r="AC94" i="1"/>
  <c r="AA94" i="1"/>
  <c r="AD94" i="1"/>
  <c r="AB38" i="1"/>
  <c r="AD161" i="1"/>
  <c r="AC161" i="1"/>
  <c r="AA161" i="1"/>
  <c r="AB161" i="1"/>
  <c r="AB222" i="1"/>
  <c r="AD222" i="1"/>
  <c r="AA222" i="1"/>
  <c r="AC222" i="1"/>
  <c r="AB107" i="1"/>
  <c r="AC107" i="1"/>
  <c r="AA107" i="1"/>
  <c r="AD107" i="1"/>
  <c r="AC76" i="1"/>
  <c r="AD76" i="1"/>
  <c r="AA76" i="1"/>
  <c r="AB76" i="1"/>
  <c r="AC277" i="1"/>
  <c r="AD277" i="1"/>
  <c r="AB277" i="1"/>
  <c r="AA277" i="1"/>
  <c r="AC63" i="1"/>
  <c r="AD63" i="1"/>
  <c r="AB63" i="1"/>
  <c r="AA63" i="1"/>
  <c r="AB108" i="1"/>
  <c r="AC108" i="1"/>
  <c r="AA108" i="1"/>
  <c r="AD108" i="1"/>
  <c r="AE41" i="1"/>
  <c r="AE40" i="1"/>
  <c r="AD190" i="1"/>
  <c r="AC190" i="1"/>
  <c r="AA190" i="1"/>
  <c r="AB190" i="1"/>
  <c r="AA135" i="1"/>
  <c r="AD135" i="1"/>
  <c r="AB135" i="1"/>
  <c r="AC135" i="1"/>
  <c r="AB166" i="1"/>
  <c r="AD166" i="1"/>
  <c r="AA166" i="1"/>
  <c r="AC166" i="1"/>
  <c r="AD174" i="1"/>
  <c r="AC174" i="1"/>
  <c r="AA174" i="1"/>
  <c r="AB174" i="1"/>
  <c r="AC275" i="1"/>
  <c r="AD275" i="1"/>
  <c r="AA275" i="1"/>
  <c r="AB275" i="1"/>
  <c r="AA132" i="1"/>
  <c r="AD132" i="1"/>
  <c r="AC132" i="1"/>
  <c r="AB132" i="1"/>
  <c r="AB66" i="1"/>
  <c r="AD66" i="1"/>
  <c r="AC66" i="1"/>
  <c r="AA66" i="1"/>
  <c r="V310" i="1"/>
  <c r="AD310" i="1"/>
  <c r="BF310" i="1"/>
  <c r="BF303" i="1"/>
  <c r="AE39" i="1"/>
  <c r="AC165" i="1"/>
  <c r="AD165" i="1"/>
  <c r="AB165" i="1"/>
  <c r="AA165" i="1"/>
  <c r="AD186" i="1"/>
  <c r="AB186" i="1"/>
  <c r="AA186" i="1"/>
  <c r="AC186" i="1"/>
  <c r="O269" i="1"/>
  <c r="AZ269" i="1"/>
  <c r="AD217" i="1"/>
  <c r="AA217" i="1"/>
  <c r="AB217" i="1"/>
  <c r="AC217" i="1"/>
  <c r="AA158" i="1"/>
  <c r="AC158" i="1"/>
  <c r="AD158" i="1"/>
  <c r="AB158" i="1"/>
  <c r="O127" i="1"/>
  <c r="AZ127" i="1"/>
  <c r="AA146" i="1"/>
  <c r="AC146" i="1"/>
  <c r="AD146" i="1"/>
  <c r="AB146" i="1"/>
  <c r="BA273" i="1"/>
  <c r="BB273" i="1"/>
  <c r="BC273" i="1"/>
  <c r="BD273" i="1"/>
  <c r="BF290" i="1"/>
  <c r="AD218" i="1"/>
  <c r="AA218" i="1"/>
  <c r="AB218" i="1"/>
  <c r="AC218" i="1"/>
  <c r="BA69" i="1"/>
  <c r="BB69" i="1"/>
  <c r="AB179" i="1"/>
  <c r="AA179" i="1"/>
  <c r="AC179" i="1"/>
  <c r="AD179" i="1"/>
  <c r="AD116" i="1"/>
  <c r="AC116" i="1"/>
  <c r="AB116" i="1"/>
  <c r="AA116" i="1"/>
  <c r="AD234" i="1"/>
  <c r="AC234" i="1"/>
  <c r="AA234" i="1"/>
  <c r="AB234" i="1"/>
  <c r="BA213" i="1"/>
  <c r="BB213" i="1"/>
  <c r="BC213" i="1"/>
  <c r="BD213" i="1"/>
  <c r="BA271" i="1"/>
  <c r="BB271" i="1"/>
  <c r="BC271" i="1"/>
  <c r="BD271" i="1"/>
  <c r="AD233" i="1"/>
  <c r="AB233" i="1"/>
  <c r="AC233" i="1"/>
  <c r="AA233" i="1"/>
  <c r="AD38" i="1"/>
  <c r="AC38" i="1"/>
  <c r="AE38" i="1"/>
  <c r="AC278" i="1"/>
  <c r="AD278" i="1"/>
  <c r="AB278" i="1"/>
  <c r="AA278" i="1"/>
  <c r="AC193" i="1"/>
  <c r="AA193" i="1"/>
  <c r="AB193" i="1"/>
  <c r="AD193" i="1"/>
  <c r="AC144" i="1"/>
  <c r="AA144" i="1"/>
  <c r="AD144" i="1"/>
  <c r="AB144" i="1"/>
  <c r="AC102" i="1"/>
  <c r="AD102" i="1"/>
  <c r="AB102" i="1"/>
  <c r="AA102" i="1"/>
  <c r="AB79" i="1"/>
  <c r="AD79" i="1"/>
  <c r="AC79" i="1"/>
  <c r="AA79" i="1"/>
  <c r="AD59" i="1"/>
  <c r="AA59" i="1"/>
  <c r="AC59" i="1"/>
  <c r="AB59" i="1"/>
  <c r="AD195" i="1"/>
  <c r="AC195" i="1"/>
  <c r="AB195" i="1"/>
  <c r="AA195" i="1"/>
  <c r="BA242" i="1"/>
  <c r="BB242" i="1"/>
  <c r="BF309" i="1"/>
  <c r="V309" i="1"/>
  <c r="AD309" i="1"/>
  <c r="BF302" i="1"/>
  <c r="AD77" i="1"/>
  <c r="AC77" i="1"/>
  <c r="AB77" i="1"/>
  <c r="AA77" i="1"/>
  <c r="AD112" i="1"/>
  <c r="AC112" i="1"/>
  <c r="AB112" i="1"/>
  <c r="AA112" i="1"/>
  <c r="O29" i="1"/>
  <c r="AZ29" i="1"/>
  <c r="AD207" i="1"/>
  <c r="AC207" i="1"/>
  <c r="AA207" i="1"/>
  <c r="AB207" i="1"/>
  <c r="AE42" i="1"/>
  <c r="AD173" i="1"/>
  <c r="AC173" i="1"/>
  <c r="AA173" i="1"/>
  <c r="AB173" i="1"/>
  <c r="AB120" i="1"/>
  <c r="AD120" i="1"/>
  <c r="AA120" i="1"/>
  <c r="AC120" i="1"/>
  <c r="AD61" i="1"/>
  <c r="AA61" i="1"/>
  <c r="AC61" i="1"/>
  <c r="AB61" i="1"/>
  <c r="BC111" i="1"/>
  <c r="BD111" i="1"/>
  <c r="AD75" i="1"/>
  <c r="AC75" i="1"/>
  <c r="AA75" i="1"/>
  <c r="AB75" i="1"/>
  <c r="AD103" i="1"/>
  <c r="AA103" i="1"/>
  <c r="AC103" i="1"/>
  <c r="AB103" i="1"/>
  <c r="BF25" i="1"/>
  <c r="BE311" i="1"/>
  <c r="BG311" i="1"/>
  <c r="Q311" i="1"/>
  <c r="U311" i="1"/>
  <c r="P311" i="1"/>
  <c r="AX311" i="1"/>
  <c r="AA38" i="1"/>
  <c r="AB191" i="1"/>
  <c r="AD191" i="1"/>
  <c r="AC191" i="1"/>
  <c r="AA191" i="1"/>
  <c r="AA92" i="1"/>
  <c r="AB92" i="1"/>
  <c r="AC92" i="1"/>
  <c r="AD92" i="1"/>
  <c r="AD188" i="1"/>
  <c r="AB188" i="1"/>
  <c r="AC188" i="1"/>
  <c r="AA188" i="1"/>
  <c r="AB183" i="1"/>
  <c r="AA183" i="1"/>
  <c r="AC183" i="1"/>
  <c r="AD183" i="1"/>
  <c r="O99" i="1"/>
  <c r="AZ99" i="1"/>
  <c r="AD148" i="1"/>
  <c r="AB148" i="1"/>
  <c r="AA148" i="1"/>
  <c r="AC148" i="1"/>
  <c r="AB238" i="1"/>
  <c r="AD238" i="1"/>
  <c r="AA238" i="1"/>
  <c r="AC238" i="1"/>
  <c r="AA50" i="1"/>
  <c r="AA42" i="1"/>
  <c r="AD205" i="1"/>
  <c r="AA205" i="1"/>
  <c r="AC205" i="1"/>
  <c r="AB205" i="1"/>
  <c r="AA268" i="1"/>
  <c r="AB268" i="1"/>
  <c r="AD268" i="1"/>
  <c r="AC268" i="1"/>
  <c r="AD134" i="1"/>
  <c r="AA134" i="1"/>
  <c r="AB134" i="1"/>
  <c r="AC134" i="1"/>
  <c r="BA57" i="1"/>
  <c r="BB57" i="1"/>
  <c r="BC57" i="1"/>
  <c r="BD57" i="1"/>
  <c r="AD97" i="1"/>
  <c r="AA97" i="1"/>
  <c r="AB97" i="1"/>
  <c r="AC97" i="1"/>
  <c r="AC64" i="1"/>
  <c r="AD64" i="1"/>
  <c r="AB64" i="1"/>
  <c r="AA64" i="1"/>
  <c r="AE154" i="1"/>
  <c r="AD240" i="1"/>
  <c r="AB240" i="1"/>
  <c r="AC240" i="1"/>
  <c r="AA240" i="1"/>
  <c r="AC151" i="1"/>
  <c r="AD151" i="1"/>
  <c r="AB151" i="1"/>
  <c r="AA151" i="1"/>
  <c r="AB211" i="1"/>
  <c r="AC211" i="1"/>
  <c r="AA211" i="1"/>
  <c r="AD211" i="1"/>
  <c r="AD80" i="1"/>
  <c r="AB80" i="1"/>
  <c r="AA80" i="1"/>
  <c r="AC80" i="1"/>
  <c r="AE255" i="1"/>
  <c r="AC115" i="1"/>
  <c r="AE115" i="1"/>
  <c r="AD115" i="1"/>
  <c r="AB115" i="1"/>
  <c r="AA115" i="1"/>
  <c r="AA266" i="1"/>
  <c r="AB266" i="1"/>
  <c r="AD266" i="1"/>
  <c r="AC266" i="1"/>
  <c r="AE82" i="1"/>
  <c r="AB121" i="1"/>
  <c r="AD121" i="1"/>
  <c r="AA121" i="1"/>
  <c r="AC121" i="1"/>
  <c r="AD130" i="1"/>
  <c r="AC130" i="1"/>
  <c r="AB130" i="1"/>
  <c r="AA130" i="1"/>
  <c r="AD62" i="1"/>
  <c r="AA62" i="1"/>
  <c r="AC62" i="1"/>
  <c r="AB62" i="1"/>
  <c r="AD149" i="1"/>
  <c r="AB149" i="1"/>
  <c r="AC149" i="1"/>
  <c r="AA149" i="1"/>
  <c r="AA157" i="1"/>
  <c r="AD157" i="1"/>
  <c r="AC157" i="1"/>
  <c r="AB157" i="1"/>
  <c r="AA297" i="1"/>
  <c r="O297" i="1"/>
  <c r="AZ297" i="1"/>
  <c r="AC297" i="1"/>
  <c r="AD297" i="1"/>
  <c r="AD114" i="1"/>
  <c r="AB114" i="1"/>
  <c r="AA114" i="1"/>
  <c r="AC114" i="1"/>
  <c r="AD152" i="1"/>
  <c r="AB152" i="1"/>
  <c r="AC152" i="1"/>
  <c r="AA152" i="1"/>
  <c r="AD181" i="1"/>
  <c r="AC181" i="1"/>
  <c r="AB181" i="1"/>
  <c r="AA181" i="1"/>
  <c r="AA216" i="1"/>
  <c r="AC216" i="1"/>
  <c r="AD216" i="1"/>
  <c r="AB216" i="1"/>
  <c r="AD90" i="1"/>
  <c r="AC90" i="1"/>
  <c r="AB90" i="1"/>
  <c r="AA90" i="1"/>
  <c r="AE227" i="1"/>
  <c r="AE143" i="1"/>
  <c r="O51" i="1"/>
  <c r="AZ51" i="1"/>
  <c r="AB100" i="1"/>
  <c r="AD100" i="1"/>
  <c r="AC100" i="1"/>
  <c r="AA100" i="1"/>
  <c r="AC138" i="1"/>
  <c r="AB138" i="1"/>
  <c r="AD138" i="1"/>
  <c r="AA138" i="1"/>
  <c r="AE243" i="1"/>
  <c r="O129" i="1"/>
  <c r="AZ129" i="1"/>
  <c r="AE201" i="1"/>
  <c r="AE93" i="1"/>
  <c r="AC175" i="1"/>
  <c r="AB175" i="1"/>
  <c r="AA175" i="1"/>
  <c r="AD175" i="1"/>
  <c r="AC87" i="1"/>
  <c r="AA87" i="1"/>
  <c r="AD87" i="1"/>
  <c r="AB87" i="1"/>
  <c r="AD33" i="1"/>
  <c r="AC33" i="1"/>
  <c r="AA33" i="1"/>
  <c r="AB33" i="1"/>
  <c r="AB106" i="1"/>
  <c r="AC106" i="1"/>
  <c r="AD106" i="1"/>
  <c r="AA106" i="1"/>
  <c r="AD270" i="1"/>
  <c r="AC270" i="1"/>
  <c r="AA270" i="1"/>
  <c r="AB270" i="1"/>
  <c r="AD204" i="1"/>
  <c r="AC204" i="1"/>
  <c r="AA204" i="1"/>
  <c r="AB204" i="1"/>
  <c r="AC78" i="1"/>
  <c r="AD78" i="1"/>
  <c r="AB78" i="1"/>
  <c r="AA78" i="1"/>
  <c r="AD91" i="1"/>
  <c r="AB91" i="1"/>
  <c r="AC91" i="1"/>
  <c r="AA91" i="1"/>
  <c r="AB192" i="1"/>
  <c r="AA192" i="1"/>
  <c r="AC192" i="1"/>
  <c r="AD192" i="1"/>
  <c r="AD172" i="1"/>
  <c r="AA172" i="1"/>
  <c r="AC172" i="1"/>
  <c r="AB172" i="1"/>
  <c r="AC237" i="1"/>
  <c r="AB237" i="1"/>
  <c r="AA237" i="1"/>
  <c r="AD237" i="1"/>
  <c r="AB180" i="1"/>
  <c r="AA180" i="1"/>
  <c r="AC180" i="1"/>
  <c r="AD180" i="1"/>
  <c r="AB239" i="1"/>
  <c r="AD239" i="1"/>
  <c r="AA239" i="1"/>
  <c r="AC239" i="1"/>
  <c r="AD245" i="1"/>
  <c r="AA245" i="1"/>
  <c r="AC245" i="1"/>
  <c r="AB245" i="1"/>
  <c r="O140" i="1"/>
  <c r="AZ140" i="1"/>
  <c r="AC244" i="1"/>
  <c r="AA244" i="1"/>
  <c r="AD244" i="1"/>
  <c r="AB244" i="1"/>
  <c r="AE225" i="1"/>
  <c r="AC272" i="1"/>
  <c r="AD272" i="1"/>
  <c r="AA272" i="1"/>
  <c r="AB272" i="1"/>
  <c r="AE57" i="1"/>
  <c r="AE51" i="1"/>
  <c r="AE111" i="1"/>
  <c r="AA70" i="1"/>
  <c r="AC70" i="1"/>
  <c r="AD70" i="1"/>
  <c r="AB70" i="1"/>
  <c r="AA123" i="1"/>
  <c r="AC123" i="1"/>
  <c r="AB123" i="1"/>
  <c r="AD123" i="1"/>
  <c r="AD137" i="1"/>
  <c r="AB137" i="1"/>
  <c r="AC137" i="1"/>
  <c r="AA137" i="1"/>
  <c r="AD125" i="1"/>
  <c r="AC125" i="1"/>
  <c r="AB125" i="1"/>
  <c r="AA125" i="1"/>
  <c r="AD260" i="1"/>
  <c r="AC260" i="1"/>
  <c r="AA260" i="1"/>
  <c r="AB260" i="1"/>
  <c r="AB52" i="1"/>
  <c r="AC52" i="1"/>
  <c r="AA52" i="1"/>
  <c r="AD52" i="1"/>
  <c r="AA119" i="1"/>
  <c r="AD119" i="1"/>
  <c r="AB119" i="1"/>
  <c r="AC119" i="1"/>
  <c r="AD232" i="1"/>
  <c r="AA232" i="1"/>
  <c r="AC232" i="1"/>
  <c r="AB232" i="1"/>
  <c r="AD206" i="1"/>
  <c r="AA206" i="1"/>
  <c r="AB206" i="1"/>
  <c r="AC206" i="1"/>
  <c r="AB265" i="1"/>
  <c r="AA265" i="1"/>
  <c r="AD265" i="1"/>
  <c r="AC265" i="1"/>
  <c r="AD209" i="1"/>
  <c r="AB209" i="1"/>
  <c r="AC209" i="1"/>
  <c r="AA209" i="1"/>
  <c r="AB253" i="1"/>
  <c r="AA253" i="1"/>
  <c r="AD253" i="1"/>
  <c r="AC253" i="1"/>
  <c r="AC160" i="1"/>
  <c r="AA160" i="1"/>
  <c r="AD160" i="1"/>
  <c r="AB160" i="1"/>
  <c r="AA73" i="1"/>
  <c r="AC73" i="1"/>
  <c r="AB73" i="1"/>
  <c r="AD73" i="1"/>
  <c r="O226" i="1"/>
  <c r="AZ226" i="1"/>
  <c r="O55" i="1"/>
  <c r="AZ55" i="1"/>
  <c r="AD88" i="1"/>
  <c r="AB88" i="1"/>
  <c r="AC88" i="1"/>
  <c r="AA88" i="1"/>
  <c r="AE199" i="1"/>
  <c r="AC105" i="1"/>
  <c r="AD105" i="1"/>
  <c r="AB105" i="1"/>
  <c r="AA105" i="1"/>
  <c r="AC176" i="1"/>
  <c r="AB176" i="1"/>
  <c r="AA176" i="1"/>
  <c r="AD176" i="1"/>
  <c r="AD113" i="1"/>
  <c r="AA113" i="1"/>
  <c r="AB113" i="1"/>
  <c r="AC113" i="1"/>
  <c r="AD126" i="1"/>
  <c r="AC126" i="1"/>
  <c r="AA126" i="1"/>
  <c r="AB126" i="1"/>
  <c r="AD168" i="1"/>
  <c r="AC168" i="1"/>
  <c r="AB168" i="1"/>
  <c r="AA168" i="1"/>
  <c r="AE129" i="1"/>
  <c r="AE189" i="1"/>
  <c r="AB133" i="1"/>
  <c r="AD133" i="1"/>
  <c r="AA133" i="1"/>
  <c r="AC133" i="1"/>
  <c r="AE29" i="1"/>
  <c r="AD221" i="1"/>
  <c r="AC221" i="1"/>
  <c r="AA221" i="1"/>
  <c r="AB221" i="1"/>
  <c r="AC198" i="1"/>
  <c r="AB198" i="1"/>
  <c r="AA198" i="1"/>
  <c r="AD198" i="1"/>
  <c r="AB136" i="1"/>
  <c r="AD136" i="1"/>
  <c r="AA136" i="1"/>
  <c r="AC136" i="1"/>
  <c r="AB224" i="1"/>
  <c r="AD224" i="1"/>
  <c r="AC224" i="1"/>
  <c r="AA224" i="1"/>
  <c r="AB267" i="1"/>
  <c r="AA267" i="1"/>
  <c r="AD267" i="1"/>
  <c r="AC267" i="1"/>
  <c r="AA131" i="1"/>
  <c r="AC131" i="1"/>
  <c r="AD131" i="1"/>
  <c r="AB131" i="1"/>
  <c r="AE140" i="1"/>
  <c r="AD156" i="1"/>
  <c r="AC156" i="1"/>
  <c r="AA156" i="1"/>
  <c r="AB156" i="1"/>
  <c r="AC159" i="1"/>
  <c r="AA159" i="1"/>
  <c r="AD159" i="1"/>
  <c r="AB159" i="1"/>
  <c r="AC263" i="1"/>
  <c r="AB263" i="1"/>
  <c r="AD263" i="1"/>
  <c r="AA263" i="1"/>
  <c r="AD194" i="1"/>
  <c r="AC194" i="1"/>
  <c r="AA194" i="1"/>
  <c r="AB194" i="1"/>
  <c r="AB184" i="1"/>
  <c r="AA184" i="1"/>
  <c r="AD184" i="1"/>
  <c r="AC184" i="1"/>
  <c r="AA84" i="1"/>
  <c r="AD84" i="1"/>
  <c r="AC84" i="1"/>
  <c r="AB84" i="1"/>
  <c r="AE214" i="1"/>
  <c r="AC261" i="1"/>
  <c r="AB261" i="1"/>
  <c r="AD261" i="1"/>
  <c r="AA261" i="1"/>
  <c r="AD60" i="1"/>
  <c r="AB60" i="1"/>
  <c r="AA60" i="1"/>
  <c r="AC60" i="1"/>
  <c r="AD248" i="1"/>
  <c r="AA248" i="1"/>
  <c r="AC248" i="1"/>
  <c r="AB248" i="1"/>
  <c r="AC147" i="1"/>
  <c r="AA147" i="1"/>
  <c r="AD147" i="1"/>
  <c r="AB147" i="1"/>
  <c r="AA236" i="1"/>
  <c r="AD236" i="1"/>
  <c r="AB236" i="1"/>
  <c r="AC236" i="1"/>
  <c r="AB252" i="1"/>
  <c r="AD252" i="1"/>
  <c r="AC252" i="1"/>
  <c r="AA252" i="1"/>
  <c r="AB58" i="1"/>
  <c r="AA58" i="1"/>
  <c r="AC58" i="1"/>
  <c r="AD58" i="1"/>
  <c r="AC124" i="1"/>
  <c r="AB124" i="1"/>
  <c r="AD124" i="1"/>
  <c r="AA124" i="1"/>
  <c r="AC145" i="1"/>
  <c r="AA145" i="1"/>
  <c r="AD145" i="1"/>
  <c r="AB145" i="1"/>
  <c r="AE55" i="1"/>
  <c r="AE271" i="1"/>
  <c r="AE273" i="1"/>
  <c r="AB95" i="1"/>
  <c r="AC95" i="1"/>
  <c r="AD95" i="1"/>
  <c r="AA95" i="1"/>
  <c r="AE27" i="1"/>
  <c r="AD219" i="1"/>
  <c r="AA219" i="1"/>
  <c r="AB219" i="1"/>
  <c r="AC219" i="1"/>
  <c r="AD139" i="1"/>
  <c r="AB139" i="1"/>
  <c r="AC139" i="1"/>
  <c r="AA139" i="1"/>
  <c r="AD200" i="1"/>
  <c r="AA200" i="1"/>
  <c r="AC200" i="1"/>
  <c r="AB200" i="1"/>
  <c r="AE127" i="1"/>
  <c r="AD101" i="1"/>
  <c r="AB101" i="1"/>
  <c r="AA101" i="1"/>
  <c r="AC101" i="1"/>
  <c r="O128" i="1"/>
  <c r="AZ128" i="1"/>
  <c r="AD74" i="1"/>
  <c r="AC74" i="1"/>
  <c r="AA74" i="1"/>
  <c r="AB74" i="1"/>
  <c r="AB262" i="1"/>
  <c r="AC262" i="1"/>
  <c r="AD262" i="1"/>
  <c r="AA262" i="1"/>
  <c r="AC163" i="1"/>
  <c r="AB163" i="1"/>
  <c r="AA163" i="1"/>
  <c r="AD163" i="1"/>
  <c r="AB250" i="1"/>
  <c r="AA250" i="1"/>
  <c r="AC250" i="1"/>
  <c r="AD250" i="1"/>
  <c r="AC54" i="1"/>
  <c r="AB54" i="1"/>
  <c r="AD54" i="1"/>
  <c r="AA54" i="1"/>
  <c r="AC31" i="1"/>
  <c r="AA31" i="1"/>
  <c r="AD31" i="1"/>
  <c r="AB31" i="1"/>
  <c r="AA72" i="1"/>
  <c r="AB72" i="1"/>
  <c r="AC72" i="1"/>
  <c r="AD72" i="1"/>
  <c r="AB203" i="1"/>
  <c r="AA203" i="1"/>
  <c r="AD203" i="1"/>
  <c r="AC203" i="1"/>
  <c r="AD142" i="1"/>
  <c r="AC142" i="1"/>
  <c r="AB142" i="1"/>
  <c r="AA142" i="1"/>
  <c r="AC81" i="1"/>
  <c r="AD81" i="1"/>
  <c r="AB81" i="1"/>
  <c r="AA81" i="1"/>
  <c r="AD241" i="1"/>
  <c r="AB241" i="1"/>
  <c r="AC241" i="1"/>
  <c r="AA241" i="1"/>
  <c r="AB202" i="1"/>
  <c r="AA202" i="1"/>
  <c r="AD202" i="1"/>
  <c r="AC202" i="1"/>
  <c r="AD35" i="1"/>
  <c r="AA35" i="1"/>
  <c r="AB35" i="1"/>
  <c r="AC35" i="1"/>
  <c r="AD220" i="1"/>
  <c r="AC220" i="1"/>
  <c r="AB220" i="1"/>
  <c r="AA220" i="1"/>
  <c r="AB251" i="1"/>
  <c r="AC251" i="1"/>
  <c r="AA251" i="1"/>
  <c r="AD251" i="1"/>
  <c r="AE128" i="1"/>
  <c r="AE171" i="1"/>
  <c r="O259" i="1"/>
  <c r="AZ259" i="1"/>
  <c r="O223" i="1"/>
  <c r="AZ223" i="1"/>
  <c r="AE141" i="1"/>
  <c r="BF281" i="1"/>
  <c r="BF294" i="1"/>
  <c r="O296" i="1"/>
  <c r="AZ296" i="1"/>
  <c r="BA296" i="1"/>
  <c r="BB296" i="1"/>
  <c r="AD89" i="1"/>
  <c r="AC89" i="1"/>
  <c r="AB89" i="1"/>
  <c r="AA89" i="1"/>
  <c r="AC276" i="1"/>
  <c r="AD276" i="1"/>
  <c r="AA276" i="1"/>
  <c r="AB276" i="1"/>
  <c r="AC177" i="1"/>
  <c r="AB177" i="1"/>
  <c r="AA177" i="1"/>
  <c r="O177" i="1"/>
  <c r="AZ177" i="1"/>
  <c r="AD177" i="1"/>
  <c r="AC264" i="1"/>
  <c r="AB264" i="1"/>
  <c r="AD264" i="1"/>
  <c r="AA264" i="1"/>
  <c r="AC196" i="1"/>
  <c r="AB196" i="1"/>
  <c r="AA196" i="1"/>
  <c r="AD196" i="1"/>
  <c r="AC162" i="1"/>
  <c r="AB162" i="1"/>
  <c r="AA162" i="1"/>
  <c r="O162" i="1"/>
  <c r="AZ162" i="1"/>
  <c r="BC162" i="1"/>
  <c r="BD162" i="1"/>
  <c r="AD162" i="1"/>
  <c r="AC86" i="1"/>
  <c r="AE86" i="1"/>
  <c r="AA86" i="1"/>
  <c r="AB86" i="1"/>
  <c r="AD86" i="1"/>
  <c r="AC246" i="1"/>
  <c r="AA246" i="1"/>
  <c r="AB246" i="1"/>
  <c r="AD246" i="1"/>
  <c r="AC231" i="1"/>
  <c r="AD231" i="1"/>
  <c r="AB231" i="1"/>
  <c r="AA231" i="1"/>
  <c r="AE96" i="1"/>
  <c r="O182" i="1"/>
  <c r="AZ182" i="1"/>
  <c r="AE269" i="1"/>
  <c r="AD185" i="1"/>
  <c r="AB185" i="1"/>
  <c r="AA185" i="1"/>
  <c r="AC185" i="1"/>
  <c r="AB122" i="1"/>
  <c r="AC122" i="1"/>
  <c r="AD122" i="1"/>
  <c r="AA122" i="1"/>
  <c r="AB34" i="1"/>
  <c r="AD34" i="1"/>
  <c r="AA34" i="1"/>
  <c r="AC34" i="1"/>
  <c r="AD150" i="1"/>
  <c r="AB150" i="1"/>
  <c r="AC150" i="1"/>
  <c r="AA150" i="1"/>
  <c r="AB71" i="1"/>
  <c r="AD71" i="1"/>
  <c r="AC71" i="1"/>
  <c r="AE71" i="1"/>
  <c r="AA71" i="1"/>
  <c r="AC153" i="1"/>
  <c r="AB153" i="1"/>
  <c r="AD153" i="1"/>
  <c r="AA153" i="1"/>
  <c r="AC258" i="1"/>
  <c r="AD258" i="1"/>
  <c r="AA258" i="1"/>
  <c r="AB258" i="1"/>
  <c r="BA39" i="1"/>
  <c r="BB39" i="1"/>
  <c r="BA48" i="1"/>
  <c r="BB48" i="1"/>
  <c r="AA45" i="1"/>
  <c r="AC45" i="1"/>
  <c r="AD45" i="1"/>
  <c r="AB45" i="1"/>
  <c r="AA46" i="1"/>
  <c r="AC46" i="1"/>
  <c r="AD46" i="1"/>
  <c r="AB46" i="1"/>
  <c r="AA49" i="1"/>
  <c r="AC49" i="1"/>
  <c r="AD49" i="1"/>
  <c r="AB49" i="1"/>
  <c r="AC43" i="1"/>
  <c r="AB43" i="1"/>
  <c r="AD43" i="1"/>
  <c r="AA43" i="1"/>
  <c r="AA47" i="1"/>
  <c r="AC47" i="1"/>
  <c r="AD47" i="1"/>
  <c r="AB47" i="1"/>
  <c r="AA37" i="1"/>
  <c r="AC37" i="1"/>
  <c r="AB37" i="1"/>
  <c r="AD37" i="1"/>
  <c r="AC44" i="1"/>
  <c r="AB44" i="1"/>
  <c r="AD44" i="1"/>
  <c r="AA44" i="1"/>
  <c r="O41" i="1"/>
  <c r="AZ41" i="1"/>
  <c r="AD292" i="1"/>
  <c r="AC292" i="1"/>
  <c r="AA292" i="1"/>
  <c r="AB292" i="1"/>
  <c r="BC287" i="1"/>
  <c r="BD287" i="1"/>
  <c r="BA300" i="1"/>
  <c r="BB300" i="1"/>
  <c r="AA293" i="1"/>
  <c r="AD293" i="1"/>
  <c r="AC293" i="1"/>
  <c r="AB293" i="1"/>
  <c r="AB305" i="1"/>
  <c r="AA305" i="1"/>
  <c r="AC305" i="1"/>
  <c r="AD305" i="1"/>
  <c r="AD303" i="1"/>
  <c r="AB303" i="1"/>
  <c r="AA303" i="1"/>
  <c r="AC303" i="1"/>
  <c r="AD306" i="1"/>
  <c r="AA306" i="1"/>
  <c r="AC306" i="1"/>
  <c r="AB306" i="1"/>
  <c r="AC304" i="1"/>
  <c r="AA304" i="1"/>
  <c r="AD304" i="1"/>
  <c r="AB304" i="1"/>
  <c r="BA307" i="1"/>
  <c r="BB307" i="1"/>
  <c r="AC281" i="1"/>
  <c r="AA281" i="1"/>
  <c r="AB281" i="1"/>
  <c r="AD281" i="1"/>
  <c r="AC309" i="1"/>
  <c r="AB309" i="1"/>
  <c r="AA309" i="1"/>
  <c r="AB285" i="1"/>
  <c r="AD285" i="1"/>
  <c r="AC285" i="1"/>
  <c r="AA285" i="1"/>
  <c r="AD295" i="1"/>
  <c r="AB295" i="1"/>
  <c r="AA295" i="1"/>
  <c r="AC295" i="1"/>
  <c r="AA310" i="1"/>
  <c r="AB310" i="1"/>
  <c r="BF292" i="1"/>
  <c r="BF305" i="1"/>
  <c r="AB280" i="1"/>
  <c r="AD280" i="1"/>
  <c r="AC280" i="1"/>
  <c r="AA280" i="1"/>
  <c r="AB288" i="1"/>
  <c r="AA288" i="1"/>
  <c r="AC288" i="1"/>
  <c r="AD288" i="1"/>
  <c r="BF293" i="1"/>
  <c r="AD302" i="1"/>
  <c r="AA302" i="1"/>
  <c r="AC302" i="1"/>
  <c r="AB302" i="1"/>
  <c r="AC294" i="1"/>
  <c r="AA294" i="1"/>
  <c r="AD294" i="1"/>
  <c r="AB294" i="1"/>
  <c r="BA311" i="1"/>
  <c r="BB311" i="1"/>
  <c r="BA299" i="1"/>
  <c r="BB299" i="1"/>
  <c r="AD308" i="1"/>
  <c r="AC308" i="1"/>
  <c r="AA308" i="1"/>
  <c r="AB308" i="1"/>
  <c r="BF308" i="1"/>
  <c r="BF284" i="1"/>
  <c r="AE296" i="1"/>
  <c r="AB286" i="1"/>
  <c r="AA286" i="1"/>
  <c r="AC286" i="1"/>
  <c r="AD286" i="1"/>
  <c r="AB290" i="1"/>
  <c r="AD290" i="1"/>
  <c r="AC290" i="1"/>
  <c r="AA290" i="1"/>
  <c r="AE314" i="1"/>
  <c r="AE315" i="1"/>
  <c r="BE315" i="1"/>
  <c r="BG315" i="1"/>
  <c r="Q315" i="1"/>
  <c r="U315" i="1"/>
  <c r="P315" i="1"/>
  <c r="AD312" i="1"/>
  <c r="AB312" i="1"/>
  <c r="AA312" i="1"/>
  <c r="AC312" i="1"/>
  <c r="AE287" i="1"/>
  <c r="AC284" i="1"/>
  <c r="AD284" i="1"/>
  <c r="AB284" i="1"/>
  <c r="AA284" i="1"/>
  <c r="AC301" i="1"/>
  <c r="AA301" i="1"/>
  <c r="AD301" i="1"/>
  <c r="AB301" i="1"/>
  <c r="BA291" i="1"/>
  <c r="BB291" i="1"/>
  <c r="BC307" i="1"/>
  <c r="BD307" i="1"/>
  <c r="BC25" i="1"/>
  <c r="BD25" i="1"/>
  <c r="BE25" i="1"/>
  <c r="AD20" i="1"/>
  <c r="AA20" i="1"/>
  <c r="AC20" i="1"/>
  <c r="AB20" i="1"/>
  <c r="BA16" i="1"/>
  <c r="BB16" i="1"/>
  <c r="BC16" i="1"/>
  <c r="BD16" i="1"/>
  <c r="AC22" i="1"/>
  <c r="AA22" i="1"/>
  <c r="AB22" i="1"/>
  <c r="AD22" i="1"/>
  <c r="BA17" i="1"/>
  <c r="BB17" i="1"/>
  <c r="AB21" i="1"/>
  <c r="AA21" i="1"/>
  <c r="AC21" i="1"/>
  <c r="AD21" i="1"/>
  <c r="AA27" i="1"/>
  <c r="BC17" i="1"/>
  <c r="BD17" i="1"/>
  <c r="BF24" i="1"/>
  <c r="AB27" i="1"/>
  <c r="AB18" i="1"/>
  <c r="AD18" i="1"/>
  <c r="AA18" i="1"/>
  <c r="AC18" i="1"/>
  <c r="AE16" i="1"/>
  <c r="AB24" i="1"/>
  <c r="AA24" i="1"/>
  <c r="AC24" i="1"/>
  <c r="AD24" i="1"/>
  <c r="AB26" i="1"/>
  <c r="AD26" i="1"/>
  <c r="AA26" i="1"/>
  <c r="AC26" i="1"/>
  <c r="AA15" i="1"/>
  <c r="AB15" i="1"/>
  <c r="AB23" i="1"/>
  <c r="AD23" i="1"/>
  <c r="AA23" i="1"/>
  <c r="AC23" i="1"/>
  <c r="BF26" i="1"/>
  <c r="AB28" i="1"/>
  <c r="AA28" i="1"/>
  <c r="AD28" i="1"/>
  <c r="AC28" i="1"/>
  <c r="BE291" i="1"/>
  <c r="BG291" i="1"/>
  <c r="Q291" i="1"/>
  <c r="U291" i="1"/>
  <c r="P291" i="1"/>
  <c r="BA53" i="1"/>
  <c r="BB53" i="1"/>
  <c r="BC53" i="1"/>
  <c r="BD53" i="1"/>
  <c r="AE133" i="1"/>
  <c r="AE37" i="1"/>
  <c r="BA313" i="1"/>
  <c r="BB313" i="1"/>
  <c r="BC314" i="1"/>
  <c r="BD314" i="1"/>
  <c r="AE97" i="1"/>
  <c r="O254" i="1"/>
  <c r="AZ254" i="1"/>
  <c r="BA254" i="1"/>
  <c r="BB254" i="1"/>
  <c r="O228" i="1"/>
  <c r="AZ228" i="1"/>
  <c r="BA228" i="1"/>
  <c r="BB228" i="1"/>
  <c r="BE17" i="1"/>
  <c r="BG17" i="1"/>
  <c r="Q17" i="1"/>
  <c r="U17" i="1"/>
  <c r="P17" i="1"/>
  <c r="AY17" i="1"/>
  <c r="BA40" i="1"/>
  <c r="BB40" i="1"/>
  <c r="BC155" i="1"/>
  <c r="BD155" i="1"/>
  <c r="BG25" i="1"/>
  <c r="Q25" i="1"/>
  <c r="U25" i="1"/>
  <c r="P25" i="1"/>
  <c r="AX81" i="10"/>
  <c r="AY81" i="10"/>
  <c r="AX18" i="10"/>
  <c r="AY18" i="10"/>
  <c r="BB22" i="10"/>
  <c r="BD22" i="10"/>
  <c r="AV311" i="1"/>
  <c r="AE252" i="1"/>
  <c r="AE248" i="1"/>
  <c r="O263" i="1"/>
  <c r="AZ263" i="1"/>
  <c r="BC263" i="1"/>
  <c r="BD263" i="1"/>
  <c r="AE239" i="1"/>
  <c r="AE215" i="1"/>
  <c r="AX165" i="10"/>
  <c r="AY165" i="10"/>
  <c r="AB114" i="10"/>
  <c r="BB114" i="10"/>
  <c r="BD114" i="10"/>
  <c r="AB152" i="10"/>
  <c r="BB152" i="10"/>
  <c r="BD152" i="10"/>
  <c r="AX78" i="10"/>
  <c r="AY78" i="10"/>
  <c r="BB248" i="10"/>
  <c r="BD248" i="10"/>
  <c r="AX65" i="10"/>
  <c r="AY65" i="10"/>
  <c r="AX32" i="10"/>
  <c r="AY32" i="10"/>
  <c r="AY211" i="10"/>
  <c r="AX211" i="10"/>
  <c r="AX104" i="10"/>
  <c r="AY104" i="10"/>
  <c r="AX257" i="10"/>
  <c r="AY257" i="10"/>
  <c r="D324" i="10"/>
  <c r="AB29" i="10"/>
  <c r="AB40" i="10"/>
  <c r="BB40" i="10"/>
  <c r="BD40" i="10"/>
  <c r="BB95" i="10"/>
  <c r="BD95" i="10"/>
  <c r="AX42" i="10"/>
  <c r="AY42" i="10"/>
  <c r="AX123" i="10"/>
  <c r="AY123" i="10"/>
  <c r="AX74" i="10"/>
  <c r="AY74" i="10"/>
  <c r="AX259" i="10"/>
  <c r="AY259" i="10"/>
  <c r="AX260" i="10"/>
  <c r="AY260" i="10"/>
  <c r="AY60" i="10"/>
  <c r="AX60" i="10"/>
  <c r="AX136" i="10"/>
  <c r="AY136" i="10"/>
  <c r="AX176" i="10"/>
  <c r="AY176" i="10"/>
  <c r="BB43" i="10"/>
  <c r="BD43" i="10"/>
  <c r="AB91" i="10"/>
  <c r="AX228" i="10"/>
  <c r="AY228" i="10"/>
  <c r="BC255" i="1"/>
  <c r="BD255" i="1"/>
  <c r="BE255" i="1"/>
  <c r="BG255" i="1"/>
  <c r="Q255" i="1"/>
  <c r="U255" i="1"/>
  <c r="P255" i="1"/>
  <c r="AV255" i="1"/>
  <c r="O158" i="1"/>
  <c r="AZ158" i="1"/>
  <c r="O65" i="1"/>
  <c r="AZ65" i="1"/>
  <c r="O249" i="1"/>
  <c r="AZ249" i="1"/>
  <c r="O118" i="1"/>
  <c r="AZ118" i="1"/>
  <c r="BA118" i="1"/>
  <c r="BB118" i="1"/>
  <c r="BB81" i="10"/>
  <c r="BD81" i="10"/>
  <c r="AX162" i="10"/>
  <c r="AY162" i="10"/>
  <c r="AX239" i="10"/>
  <c r="AY239" i="10"/>
  <c r="AB240" i="10"/>
  <c r="BB240" i="10"/>
  <c r="BD240" i="10"/>
  <c r="AX51" i="10"/>
  <c r="AY51" i="10"/>
  <c r="BB19" i="10"/>
  <c r="BD19" i="10"/>
  <c r="BB135" i="10"/>
  <c r="BD135" i="10"/>
  <c r="AX66" i="10"/>
  <c r="AY66" i="10"/>
  <c r="AB167" i="10"/>
  <c r="BB167" i="10"/>
  <c r="BD167" i="10"/>
  <c r="AY129" i="10"/>
  <c r="AX129" i="10"/>
  <c r="BB132" i="10"/>
  <c r="BD132" i="10"/>
  <c r="BB185" i="10"/>
  <c r="BD185" i="10"/>
  <c r="BB20" i="10"/>
  <c r="BD20" i="10"/>
  <c r="AB37" i="10"/>
  <c r="BB37" i="10"/>
  <c r="BD37" i="10"/>
  <c r="AB210" i="10"/>
  <c r="BB210" i="10"/>
  <c r="BD210" i="10"/>
  <c r="AB197" i="10"/>
  <c r="BB197" i="10"/>
  <c r="BD197" i="10"/>
  <c r="AX156" i="10"/>
  <c r="AY156" i="10"/>
  <c r="AY83" i="10"/>
  <c r="AX83" i="10"/>
  <c r="AX227" i="10"/>
  <c r="AY227" i="10"/>
  <c r="AB97" i="10"/>
  <c r="BB97" i="10"/>
  <c r="BD97" i="10"/>
  <c r="F329" i="10"/>
  <c r="AY39" i="10"/>
  <c r="AX39" i="10"/>
  <c r="AX93" i="10"/>
  <c r="AY93" i="10"/>
  <c r="AX157" i="10"/>
  <c r="AY157" i="10"/>
  <c r="BB267" i="10"/>
  <c r="BD267" i="10"/>
  <c r="AX200" i="10"/>
  <c r="AY200" i="10"/>
  <c r="AY216" i="10"/>
  <c r="AX216" i="10"/>
  <c r="AX91" i="10"/>
  <c r="AY91" i="10"/>
  <c r="BB100" i="10"/>
  <c r="BD100" i="10"/>
  <c r="AX113" i="10"/>
  <c r="AY113" i="10"/>
  <c r="AY71" i="10"/>
  <c r="AX71" i="10"/>
  <c r="BB216" i="10"/>
  <c r="BD216" i="10"/>
  <c r="AX68" i="10"/>
  <c r="AY68" i="10"/>
  <c r="AX100" i="10"/>
  <c r="AY100" i="10"/>
  <c r="AC310" i="1"/>
  <c r="AE310" i="1"/>
  <c r="AE265" i="1"/>
  <c r="BC201" i="1"/>
  <c r="BD201" i="1"/>
  <c r="BC98" i="1"/>
  <c r="BD98" i="1"/>
  <c r="BE98" i="1"/>
  <c r="BG98" i="1"/>
  <c r="Q98" i="1"/>
  <c r="U98" i="1"/>
  <c r="P98" i="1"/>
  <c r="AW98" i="1"/>
  <c r="BE279" i="1"/>
  <c r="BG279" i="1"/>
  <c r="Q279" i="1"/>
  <c r="U279" i="1"/>
  <c r="P279" i="1"/>
  <c r="AY279" i="1"/>
  <c r="BB112" i="10"/>
  <c r="BD112" i="10"/>
  <c r="AX235" i="10"/>
  <c r="AY235" i="10"/>
  <c r="BB231" i="10"/>
  <c r="BD231" i="10"/>
  <c r="AB94" i="10"/>
  <c r="BB94" i="10"/>
  <c r="BD94" i="10"/>
  <c r="AB177" i="10"/>
  <c r="BB177" i="10"/>
  <c r="BD177" i="10"/>
  <c r="AB206" i="10"/>
  <c r="BB206" i="10"/>
  <c r="BD206" i="10"/>
  <c r="AB252" i="10"/>
  <c r="BB252" i="10"/>
  <c r="BD252" i="10"/>
  <c r="AB69" i="10"/>
  <c r="BB69" i="10"/>
  <c r="BD69" i="10"/>
  <c r="AB35" i="10"/>
  <c r="BB35" i="10"/>
  <c r="BD35" i="10"/>
  <c r="AB194" i="10"/>
  <c r="BB194" i="10"/>
  <c r="BD194" i="10"/>
  <c r="AB143" i="10"/>
  <c r="BB143" i="10"/>
  <c r="BD143" i="10"/>
  <c r="AX167" i="10"/>
  <c r="AY167" i="10"/>
  <c r="AX264" i="10"/>
  <c r="AY264" i="10"/>
  <c r="AX256" i="10"/>
  <c r="AY256" i="10"/>
  <c r="AX178" i="10"/>
  <c r="AY178" i="10"/>
  <c r="AB62" i="10"/>
  <c r="AB115" i="10"/>
  <c r="AB113" i="10"/>
  <c r="AB195" i="10"/>
  <c r="BB195" i="10"/>
  <c r="BD195" i="10"/>
  <c r="AX147" i="10"/>
  <c r="AY147" i="10"/>
  <c r="AY37" i="10"/>
  <c r="AX37" i="10"/>
  <c r="AX210" i="10"/>
  <c r="AY210" i="10"/>
  <c r="AX197" i="10"/>
  <c r="AY197" i="10"/>
  <c r="AB160" i="10"/>
  <c r="BB160" i="10"/>
  <c r="BD160" i="10"/>
  <c r="AY224" i="10"/>
  <c r="AX224" i="10"/>
  <c r="AB124" i="10"/>
  <c r="BB124" i="10"/>
  <c r="BD124" i="10"/>
  <c r="H328" i="10"/>
  <c r="D323" i="10"/>
  <c r="AB110" i="10"/>
  <c r="AX140" i="10"/>
  <c r="AY140" i="10"/>
  <c r="AB39" i="10"/>
  <c r="BB39" i="10"/>
  <c r="BD39" i="10"/>
  <c r="AX40" i="10"/>
  <c r="AY40" i="10"/>
  <c r="AB191" i="10"/>
  <c r="AB233" i="10"/>
  <c r="BB233" i="10"/>
  <c r="BD233" i="10"/>
  <c r="AB263" i="10"/>
  <c r="BB263" i="10"/>
  <c r="BD263" i="10"/>
  <c r="AB207" i="10"/>
  <c r="BB207" i="10"/>
  <c r="BD207" i="10"/>
  <c r="AZ216" i="10"/>
  <c r="BA216" i="10"/>
  <c r="AZ68" i="10"/>
  <c r="BA68" i="10"/>
  <c r="BB68" i="10"/>
  <c r="BD68" i="10"/>
  <c r="AX149" i="10"/>
  <c r="AY149" i="10"/>
  <c r="AX222" i="10"/>
  <c r="AY222" i="10"/>
  <c r="AX141" i="10"/>
  <c r="AY141" i="10"/>
  <c r="AZ91" i="10"/>
  <c r="BA91" i="10"/>
  <c r="BB181" i="10"/>
  <c r="BD181" i="10"/>
  <c r="BB80" i="10"/>
  <c r="BD80" i="10"/>
  <c r="AX43" i="10"/>
  <c r="AY43" i="10"/>
  <c r="O60" i="1"/>
  <c r="AZ60" i="1"/>
  <c r="BC60" i="1"/>
  <c r="BD60" i="1"/>
  <c r="AE184" i="1"/>
  <c r="BE213" i="1"/>
  <c r="BG213" i="1"/>
  <c r="Q213" i="1"/>
  <c r="U213" i="1"/>
  <c r="P213" i="1"/>
  <c r="AY213" i="1"/>
  <c r="BB283" i="10"/>
  <c r="BD283" i="10"/>
  <c r="AX247" i="10"/>
  <c r="AY247" i="10"/>
  <c r="BB127" i="10"/>
  <c r="BD127" i="10"/>
  <c r="BB107" i="10"/>
  <c r="BD107" i="10"/>
  <c r="AX31" i="10"/>
  <c r="AY31" i="10"/>
  <c r="AB264" i="10"/>
  <c r="AX121" i="10"/>
  <c r="AY121" i="10"/>
  <c r="AX87" i="10"/>
  <c r="AY87" i="10"/>
  <c r="AX164" i="10"/>
  <c r="AY164" i="10"/>
  <c r="AY62" i="10"/>
  <c r="AX62" i="10"/>
  <c r="AX132" i="10"/>
  <c r="AY132" i="10"/>
  <c r="AX185" i="10"/>
  <c r="AY185" i="10"/>
  <c r="BB57" i="10"/>
  <c r="BD57" i="10"/>
  <c r="AB71" i="10"/>
  <c r="AX195" i="10"/>
  <c r="AY195" i="10"/>
  <c r="AX181" i="10"/>
  <c r="AY181" i="10"/>
  <c r="AB77" i="10"/>
  <c r="BB77" i="10"/>
  <c r="BD77" i="10"/>
  <c r="AX41" i="10"/>
  <c r="AY41" i="10"/>
  <c r="AX122" i="10"/>
  <c r="AY122" i="10"/>
  <c r="BB246" i="10"/>
  <c r="BD246" i="10"/>
  <c r="BB54" i="10"/>
  <c r="BD54" i="10"/>
  <c r="AX168" i="10"/>
  <c r="AY168" i="10"/>
  <c r="AX124" i="10"/>
  <c r="AY124" i="10"/>
  <c r="AY38" i="10"/>
  <c r="AX38" i="10"/>
  <c r="AX30" i="10"/>
  <c r="AY30" i="10"/>
  <c r="H326" i="10"/>
  <c r="BB272" i="10"/>
  <c r="BD272" i="10"/>
  <c r="AX36" i="10"/>
  <c r="AY36" i="10"/>
  <c r="AX80" i="10"/>
  <c r="AY80" i="10"/>
  <c r="AX29" i="10"/>
  <c r="AY29" i="10"/>
  <c r="AX110" i="10"/>
  <c r="AY110" i="10"/>
  <c r="AX56" i="10"/>
  <c r="AY56" i="10"/>
  <c r="AY47" i="10"/>
  <c r="AX47" i="10"/>
  <c r="AB192" i="10"/>
  <c r="BB192" i="10"/>
  <c r="BD192" i="10"/>
  <c r="BB250" i="10"/>
  <c r="BD250" i="10"/>
  <c r="BB58" i="10"/>
  <c r="BD58" i="10"/>
  <c r="BB59" i="10"/>
  <c r="BD59" i="10"/>
  <c r="BB204" i="10"/>
  <c r="BD204" i="10"/>
  <c r="AB212" i="10"/>
  <c r="BB212" i="10"/>
  <c r="BD212" i="10"/>
  <c r="BB125" i="10"/>
  <c r="BD125" i="10"/>
  <c r="BB75" i="10"/>
  <c r="BD75" i="10"/>
  <c r="BB82" i="10"/>
  <c r="BD82" i="10"/>
  <c r="BB221" i="10"/>
  <c r="BD221" i="10"/>
  <c r="AX153" i="10"/>
  <c r="AY153" i="10"/>
  <c r="BB23" i="10"/>
  <c r="BD23" i="10"/>
  <c r="BB84" i="10"/>
  <c r="BD84" i="10"/>
  <c r="AB133" i="10"/>
  <c r="BB133" i="10"/>
  <c r="BD133" i="10"/>
  <c r="BB238" i="10"/>
  <c r="BD238" i="10"/>
  <c r="BB208" i="10"/>
  <c r="BD208" i="10"/>
  <c r="AV96" i="10"/>
  <c r="J320" i="10"/>
  <c r="AT96" i="10"/>
  <c r="I329" i="10"/>
  <c r="J324" i="10"/>
  <c r="AS96" i="10"/>
  <c r="AU96" i="10"/>
  <c r="C324" i="10"/>
  <c r="D325" i="10"/>
  <c r="C323" i="10"/>
  <c r="G323" i="10"/>
  <c r="E329" i="10"/>
  <c r="H329" i="10"/>
  <c r="C329" i="10"/>
  <c r="H323" i="10"/>
  <c r="D326" i="10"/>
  <c r="G328" i="10"/>
  <c r="C322" i="10"/>
  <c r="G325" i="10"/>
  <c r="G329" i="10"/>
  <c r="D322" i="10"/>
  <c r="G324" i="10"/>
  <c r="AX240" i="10"/>
  <c r="AY240" i="10"/>
  <c r="AX94" i="10"/>
  <c r="AY94" i="10"/>
  <c r="AZ18" i="10"/>
  <c r="BA18" i="10"/>
  <c r="BB18" i="10"/>
  <c r="BD18" i="10"/>
  <c r="BB51" i="10"/>
  <c r="BD51" i="10"/>
  <c r="AX19" i="10"/>
  <c r="AY19" i="10"/>
  <c r="AX127" i="10"/>
  <c r="AY127" i="10"/>
  <c r="AX135" i="10"/>
  <c r="AY135" i="10"/>
  <c r="AX252" i="10"/>
  <c r="AY252" i="10"/>
  <c r="AX107" i="10"/>
  <c r="AY107" i="10"/>
  <c r="BB31" i="10"/>
  <c r="BD31" i="10"/>
  <c r="AX69" i="10"/>
  <c r="AY69" i="10"/>
  <c r="AX35" i="10"/>
  <c r="AY35" i="10"/>
  <c r="AX194" i="10"/>
  <c r="AY194" i="10"/>
  <c r="AX143" i="10"/>
  <c r="AY143" i="10"/>
  <c r="AX152" i="10"/>
  <c r="AY152" i="10"/>
  <c r="BB27" i="10"/>
  <c r="BD27" i="10"/>
  <c r="AB52" i="10"/>
  <c r="BB52" i="10"/>
  <c r="BD52" i="10"/>
  <c r="AX115" i="10"/>
  <c r="AY115" i="10"/>
  <c r="AY57" i="10"/>
  <c r="AX57" i="10"/>
  <c r="AZ71" i="10"/>
  <c r="BA71" i="10"/>
  <c r="AY20" i="10"/>
  <c r="AX20" i="10"/>
  <c r="AX77" i="10"/>
  <c r="AY77" i="10"/>
  <c r="AY246" i="10"/>
  <c r="AX246" i="10"/>
  <c r="AB26" i="10"/>
  <c r="BB26" i="10"/>
  <c r="BD26" i="10"/>
  <c r="AB139" i="10"/>
  <c r="BB139" i="10"/>
  <c r="BD139" i="10"/>
  <c r="BB53" i="10"/>
  <c r="BD53" i="10"/>
  <c r="BB21" i="10"/>
  <c r="BD21" i="10"/>
  <c r="BB213" i="10"/>
  <c r="BD213" i="10"/>
  <c r="BB205" i="10"/>
  <c r="BD205" i="10"/>
  <c r="AX97" i="10"/>
  <c r="AY97" i="10"/>
  <c r="AX22" i="10"/>
  <c r="AY22" i="10"/>
  <c r="AY23" i="10"/>
  <c r="AX23" i="10"/>
  <c r="BB30" i="10"/>
  <c r="BD30" i="10"/>
  <c r="H325" i="10"/>
  <c r="H324" i="10"/>
  <c r="AX269" i="10"/>
  <c r="AY269" i="10"/>
  <c r="AX192" i="10"/>
  <c r="AY192" i="10"/>
  <c r="AB105" i="10"/>
  <c r="AB64" i="10"/>
  <c r="AX233" i="10"/>
  <c r="AY233" i="10"/>
  <c r="AX212" i="10"/>
  <c r="AY212" i="10"/>
  <c r="AX116" i="10"/>
  <c r="AY116" i="10"/>
  <c r="BB34" i="10"/>
  <c r="BD34" i="10"/>
  <c r="AB184" i="10"/>
  <c r="BB184" i="10"/>
  <c r="BD184" i="10"/>
  <c r="AX206" i="10"/>
  <c r="AY206" i="10"/>
  <c r="BB201" i="10"/>
  <c r="BD201" i="10"/>
  <c r="BB190" i="10"/>
  <c r="BD190" i="10"/>
  <c r="AY27" i="10"/>
  <c r="AX27" i="10"/>
  <c r="AZ115" i="10"/>
  <c r="BA115" i="10"/>
  <c r="BB28" i="10"/>
  <c r="BD28" i="10"/>
  <c r="AB271" i="10"/>
  <c r="BB271" i="10"/>
  <c r="BD271" i="10"/>
  <c r="AB85" i="10"/>
  <c r="BB85" i="10"/>
  <c r="BD85" i="10"/>
  <c r="AB198" i="10"/>
  <c r="BB198" i="10"/>
  <c r="BD198" i="10"/>
  <c r="AY139" i="10"/>
  <c r="AX139" i="10"/>
  <c r="AX53" i="10"/>
  <c r="AY53" i="10"/>
  <c r="AX21" i="10"/>
  <c r="AY21" i="10"/>
  <c r="AX213" i="10"/>
  <c r="AY213" i="10"/>
  <c r="AX205" i="10"/>
  <c r="AY205" i="10"/>
  <c r="AB24" i="10"/>
  <c r="BB24" i="10"/>
  <c r="BD24" i="10"/>
  <c r="AB173" i="10"/>
  <c r="BB173" i="10"/>
  <c r="BD173" i="10"/>
  <c r="C328" i="10"/>
  <c r="D329" i="10"/>
  <c r="AX250" i="10"/>
  <c r="AY250" i="10"/>
  <c r="AX191" i="10"/>
  <c r="AY191" i="10"/>
  <c r="AX105" i="10"/>
  <c r="AY105" i="10"/>
  <c r="AX64" i="10"/>
  <c r="AY64" i="10"/>
  <c r="AX204" i="10"/>
  <c r="AY204" i="10"/>
  <c r="AX263" i="10"/>
  <c r="AY263" i="10"/>
  <c r="AX207" i="10"/>
  <c r="AY207" i="10"/>
  <c r="AX125" i="10"/>
  <c r="AY125" i="10"/>
  <c r="AX75" i="10"/>
  <c r="AY75" i="10"/>
  <c r="AX82" i="10"/>
  <c r="AY82" i="10"/>
  <c r="AX177" i="10"/>
  <c r="AY177" i="10"/>
  <c r="AY117" i="10"/>
  <c r="AX117" i="10"/>
  <c r="BB164" i="10"/>
  <c r="BD164" i="10"/>
  <c r="BE53" i="1"/>
  <c r="BG53" i="1"/>
  <c r="Q53" i="1"/>
  <c r="U53" i="1"/>
  <c r="P53" i="1"/>
  <c r="AY53" i="1"/>
  <c r="BA214" i="1"/>
  <c r="BB214" i="1"/>
  <c r="AX133" i="10"/>
  <c r="AY133" i="10"/>
  <c r="AB126" i="10"/>
  <c r="BB126" i="10"/>
  <c r="BD126" i="10"/>
  <c r="AX184" i="10"/>
  <c r="AY184" i="10"/>
  <c r="AB232" i="10"/>
  <c r="BB232" i="10"/>
  <c r="BD232" i="10"/>
  <c r="BB146" i="10"/>
  <c r="BD146" i="10"/>
  <c r="AX148" i="10"/>
  <c r="AY148" i="10"/>
  <c r="AB108" i="10"/>
  <c r="BB108" i="10"/>
  <c r="BD108" i="10"/>
  <c r="AB241" i="10"/>
  <c r="BB241" i="10"/>
  <c r="BD241" i="10"/>
  <c r="AB154" i="10"/>
  <c r="BB154" i="10"/>
  <c r="BD154" i="10"/>
  <c r="AB172" i="10"/>
  <c r="BB172" i="10"/>
  <c r="BD172" i="10"/>
  <c r="AB44" i="10"/>
  <c r="BB44" i="10"/>
  <c r="BD44" i="10"/>
  <c r="AB209" i="10"/>
  <c r="BB209" i="10"/>
  <c r="BD209" i="10"/>
  <c r="AB163" i="10"/>
  <c r="BB163" i="10"/>
  <c r="BD163" i="10"/>
  <c r="AZ65" i="10"/>
  <c r="BA65" i="10"/>
  <c r="BB70" i="10"/>
  <c r="BD70" i="10"/>
  <c r="AB196" i="10"/>
  <c r="BB196" i="10"/>
  <c r="BD196" i="10"/>
  <c r="AY54" i="10"/>
  <c r="AX54" i="10"/>
  <c r="AX160" i="10"/>
  <c r="AY160" i="10"/>
  <c r="AZ139" i="10"/>
  <c r="BA139" i="10"/>
  <c r="AZ21" i="10"/>
  <c r="BA21" i="10"/>
  <c r="AZ213" i="10"/>
  <c r="BA213" i="10"/>
  <c r="AX219" i="10"/>
  <c r="AY219" i="10"/>
  <c r="AB67" i="10"/>
  <c r="BB67" i="10"/>
  <c r="BD67" i="10"/>
  <c r="AB155" i="10"/>
  <c r="BB155" i="10"/>
  <c r="BD155" i="10"/>
  <c r="AX243" i="10"/>
  <c r="AY243" i="10"/>
  <c r="C327" i="10"/>
  <c r="C325" i="10"/>
  <c r="AB174" i="10"/>
  <c r="AB89" i="10"/>
  <c r="BB89" i="10"/>
  <c r="BD89" i="10"/>
  <c r="AB258" i="10"/>
  <c r="BB258" i="10"/>
  <c r="BD258" i="10"/>
  <c r="AB244" i="10"/>
  <c r="AB118" i="10"/>
  <c r="BB118" i="10"/>
  <c r="BD118" i="10"/>
  <c r="AX199" i="10"/>
  <c r="AY199" i="10"/>
  <c r="AZ191" i="10"/>
  <c r="BA191" i="10"/>
  <c r="AZ105" i="10"/>
  <c r="BA105" i="10"/>
  <c r="AX58" i="10"/>
  <c r="AY58" i="10"/>
  <c r="AX59" i="10"/>
  <c r="AY59" i="10"/>
  <c r="AZ64" i="10"/>
  <c r="BA64" i="10"/>
  <c r="AB79" i="10"/>
  <c r="BB79" i="10"/>
  <c r="BD79" i="10"/>
  <c r="AB136" i="10"/>
  <c r="AB176" i="10"/>
  <c r="AB76" i="10"/>
  <c r="BB76" i="10"/>
  <c r="BD76" i="10"/>
  <c r="AB262" i="10"/>
  <c r="BB262" i="10"/>
  <c r="BD262" i="10"/>
  <c r="AB236" i="10"/>
  <c r="BB236" i="10"/>
  <c r="BD236" i="10"/>
  <c r="AB72" i="10"/>
  <c r="BB72" i="10"/>
  <c r="BD72" i="10"/>
  <c r="AB193" i="10"/>
  <c r="BB193" i="10"/>
  <c r="BD193" i="10"/>
  <c r="AB92" i="10"/>
  <c r="BB92" i="10"/>
  <c r="BD92" i="10"/>
  <c r="AE83" i="1"/>
  <c r="AX84" i="10"/>
  <c r="AY84" i="10"/>
  <c r="AX238" i="10"/>
  <c r="AY238" i="10"/>
  <c r="AX34" i="10"/>
  <c r="AY34" i="10"/>
  <c r="AY208" i="10"/>
  <c r="AX208" i="10"/>
  <c r="AX126" i="10"/>
  <c r="AY126" i="10"/>
  <c r="AX112" i="10"/>
  <c r="AY112" i="10"/>
  <c r="AX201" i="10"/>
  <c r="AY201" i="10"/>
  <c r="AX190" i="10"/>
  <c r="AY190" i="10"/>
  <c r="BB169" i="10"/>
  <c r="BD169" i="10"/>
  <c r="BB33" i="10"/>
  <c r="BD33" i="10"/>
  <c r="BB203" i="10"/>
  <c r="BD203" i="10"/>
  <c r="BB45" i="10"/>
  <c r="BD45" i="10"/>
  <c r="BB83" i="10"/>
  <c r="BD83" i="10"/>
  <c r="BB234" i="10"/>
  <c r="BD234" i="10"/>
  <c r="BB166" i="10"/>
  <c r="BD166" i="10"/>
  <c r="C326" i="10"/>
  <c r="G326" i="10"/>
  <c r="BB180" i="10"/>
  <c r="BD180" i="10"/>
  <c r="BB186" i="10"/>
  <c r="BD186" i="10"/>
  <c r="AB249" i="10"/>
  <c r="BB249" i="10"/>
  <c r="BD249" i="10"/>
  <c r="AZ74" i="10"/>
  <c r="BA74" i="10"/>
  <c r="BB74" i="10"/>
  <c r="BD74" i="10"/>
  <c r="AB60" i="10"/>
  <c r="AB55" i="10"/>
  <c r="BB55" i="10"/>
  <c r="BD55" i="10"/>
  <c r="AX236" i="10"/>
  <c r="AY236" i="10"/>
  <c r="AB225" i="10"/>
  <c r="BB225" i="10"/>
  <c r="BD225" i="10"/>
  <c r="AX17" i="10"/>
  <c r="AY17" i="10"/>
  <c r="AX193" i="10"/>
  <c r="AY193" i="10"/>
  <c r="AX109" i="10"/>
  <c r="AY109" i="10"/>
  <c r="AX92" i="10"/>
  <c r="AY92" i="10"/>
  <c r="AB268" i="10"/>
  <c r="AX111" i="10"/>
  <c r="AY111" i="10"/>
  <c r="O190" i="1"/>
  <c r="AZ190" i="1"/>
  <c r="AZ228" i="10"/>
  <c r="BA228" i="10"/>
  <c r="BB239" i="10"/>
  <c r="BD239" i="10"/>
  <c r="BB111" i="10"/>
  <c r="BD111" i="10"/>
  <c r="AZ165" i="10"/>
  <c r="BA165" i="10"/>
  <c r="AX232" i="10"/>
  <c r="AY232" i="10"/>
  <c r="AX146" i="10"/>
  <c r="AY146" i="10"/>
  <c r="AB251" i="10"/>
  <c r="BB251" i="10"/>
  <c r="BD251" i="10"/>
  <c r="AB175" i="10"/>
  <c r="AB223" i="10"/>
  <c r="AB148" i="10"/>
  <c r="AB145" i="10"/>
  <c r="BB145" i="10"/>
  <c r="BD145" i="10"/>
  <c r="AB78" i="10"/>
  <c r="AB151" i="10"/>
  <c r="BB151" i="10"/>
  <c r="BD151" i="10"/>
  <c r="AB120" i="10"/>
  <c r="BB120" i="10"/>
  <c r="BD120" i="10"/>
  <c r="AX172" i="10"/>
  <c r="AY172" i="10"/>
  <c r="AX52" i="10"/>
  <c r="AY52" i="10"/>
  <c r="AZ129" i="10"/>
  <c r="BA129" i="10"/>
  <c r="AB103" i="10"/>
  <c r="AY179" i="10"/>
  <c r="AX179" i="10"/>
  <c r="AB187" i="10"/>
  <c r="BB187" i="10"/>
  <c r="BD187" i="10"/>
  <c r="AX144" i="10"/>
  <c r="AY144" i="10"/>
  <c r="AX198" i="10"/>
  <c r="AY198" i="10"/>
  <c r="AX88" i="10"/>
  <c r="AY88" i="10"/>
  <c r="AB242" i="10"/>
  <c r="BB242" i="10"/>
  <c r="BD242" i="10"/>
  <c r="AX196" i="10"/>
  <c r="AY196" i="10"/>
  <c r="AX26" i="10"/>
  <c r="AY26" i="10"/>
  <c r="BB211" i="10"/>
  <c r="BD211" i="10"/>
  <c r="AY24" i="10"/>
  <c r="AX24" i="10"/>
  <c r="AX67" i="10"/>
  <c r="AY67" i="10"/>
  <c r="AB73" i="10"/>
  <c r="BB73" i="10"/>
  <c r="BD73" i="10"/>
  <c r="I326" i="10"/>
  <c r="AX174" i="10"/>
  <c r="AY174" i="10"/>
  <c r="AY244" i="10"/>
  <c r="AX244" i="10"/>
  <c r="BB245" i="10"/>
  <c r="BD245" i="10"/>
  <c r="AX118" i="10"/>
  <c r="AY118" i="10"/>
  <c r="BB48" i="10"/>
  <c r="BD48" i="10"/>
  <c r="BB260" i="10"/>
  <c r="BD260" i="10"/>
  <c r="AX267" i="10"/>
  <c r="AY267" i="10"/>
  <c r="BB106" i="10"/>
  <c r="BD106" i="10"/>
  <c r="AZ176" i="10"/>
  <c r="BA176" i="10"/>
  <c r="AY72" i="10"/>
  <c r="AX72" i="10"/>
  <c r="AX119" i="10"/>
  <c r="AY119" i="10"/>
  <c r="AY225" i="10"/>
  <c r="AX225" i="10"/>
  <c r="AX221" i="10"/>
  <c r="AY221" i="10"/>
  <c r="AX268" i="10"/>
  <c r="AY268" i="10"/>
  <c r="AZ81" i="10"/>
  <c r="BA81" i="10"/>
  <c r="AX158" i="10"/>
  <c r="AY158" i="10"/>
  <c r="AX175" i="10"/>
  <c r="AY175" i="10"/>
  <c r="AB255" i="10"/>
  <c r="BB255" i="10"/>
  <c r="BD255" i="10"/>
  <c r="AY223" i="10"/>
  <c r="AX223" i="10"/>
  <c r="AB142" i="10"/>
  <c r="BB142" i="10"/>
  <c r="BD142" i="10"/>
  <c r="AZ117" i="10"/>
  <c r="BA117" i="10"/>
  <c r="AX159" i="10"/>
  <c r="AY159" i="10"/>
  <c r="BB265" i="10"/>
  <c r="BD265" i="10"/>
  <c r="AX161" i="10"/>
  <c r="AY161" i="10"/>
  <c r="AY154" i="10"/>
  <c r="AX154" i="10"/>
  <c r="AX120" i="10"/>
  <c r="AY120" i="10"/>
  <c r="AY44" i="10"/>
  <c r="AX44" i="10"/>
  <c r="AX209" i="10"/>
  <c r="AY209" i="10"/>
  <c r="AY163" i="10"/>
  <c r="AX163" i="10"/>
  <c r="AX169" i="10"/>
  <c r="AY169" i="10"/>
  <c r="AX33" i="10"/>
  <c r="AY33" i="10"/>
  <c r="AZ113" i="10"/>
  <c r="BA113" i="10"/>
  <c r="AX103" i="10"/>
  <c r="AY103" i="10"/>
  <c r="AB226" i="10"/>
  <c r="BB226" i="10"/>
  <c r="BD226" i="10"/>
  <c r="AX70" i="10"/>
  <c r="AY70" i="10"/>
  <c r="AY242" i="10"/>
  <c r="AX242" i="10"/>
  <c r="AX203" i="10"/>
  <c r="AY203" i="10"/>
  <c r="AY45" i="10"/>
  <c r="AX45" i="10"/>
  <c r="BB227" i="10"/>
  <c r="BD227" i="10"/>
  <c r="AX173" i="10"/>
  <c r="AY173" i="10"/>
  <c r="AX229" i="10"/>
  <c r="AY229" i="10"/>
  <c r="AB230" i="10"/>
  <c r="BB230" i="10"/>
  <c r="BD230" i="10"/>
  <c r="AX234" i="10"/>
  <c r="AY234" i="10"/>
  <c r="AX166" i="10"/>
  <c r="AY166" i="10"/>
  <c r="D328" i="10"/>
  <c r="G327" i="10"/>
  <c r="AX180" i="10"/>
  <c r="AY180" i="10"/>
  <c r="AX237" i="10"/>
  <c r="AY237" i="10"/>
  <c r="AX186" i="10"/>
  <c r="AY186" i="10"/>
  <c r="AZ174" i="10"/>
  <c r="BA174" i="10"/>
  <c r="AX89" i="10"/>
  <c r="AY89" i="10"/>
  <c r="AX258" i="10"/>
  <c r="AY258" i="10"/>
  <c r="AZ244" i="10"/>
  <c r="BA244" i="10"/>
  <c r="AX245" i="10"/>
  <c r="AY245" i="10"/>
  <c r="AX249" i="10"/>
  <c r="AY249" i="10"/>
  <c r="AZ93" i="10"/>
  <c r="BA93" i="10"/>
  <c r="BB42" i="10"/>
  <c r="BD42" i="10"/>
  <c r="BB259" i="10"/>
  <c r="BD259" i="10"/>
  <c r="AY79" i="10"/>
  <c r="AX79" i="10"/>
  <c r="AX106" i="10"/>
  <c r="AY106" i="10"/>
  <c r="AX90" i="10"/>
  <c r="AY90" i="10"/>
  <c r="AB222" i="10"/>
  <c r="BB222" i="10"/>
  <c r="BD222" i="10"/>
  <c r="AY202" i="10"/>
  <c r="AX202" i="10"/>
  <c r="AZ268" i="10"/>
  <c r="BA268" i="10"/>
  <c r="AE22" i="1"/>
  <c r="O202" i="1"/>
  <c r="AZ202" i="1"/>
  <c r="BC202" i="1"/>
  <c r="BD202" i="1"/>
  <c r="AE142" i="1"/>
  <c r="AB228" i="10"/>
  <c r="BB228" i="10"/>
  <c r="BD228" i="10"/>
  <c r="AB162" i="10"/>
  <c r="BB162" i="10"/>
  <c r="BD162" i="10"/>
  <c r="AB158" i="10"/>
  <c r="BB158" i="10"/>
  <c r="BD158" i="10"/>
  <c r="AB116" i="10"/>
  <c r="BB116" i="10"/>
  <c r="BD116" i="10"/>
  <c r="AB165" i="10"/>
  <c r="BB165" i="10"/>
  <c r="BD165" i="10"/>
  <c r="AX114" i="10"/>
  <c r="AY114" i="10"/>
  <c r="AX96" i="10"/>
  <c r="AY96" i="10"/>
  <c r="AX251" i="10"/>
  <c r="AY251" i="10"/>
  <c r="AZ175" i="10"/>
  <c r="BA175" i="10"/>
  <c r="AX255" i="10"/>
  <c r="AY255" i="10"/>
  <c r="AZ223" i="10"/>
  <c r="BA223" i="10"/>
  <c r="AX142" i="10"/>
  <c r="AY142" i="10"/>
  <c r="AY128" i="10"/>
  <c r="AX128" i="10"/>
  <c r="AZ148" i="10"/>
  <c r="BA148" i="10"/>
  <c r="AB117" i="10"/>
  <c r="BB117" i="10"/>
  <c r="BD117" i="10"/>
  <c r="AB66" i="10"/>
  <c r="BB66" i="10"/>
  <c r="BD66" i="10"/>
  <c r="AX108" i="10"/>
  <c r="AY108" i="10"/>
  <c r="AZ159" i="10"/>
  <c r="BA159" i="10"/>
  <c r="BB159" i="10"/>
  <c r="BD159" i="10"/>
  <c r="AX265" i="10"/>
  <c r="AY265" i="10"/>
  <c r="AX188" i="10"/>
  <c r="AY188" i="10"/>
  <c r="AY270" i="10"/>
  <c r="AX270" i="10"/>
  <c r="AX241" i="10"/>
  <c r="AY241" i="10"/>
  <c r="AZ161" i="10"/>
  <c r="BA161" i="10"/>
  <c r="BB161" i="10"/>
  <c r="BD161" i="10"/>
  <c r="AX145" i="10"/>
  <c r="AY145" i="10"/>
  <c r="AX101" i="10"/>
  <c r="AY101" i="10"/>
  <c r="AZ78" i="10"/>
  <c r="BA78" i="10"/>
  <c r="AX151" i="10"/>
  <c r="AY151" i="10"/>
  <c r="AZ264" i="10"/>
  <c r="BA264" i="10"/>
  <c r="AZ121" i="10"/>
  <c r="BA121" i="10"/>
  <c r="BB121" i="10"/>
  <c r="BD121" i="10"/>
  <c r="AZ62" i="10"/>
  <c r="BA62" i="10"/>
  <c r="AB129" i="10"/>
  <c r="BB129" i="10"/>
  <c r="BD129" i="10"/>
  <c r="AX28" i="10"/>
  <c r="AY28" i="10"/>
  <c r="AX134" i="10"/>
  <c r="AY134" i="10"/>
  <c r="AZ103" i="10"/>
  <c r="BA103" i="10"/>
  <c r="AX271" i="10"/>
  <c r="AY271" i="10"/>
  <c r="AX226" i="10"/>
  <c r="AY226" i="10"/>
  <c r="AX187" i="10"/>
  <c r="AY187" i="10"/>
  <c r="AX85" i="10"/>
  <c r="AY85" i="10"/>
  <c r="AB65" i="10"/>
  <c r="BB65" i="10"/>
  <c r="BD65" i="10"/>
  <c r="AZ41" i="10"/>
  <c r="BA41" i="10"/>
  <c r="BB41" i="10"/>
  <c r="BD41" i="10"/>
  <c r="AZ122" i="10"/>
  <c r="BA122" i="10"/>
  <c r="BB122" i="10"/>
  <c r="BD122" i="10"/>
  <c r="AB156" i="10"/>
  <c r="BB156" i="10"/>
  <c r="BD156" i="10"/>
  <c r="AB104" i="10"/>
  <c r="BB104" i="10"/>
  <c r="BD104" i="10"/>
  <c r="AB257" i="10"/>
  <c r="BB257" i="10"/>
  <c r="BD257" i="10"/>
  <c r="AX214" i="10"/>
  <c r="AY214" i="10"/>
  <c r="AZ168" i="10"/>
  <c r="BA168" i="10"/>
  <c r="BB168" i="10"/>
  <c r="BD168" i="10"/>
  <c r="AB224" i="10"/>
  <c r="BB224" i="10"/>
  <c r="BD224" i="10"/>
  <c r="AV97" i="10"/>
  <c r="AU97" i="10"/>
  <c r="AS97" i="10"/>
  <c r="AT97" i="10"/>
  <c r="AX155" i="10"/>
  <c r="AY155" i="10"/>
  <c r="AX73" i="10"/>
  <c r="AY73" i="10"/>
  <c r="AB243" i="10"/>
  <c r="BB243" i="10"/>
  <c r="BD243" i="10"/>
  <c r="AZ229" i="10"/>
  <c r="BA229" i="10"/>
  <c r="BB229" i="10"/>
  <c r="BD229" i="10"/>
  <c r="AX230" i="10"/>
  <c r="AY230" i="10"/>
  <c r="H322" i="10"/>
  <c r="BB99" i="10"/>
  <c r="BD99" i="10"/>
  <c r="AZ36" i="10"/>
  <c r="BA36" i="10"/>
  <c r="BB36" i="10"/>
  <c r="BD36" i="10"/>
  <c r="AZ29" i="10"/>
  <c r="BA29" i="10"/>
  <c r="AZ110" i="10"/>
  <c r="BA110" i="10"/>
  <c r="AB140" i="10"/>
  <c r="BB140" i="10"/>
  <c r="BD140" i="10"/>
  <c r="AZ56" i="10"/>
  <c r="BA56" i="10"/>
  <c r="BB56" i="10"/>
  <c r="BD56" i="10"/>
  <c r="AZ47" i="10"/>
  <c r="BA47" i="10"/>
  <c r="BB47" i="10"/>
  <c r="BD47" i="10"/>
  <c r="BB183" i="10"/>
  <c r="BD183" i="10"/>
  <c r="AX48" i="10"/>
  <c r="AY48" i="10"/>
  <c r="AB93" i="10"/>
  <c r="AB123" i="10"/>
  <c r="BB123" i="10"/>
  <c r="BD123" i="10"/>
  <c r="AB157" i="10"/>
  <c r="BB157" i="10"/>
  <c r="BD157" i="10"/>
  <c r="AZ60" i="10"/>
  <c r="BA60" i="10"/>
  <c r="AX55" i="10"/>
  <c r="AY55" i="10"/>
  <c r="AZ136" i="10"/>
  <c r="BA136" i="10"/>
  <c r="AB90" i="10"/>
  <c r="BB90" i="10"/>
  <c r="BD90" i="10"/>
  <c r="AX76" i="10"/>
  <c r="AY76" i="10"/>
  <c r="AX262" i="10"/>
  <c r="AY262" i="10"/>
  <c r="AB200" i="10"/>
  <c r="BB200" i="10"/>
  <c r="BD200" i="10"/>
  <c r="AE75" i="1"/>
  <c r="BA187" i="1"/>
  <c r="BB187" i="1"/>
  <c r="BA93" i="1"/>
  <c r="BB93" i="1"/>
  <c r="BA225" i="1"/>
  <c r="BB225" i="1"/>
  <c r="BC243" i="1"/>
  <c r="BD243" i="1"/>
  <c r="BE243" i="1"/>
  <c r="BG243" i="1"/>
  <c r="Q243" i="1"/>
  <c r="U243" i="1"/>
  <c r="P243" i="1"/>
  <c r="O102" i="1"/>
  <c r="AZ102" i="1"/>
  <c r="BC102" i="1"/>
  <c r="BD102" i="1"/>
  <c r="AE126" i="1"/>
  <c r="O197" i="1"/>
  <c r="AZ197" i="1"/>
  <c r="BA197" i="1"/>
  <c r="BB197" i="1"/>
  <c r="BC117" i="1"/>
  <c r="BD117" i="1"/>
  <c r="BE117" i="1"/>
  <c r="BG117" i="1"/>
  <c r="Q117" i="1"/>
  <c r="U117" i="1"/>
  <c r="P117" i="1"/>
  <c r="AY117" i="1"/>
  <c r="AE150" i="1"/>
  <c r="AE205" i="1"/>
  <c r="AE161" i="1"/>
  <c r="O257" i="1"/>
  <c r="AZ257" i="1"/>
  <c r="BC257" i="1"/>
  <c r="BD257" i="1"/>
  <c r="BE257" i="1"/>
  <c r="BG257" i="1"/>
  <c r="Q257" i="1"/>
  <c r="U257" i="1"/>
  <c r="P257" i="1"/>
  <c r="BE40" i="1"/>
  <c r="BG40" i="1"/>
  <c r="Q40" i="1"/>
  <c r="U40" i="1"/>
  <c r="P40" i="1"/>
  <c r="AY40" i="1"/>
  <c r="O212" i="1"/>
  <c r="AZ212" i="1"/>
  <c r="BA212" i="1"/>
  <c r="BB212" i="1"/>
  <c r="AE110" i="1"/>
  <c r="BA289" i="1"/>
  <c r="BB289" i="1"/>
  <c r="O90" i="1"/>
  <c r="AZ90" i="1"/>
  <c r="O130" i="1"/>
  <c r="AZ130" i="1"/>
  <c r="O186" i="1"/>
  <c r="AZ186" i="1"/>
  <c r="BA186" i="1"/>
  <c r="BB186" i="1"/>
  <c r="BC229" i="1"/>
  <c r="BD229" i="1"/>
  <c r="BE229" i="1"/>
  <c r="BG229" i="1"/>
  <c r="Q229" i="1"/>
  <c r="U229" i="1"/>
  <c r="P229" i="1"/>
  <c r="AV229" i="1"/>
  <c r="AE48" i="1"/>
  <c r="BE48" i="1"/>
  <c r="BG48" i="1"/>
  <c r="Q48" i="1"/>
  <c r="U48" i="1"/>
  <c r="P48" i="1"/>
  <c r="BC83" i="1"/>
  <c r="BD83" i="1"/>
  <c r="BA83" i="1"/>
  <c r="BB83" i="1"/>
  <c r="BA110" i="1"/>
  <c r="BB110" i="1"/>
  <c r="BC110" i="1"/>
  <c r="BD110" i="1"/>
  <c r="BE110" i="1"/>
  <c r="BG110" i="1"/>
  <c r="Q110" i="1"/>
  <c r="U110" i="1"/>
  <c r="P110" i="1"/>
  <c r="AX110" i="1"/>
  <c r="AW69" i="1"/>
  <c r="AX69" i="1"/>
  <c r="AY69" i="1"/>
  <c r="AV69" i="1"/>
  <c r="BC141" i="1"/>
  <c r="BD141" i="1"/>
  <c r="BE141" i="1"/>
  <c r="BG141" i="1"/>
  <c r="Q141" i="1"/>
  <c r="U141" i="1"/>
  <c r="P141" i="1"/>
  <c r="BA279" i="1"/>
  <c r="BB279" i="1"/>
  <c r="O120" i="1"/>
  <c r="AZ120" i="1"/>
  <c r="BC120" i="1"/>
  <c r="BD120" i="1"/>
  <c r="BC199" i="1"/>
  <c r="BD199" i="1"/>
  <c r="BE199" i="1"/>
  <c r="BG199" i="1"/>
  <c r="Q199" i="1"/>
  <c r="U199" i="1"/>
  <c r="P199" i="1"/>
  <c r="AE221" i="1"/>
  <c r="AE263" i="1"/>
  <c r="O173" i="1"/>
  <c r="AZ173" i="1"/>
  <c r="BE242" i="1"/>
  <c r="BG242" i="1"/>
  <c r="Q242" i="1"/>
  <c r="U242" i="1"/>
  <c r="P242" i="1"/>
  <c r="AE78" i="1"/>
  <c r="AE175" i="1"/>
  <c r="BC247" i="1"/>
  <c r="BD247" i="1"/>
  <c r="BE247" i="1"/>
  <c r="BG247" i="1"/>
  <c r="Q247" i="1"/>
  <c r="U247" i="1"/>
  <c r="P247" i="1"/>
  <c r="AW247" i="1"/>
  <c r="AE108" i="1"/>
  <c r="O76" i="1"/>
  <c r="AZ76" i="1"/>
  <c r="BC76" i="1"/>
  <c r="BD76" i="1"/>
  <c r="BC171" i="1"/>
  <c r="BD171" i="1"/>
  <c r="BE171" i="1"/>
  <c r="BG171" i="1"/>
  <c r="Q171" i="1"/>
  <c r="U171" i="1"/>
  <c r="P171" i="1"/>
  <c r="AE160" i="1"/>
  <c r="BB171" i="1"/>
  <c r="O126" i="1"/>
  <c r="AZ126" i="1"/>
  <c r="AE276" i="1"/>
  <c r="O217" i="1"/>
  <c r="AZ217" i="1"/>
  <c r="BC217" i="1"/>
  <c r="BD217" i="1"/>
  <c r="O42" i="1"/>
  <c r="AZ42" i="1"/>
  <c r="BC42" i="1"/>
  <c r="BD42" i="1"/>
  <c r="BE42" i="1"/>
  <c r="BG42" i="1"/>
  <c r="Q42" i="1"/>
  <c r="U42" i="1"/>
  <c r="P42" i="1"/>
  <c r="O260" i="1"/>
  <c r="AZ260" i="1"/>
  <c r="BA260" i="1"/>
  <c r="BB260" i="1"/>
  <c r="AE262" i="1"/>
  <c r="AE306" i="1"/>
  <c r="O251" i="1"/>
  <c r="AZ251" i="1"/>
  <c r="BC251" i="1"/>
  <c r="BD251" i="1"/>
  <c r="O163" i="1"/>
  <c r="AZ163" i="1"/>
  <c r="BA163" i="1"/>
  <c r="BB163" i="1"/>
  <c r="AE101" i="1"/>
  <c r="O224" i="1"/>
  <c r="AZ224" i="1"/>
  <c r="BA224" i="1"/>
  <c r="BB224" i="1"/>
  <c r="O138" i="1"/>
  <c r="AZ138" i="1"/>
  <c r="O103" i="1"/>
  <c r="AZ103" i="1"/>
  <c r="AE120" i="1"/>
  <c r="AE207" i="1"/>
  <c r="AE158" i="1"/>
  <c r="O284" i="1"/>
  <c r="AZ284" i="1"/>
  <c r="BA284" i="1"/>
  <c r="BB284" i="1"/>
  <c r="AW311" i="1"/>
  <c r="O310" i="1"/>
  <c r="AZ310" i="1"/>
  <c r="BC310" i="1"/>
  <c r="BD310" i="1"/>
  <c r="O309" i="1"/>
  <c r="AZ309" i="1"/>
  <c r="BA309" i="1"/>
  <c r="BB309" i="1"/>
  <c r="AY311" i="1"/>
  <c r="BA257" i="1"/>
  <c r="BB257" i="1"/>
  <c r="O261" i="1"/>
  <c r="AZ261" i="1"/>
  <c r="BC261" i="1"/>
  <c r="BD261" i="1"/>
  <c r="AE88" i="1"/>
  <c r="AE233" i="1"/>
  <c r="O303" i="1"/>
  <c r="AZ303" i="1"/>
  <c r="O267" i="1"/>
  <c r="AZ267" i="1"/>
  <c r="BC267" i="1"/>
  <c r="BD267" i="1"/>
  <c r="AE180" i="1"/>
  <c r="AE192" i="1"/>
  <c r="O204" i="1"/>
  <c r="AZ204" i="1"/>
  <c r="BA204" i="1"/>
  <c r="BB204" i="1"/>
  <c r="AE116" i="1"/>
  <c r="O302" i="1"/>
  <c r="AZ302" i="1"/>
  <c r="BA302" i="1"/>
  <c r="BB302" i="1"/>
  <c r="O292" i="1"/>
  <c r="AZ292" i="1"/>
  <c r="AE18" i="1"/>
  <c r="AE176" i="1"/>
  <c r="BC19" i="1"/>
  <c r="BD19" i="1"/>
  <c r="BE19" i="1"/>
  <c r="BG19" i="1"/>
  <c r="Q19" i="1"/>
  <c r="U19" i="1"/>
  <c r="P19" i="1"/>
  <c r="AW19" i="1"/>
  <c r="O122" i="1"/>
  <c r="AZ122" i="1"/>
  <c r="BA122" i="1"/>
  <c r="BB122" i="1"/>
  <c r="O18" i="1"/>
  <c r="AZ18" i="1"/>
  <c r="BA18" i="1"/>
  <c r="BB18" i="1"/>
  <c r="AE84" i="1"/>
  <c r="AE232" i="1"/>
  <c r="O245" i="1"/>
  <c r="AZ245" i="1"/>
  <c r="BC245" i="1"/>
  <c r="BD245" i="1"/>
  <c r="O270" i="1"/>
  <c r="AZ270" i="1"/>
  <c r="BC270" i="1"/>
  <c r="BD270" i="1"/>
  <c r="O50" i="1"/>
  <c r="AZ50" i="1"/>
  <c r="BC50" i="1"/>
  <c r="BD50" i="1"/>
  <c r="BE50" i="1"/>
  <c r="BG50" i="1"/>
  <c r="Q50" i="1"/>
  <c r="U50" i="1"/>
  <c r="P50" i="1"/>
  <c r="O61" i="1"/>
  <c r="AZ61" i="1"/>
  <c r="BA61" i="1"/>
  <c r="BB61" i="1"/>
  <c r="AE77" i="1"/>
  <c r="AE146" i="1"/>
  <c r="O107" i="1"/>
  <c r="AZ107" i="1"/>
  <c r="BC107" i="1"/>
  <c r="BD107" i="1"/>
  <c r="O167" i="1"/>
  <c r="AZ167" i="1"/>
  <c r="BA167" i="1"/>
  <c r="BB167" i="1"/>
  <c r="AE178" i="1"/>
  <c r="O169" i="1"/>
  <c r="AZ169" i="1"/>
  <c r="AE177" i="1"/>
  <c r="BE215" i="1"/>
  <c r="BG215" i="1"/>
  <c r="Q215" i="1"/>
  <c r="U215" i="1"/>
  <c r="P215" i="1"/>
  <c r="AW215" i="1"/>
  <c r="AE272" i="1"/>
  <c r="AE218" i="1"/>
  <c r="BC67" i="1"/>
  <c r="BD67" i="1"/>
  <c r="BE67" i="1"/>
  <c r="BG67" i="1"/>
  <c r="Q67" i="1"/>
  <c r="U67" i="1"/>
  <c r="P67" i="1"/>
  <c r="AX67" i="1"/>
  <c r="O56" i="1"/>
  <c r="AZ56" i="1"/>
  <c r="BE307" i="1"/>
  <c r="BG307" i="1"/>
  <c r="Q307" i="1"/>
  <c r="U307" i="1"/>
  <c r="P307" i="1"/>
  <c r="AV307" i="1"/>
  <c r="O258" i="1"/>
  <c r="AZ258" i="1"/>
  <c r="BC258" i="1"/>
  <c r="BD258" i="1"/>
  <c r="O312" i="1"/>
  <c r="AZ312" i="1"/>
  <c r="BA312" i="1"/>
  <c r="BB312" i="1"/>
  <c r="O295" i="1"/>
  <c r="AZ295" i="1"/>
  <c r="BA295" i="1"/>
  <c r="BB295" i="1"/>
  <c r="AE72" i="1"/>
  <c r="AE250" i="1"/>
  <c r="AE95" i="1"/>
  <c r="AE216" i="1"/>
  <c r="AE166" i="1"/>
  <c r="O222" i="1"/>
  <c r="AZ222" i="1"/>
  <c r="BA222" i="1"/>
  <c r="BB222" i="1"/>
  <c r="AE246" i="1"/>
  <c r="AE196" i="1"/>
  <c r="AE74" i="1"/>
  <c r="O139" i="1"/>
  <c r="AZ139" i="1"/>
  <c r="BC139" i="1"/>
  <c r="BD139" i="1"/>
  <c r="O184" i="1"/>
  <c r="AZ184" i="1"/>
  <c r="BA184" i="1"/>
  <c r="BB184" i="1"/>
  <c r="O216" i="1"/>
  <c r="AZ216" i="1"/>
  <c r="AE79" i="1"/>
  <c r="O233" i="1"/>
  <c r="AZ233" i="1"/>
  <c r="BA233" i="1"/>
  <c r="BB233" i="1"/>
  <c r="AE186" i="1"/>
  <c r="AE208" i="1"/>
  <c r="AE104" i="1"/>
  <c r="O37" i="1"/>
  <c r="AZ37" i="1"/>
  <c r="BA37" i="1"/>
  <c r="BB37" i="1"/>
  <c r="AE200" i="1"/>
  <c r="O124" i="1"/>
  <c r="AZ124" i="1"/>
  <c r="BA124" i="1"/>
  <c r="BB124" i="1"/>
  <c r="AE62" i="1"/>
  <c r="BA215" i="1"/>
  <c r="BB215" i="1"/>
  <c r="AE94" i="1"/>
  <c r="AE235" i="1"/>
  <c r="BC68" i="1"/>
  <c r="BD68" i="1"/>
  <c r="BE68" i="1"/>
  <c r="BG68" i="1"/>
  <c r="Q68" i="1"/>
  <c r="U68" i="1"/>
  <c r="P68" i="1"/>
  <c r="AY68" i="1"/>
  <c r="O293" i="1"/>
  <c r="AZ293" i="1"/>
  <c r="BA293" i="1"/>
  <c r="BB293" i="1"/>
  <c r="AE292" i="1"/>
  <c r="O264" i="1"/>
  <c r="AZ264" i="1"/>
  <c r="BA264" i="1"/>
  <c r="BB264" i="1"/>
  <c r="O250" i="1"/>
  <c r="AZ250" i="1"/>
  <c r="BC250" i="1"/>
  <c r="BD250" i="1"/>
  <c r="O74" i="1"/>
  <c r="AZ74" i="1"/>
  <c r="BA74" i="1"/>
  <c r="BB74" i="1"/>
  <c r="AE236" i="1"/>
  <c r="AE60" i="1"/>
  <c r="O119" i="1"/>
  <c r="AZ119" i="1"/>
  <c r="BC119" i="1"/>
  <c r="BD119" i="1"/>
  <c r="O123" i="1"/>
  <c r="AZ123" i="1"/>
  <c r="BC123" i="1"/>
  <c r="BD123" i="1"/>
  <c r="AE237" i="1"/>
  <c r="AE297" i="1"/>
  <c r="AE61" i="1"/>
  <c r="AE112" i="1"/>
  <c r="O195" i="1"/>
  <c r="AZ195" i="1"/>
  <c r="BA195" i="1"/>
  <c r="O146" i="1"/>
  <c r="AZ146" i="1"/>
  <c r="BA146" i="1"/>
  <c r="BB146" i="1"/>
  <c r="O132" i="1"/>
  <c r="AZ132" i="1"/>
  <c r="BA132" i="1"/>
  <c r="BB132" i="1"/>
  <c r="O275" i="1"/>
  <c r="AZ275" i="1"/>
  <c r="BA275" i="1"/>
  <c r="BB275" i="1"/>
  <c r="O108" i="1"/>
  <c r="AZ108" i="1"/>
  <c r="BA108" i="1"/>
  <c r="BB108" i="1"/>
  <c r="O230" i="1"/>
  <c r="AZ230" i="1"/>
  <c r="BA230" i="1"/>
  <c r="BB230" i="1"/>
  <c r="O85" i="1"/>
  <c r="AZ85" i="1"/>
  <c r="O172" i="1"/>
  <c r="AZ172" i="1"/>
  <c r="BC172" i="1"/>
  <c r="BD172" i="1"/>
  <c r="O135" i="1"/>
  <c r="AZ135" i="1"/>
  <c r="BA135" i="1"/>
  <c r="AE249" i="1"/>
  <c r="AE109" i="1"/>
  <c r="AE251" i="1"/>
  <c r="O31" i="1"/>
  <c r="AZ31" i="1"/>
  <c r="BA31" i="1"/>
  <c r="BB31" i="1"/>
  <c r="AE58" i="1"/>
  <c r="AE70" i="1"/>
  <c r="AE87" i="1"/>
  <c r="AE20" i="1"/>
  <c r="AE231" i="1"/>
  <c r="AE162" i="1"/>
  <c r="BE162" i="1"/>
  <c r="BG162" i="1"/>
  <c r="Q162" i="1"/>
  <c r="U162" i="1"/>
  <c r="P162" i="1"/>
  <c r="O101" i="1"/>
  <c r="AZ101" i="1"/>
  <c r="BC101" i="1"/>
  <c r="BD101" i="1"/>
  <c r="O58" i="1"/>
  <c r="AZ58" i="1"/>
  <c r="BC58" i="1"/>
  <c r="BD58" i="1"/>
  <c r="O88" i="1"/>
  <c r="AZ88" i="1"/>
  <c r="BC88" i="1"/>
  <c r="BD88" i="1"/>
  <c r="O70" i="1"/>
  <c r="AZ70" i="1"/>
  <c r="BA70" i="1"/>
  <c r="O266" i="1"/>
  <c r="AZ266" i="1"/>
  <c r="BA266" i="1"/>
  <c r="AE211" i="1"/>
  <c r="O207" i="1"/>
  <c r="AZ207" i="1"/>
  <c r="BA207" i="1"/>
  <c r="BB207" i="1"/>
  <c r="O174" i="1"/>
  <c r="AZ174" i="1"/>
  <c r="BA174" i="1"/>
  <c r="BB174" i="1"/>
  <c r="AE134" i="1"/>
  <c r="BC227" i="1"/>
  <c r="BD227" i="1"/>
  <c r="AE131" i="1"/>
  <c r="O206" i="1"/>
  <c r="AZ206" i="1"/>
  <c r="BA206" i="1"/>
  <c r="AE294" i="1"/>
  <c r="AE219" i="1"/>
  <c r="O23" i="1"/>
  <c r="AZ23" i="1"/>
  <c r="BA23" i="1"/>
  <c r="BB23" i="1"/>
  <c r="O21" i="1"/>
  <c r="AZ21" i="1"/>
  <c r="BA21" i="1"/>
  <c r="BB21" i="1"/>
  <c r="AE285" i="1"/>
  <c r="AE185" i="1"/>
  <c r="AE241" i="1"/>
  <c r="AE106" i="1"/>
  <c r="O175" i="1"/>
  <c r="AZ175" i="1"/>
  <c r="BC175" i="1"/>
  <c r="BD175" i="1"/>
  <c r="O100" i="1"/>
  <c r="AZ100" i="1"/>
  <c r="BA100" i="1"/>
  <c r="AE121" i="1"/>
  <c r="BC30" i="1"/>
  <c r="BD30" i="1"/>
  <c r="BE30" i="1"/>
  <c r="BG30" i="1"/>
  <c r="Q30" i="1"/>
  <c r="U30" i="1"/>
  <c r="P30" i="1"/>
  <c r="AV30" i="1"/>
  <c r="BA227" i="1"/>
  <c r="BB227" i="1"/>
  <c r="O164" i="1"/>
  <c r="AZ164" i="1"/>
  <c r="BC164" i="1"/>
  <c r="BD164" i="1"/>
  <c r="AE275" i="1"/>
  <c r="AE264" i="1"/>
  <c r="O87" i="1"/>
  <c r="AZ87" i="1"/>
  <c r="BA87" i="1"/>
  <c r="BB87" i="1"/>
  <c r="AE163" i="1"/>
  <c r="O160" i="1"/>
  <c r="AZ160" i="1"/>
  <c r="BA160" i="1"/>
  <c r="BB160" i="1"/>
  <c r="AE301" i="1"/>
  <c r="AE302" i="1"/>
  <c r="O185" i="1"/>
  <c r="AZ185" i="1"/>
  <c r="BC185" i="1"/>
  <c r="BD185" i="1"/>
  <c r="O196" i="1"/>
  <c r="AZ196" i="1"/>
  <c r="BC196" i="1"/>
  <c r="BD196" i="1"/>
  <c r="AE220" i="1"/>
  <c r="O203" i="1"/>
  <c r="AZ203" i="1"/>
  <c r="BC203" i="1"/>
  <c r="BD203" i="1"/>
  <c r="O252" i="1"/>
  <c r="AZ252" i="1"/>
  <c r="BA252" i="1"/>
  <c r="BB252" i="1"/>
  <c r="AE253" i="1"/>
  <c r="O265" i="1"/>
  <c r="AZ265" i="1"/>
  <c r="BC265" i="1"/>
  <c r="BD265" i="1"/>
  <c r="BE265" i="1"/>
  <c r="BG265" i="1"/>
  <c r="Q265" i="1"/>
  <c r="U265" i="1"/>
  <c r="P265" i="1"/>
  <c r="AE100" i="1"/>
  <c r="O121" i="1"/>
  <c r="AZ121" i="1"/>
  <c r="BC121" i="1"/>
  <c r="BD121" i="1"/>
  <c r="AE238" i="1"/>
  <c r="BE201" i="1"/>
  <c r="BG201" i="1"/>
  <c r="Q201" i="1"/>
  <c r="U201" i="1"/>
  <c r="P201" i="1"/>
  <c r="AV201" i="1"/>
  <c r="O59" i="1"/>
  <c r="AZ59" i="1"/>
  <c r="BC59" i="1"/>
  <c r="BD59" i="1"/>
  <c r="AE222" i="1"/>
  <c r="AE36" i="1"/>
  <c r="O34" i="1"/>
  <c r="AZ34" i="1"/>
  <c r="BA34" i="1"/>
  <c r="AE168" i="1"/>
  <c r="O253" i="1"/>
  <c r="AZ253" i="1"/>
  <c r="BC253" i="1"/>
  <c r="BD253" i="1"/>
  <c r="O237" i="1"/>
  <c r="AZ237" i="1"/>
  <c r="BA237" i="1"/>
  <c r="BB237" i="1"/>
  <c r="O33" i="1"/>
  <c r="AZ33" i="1"/>
  <c r="BC33" i="1"/>
  <c r="BD33" i="1"/>
  <c r="O181" i="1"/>
  <c r="AZ181" i="1"/>
  <c r="BA181" i="1"/>
  <c r="BB181" i="1"/>
  <c r="AE268" i="1"/>
  <c r="O94" i="1"/>
  <c r="AZ94" i="1"/>
  <c r="BA94" i="1"/>
  <c r="BB94" i="1"/>
  <c r="AE256" i="1"/>
  <c r="AE210" i="1"/>
  <c r="AE230" i="1"/>
  <c r="BA185" i="1"/>
  <c r="BB185" i="1"/>
  <c r="BA216" i="1"/>
  <c r="BB216" i="1"/>
  <c r="BC216" i="1"/>
  <c r="BD216" i="1"/>
  <c r="BA158" i="1"/>
  <c r="BB158" i="1"/>
  <c r="BC158" i="1"/>
  <c r="BD158" i="1"/>
  <c r="BA190" i="1"/>
  <c r="BB190" i="1"/>
  <c r="BC190" i="1"/>
  <c r="BD190" i="1"/>
  <c r="BC124" i="1"/>
  <c r="BD124" i="1"/>
  <c r="BC167" i="1"/>
  <c r="BD167" i="1"/>
  <c r="BA126" i="1"/>
  <c r="BB126" i="1"/>
  <c r="BC126" i="1"/>
  <c r="BD126" i="1"/>
  <c r="BC297" i="1"/>
  <c r="BD297" i="1"/>
  <c r="BA297" i="1"/>
  <c r="BB297" i="1"/>
  <c r="BA90" i="1"/>
  <c r="BB90" i="1"/>
  <c r="BC90" i="1"/>
  <c r="BD90" i="1"/>
  <c r="BA65" i="1"/>
  <c r="BB65" i="1"/>
  <c r="BC65" i="1"/>
  <c r="BD65" i="1"/>
  <c r="BA249" i="1"/>
  <c r="BB249" i="1"/>
  <c r="BC249" i="1"/>
  <c r="BD249" i="1"/>
  <c r="BA138" i="1"/>
  <c r="BB138" i="1"/>
  <c r="BC138" i="1"/>
  <c r="BD138" i="1"/>
  <c r="AE137" i="1"/>
  <c r="AE245" i="1"/>
  <c r="AE172" i="1"/>
  <c r="AE91" i="1"/>
  <c r="O152" i="1"/>
  <c r="AZ152" i="1"/>
  <c r="AE130" i="1"/>
  <c r="AE80" i="1"/>
  <c r="O151" i="1"/>
  <c r="AZ151" i="1"/>
  <c r="O148" i="1"/>
  <c r="AZ148" i="1"/>
  <c r="AE59" i="1"/>
  <c r="O116" i="1"/>
  <c r="AZ116" i="1"/>
  <c r="BE155" i="1"/>
  <c r="BG155" i="1"/>
  <c r="Q155" i="1"/>
  <c r="U155" i="1"/>
  <c r="P155" i="1"/>
  <c r="BA88" i="1"/>
  <c r="O285" i="1"/>
  <c r="AZ285" i="1"/>
  <c r="BA285" i="1"/>
  <c r="BB285" i="1"/>
  <c r="O281" i="1"/>
  <c r="AZ281" i="1"/>
  <c r="BA281" i="1"/>
  <c r="BB281" i="1"/>
  <c r="O71" i="1"/>
  <c r="AZ71" i="1"/>
  <c r="AE34" i="1"/>
  <c r="BC122" i="1"/>
  <c r="BD122" i="1"/>
  <c r="O86" i="1"/>
  <c r="AZ86" i="1"/>
  <c r="AE89" i="1"/>
  <c r="AE35" i="1"/>
  <c r="O241" i="1"/>
  <c r="AZ241" i="1"/>
  <c r="O142" i="1"/>
  <c r="AZ142" i="1"/>
  <c r="O54" i="1"/>
  <c r="AZ54" i="1"/>
  <c r="O168" i="1"/>
  <c r="AZ168" i="1"/>
  <c r="AE113" i="1"/>
  <c r="O105" i="1"/>
  <c r="AZ105" i="1"/>
  <c r="AE260" i="1"/>
  <c r="O180" i="1"/>
  <c r="AZ180" i="1"/>
  <c r="AE204" i="1"/>
  <c r="BA129" i="1"/>
  <c r="BB129" i="1"/>
  <c r="BC129" i="1"/>
  <c r="BD129" i="1"/>
  <c r="BE129" i="1"/>
  <c r="BG129" i="1"/>
  <c r="Q129" i="1"/>
  <c r="U129" i="1"/>
  <c r="P129" i="1"/>
  <c r="AE152" i="1"/>
  <c r="O80" i="1"/>
  <c r="AZ80" i="1"/>
  <c r="O64" i="1"/>
  <c r="AZ64" i="1"/>
  <c r="O77" i="1"/>
  <c r="AZ77" i="1"/>
  <c r="BE271" i="1"/>
  <c r="BG271" i="1"/>
  <c r="Q271" i="1"/>
  <c r="U271" i="1"/>
  <c r="P271" i="1"/>
  <c r="BA269" i="1"/>
  <c r="BB269" i="1"/>
  <c r="BC269" i="1"/>
  <c r="BD269" i="1"/>
  <c r="BE269" i="1"/>
  <c r="BG269" i="1"/>
  <c r="Q269" i="1"/>
  <c r="U269" i="1"/>
  <c r="P269" i="1"/>
  <c r="AE132" i="1"/>
  <c r="AE174" i="1"/>
  <c r="O277" i="1"/>
  <c r="AZ277" i="1"/>
  <c r="AE167" i="1"/>
  <c r="AE65" i="1"/>
  <c r="O210" i="1"/>
  <c r="AZ210" i="1"/>
  <c r="AE118" i="1"/>
  <c r="AV187" i="1"/>
  <c r="AW187" i="1"/>
  <c r="AX187" i="1"/>
  <c r="AY187" i="1"/>
  <c r="BA177" i="1"/>
  <c r="BB177" i="1"/>
  <c r="O35" i="1"/>
  <c r="AZ35" i="1"/>
  <c r="BA226" i="1"/>
  <c r="BB226" i="1"/>
  <c r="BC226" i="1"/>
  <c r="BD226" i="1"/>
  <c r="BE226" i="1"/>
  <c r="BG226" i="1"/>
  <c r="Q226" i="1"/>
  <c r="U226" i="1"/>
  <c r="P226" i="1"/>
  <c r="AV53" i="1"/>
  <c r="AX53" i="1"/>
  <c r="O161" i="1"/>
  <c r="AZ161" i="1"/>
  <c r="AE258" i="1"/>
  <c r="AE54" i="1"/>
  <c r="O194" i="1"/>
  <c r="AZ194" i="1"/>
  <c r="AE64" i="1"/>
  <c r="O193" i="1"/>
  <c r="AZ193" i="1"/>
  <c r="O218" i="1"/>
  <c r="AZ218" i="1"/>
  <c r="AE277" i="1"/>
  <c r="AE107" i="1"/>
  <c r="BA55" i="1"/>
  <c r="BB55" i="1"/>
  <c r="BC55" i="1"/>
  <c r="BD55" i="1"/>
  <c r="BE55" i="1"/>
  <c r="BG55" i="1"/>
  <c r="Q55" i="1"/>
  <c r="U55" i="1"/>
  <c r="P55" i="1"/>
  <c r="BA130" i="1"/>
  <c r="BB130" i="1"/>
  <c r="O72" i="1"/>
  <c r="AZ72" i="1"/>
  <c r="O200" i="1"/>
  <c r="AZ200" i="1"/>
  <c r="AE124" i="1"/>
  <c r="AE147" i="1"/>
  <c r="AE194" i="1"/>
  <c r="O159" i="1"/>
  <c r="AZ159" i="1"/>
  <c r="AE224" i="1"/>
  <c r="O198" i="1"/>
  <c r="AZ198" i="1"/>
  <c r="O125" i="1"/>
  <c r="AZ125" i="1"/>
  <c r="O78" i="1"/>
  <c r="AZ78" i="1"/>
  <c r="AE157" i="1"/>
  <c r="O115" i="1"/>
  <c r="AZ115" i="1"/>
  <c r="BE57" i="1"/>
  <c r="BG57" i="1"/>
  <c r="Q57" i="1"/>
  <c r="U57" i="1"/>
  <c r="P57" i="1"/>
  <c r="O268" i="1"/>
  <c r="AZ268" i="1"/>
  <c r="BA99" i="1"/>
  <c r="BB99" i="1"/>
  <c r="BC99" i="1"/>
  <c r="BD99" i="1"/>
  <c r="BE99" i="1"/>
  <c r="BG99" i="1"/>
  <c r="Q99" i="1"/>
  <c r="U99" i="1"/>
  <c r="P99" i="1"/>
  <c r="AE183" i="1"/>
  <c r="AE92" i="1"/>
  <c r="O75" i="1"/>
  <c r="AZ75" i="1"/>
  <c r="BC207" i="1"/>
  <c r="BD207" i="1"/>
  <c r="AE195" i="1"/>
  <c r="O79" i="1"/>
  <c r="AZ79" i="1"/>
  <c r="AE102" i="1"/>
  <c r="AE193" i="1"/>
  <c r="BA143" i="1"/>
  <c r="BB143" i="1"/>
  <c r="BC143" i="1"/>
  <c r="BD143" i="1"/>
  <c r="BE143" i="1"/>
  <c r="BG143" i="1"/>
  <c r="Q143" i="1"/>
  <c r="U143" i="1"/>
  <c r="P143" i="1"/>
  <c r="O104" i="1"/>
  <c r="AZ104" i="1"/>
  <c r="AE105" i="1"/>
  <c r="O304" i="1"/>
  <c r="AZ304" i="1"/>
  <c r="BA304" i="1"/>
  <c r="BB304" i="1"/>
  <c r="AE159" i="1"/>
  <c r="O239" i="1"/>
  <c r="AZ239" i="1"/>
  <c r="AE138" i="1"/>
  <c r="AE114" i="1"/>
  <c r="O62" i="1"/>
  <c r="AZ62" i="1"/>
  <c r="O240" i="1"/>
  <c r="AZ240" i="1"/>
  <c r="O238" i="1"/>
  <c r="AZ238" i="1"/>
  <c r="BA29" i="1"/>
  <c r="BB29" i="1"/>
  <c r="BC29" i="1"/>
  <c r="BD29" i="1"/>
  <c r="BE29" i="1"/>
  <c r="BG29" i="1"/>
  <c r="Q29" i="1"/>
  <c r="U29" i="1"/>
  <c r="P29" i="1"/>
  <c r="AE217" i="1"/>
  <c r="O66" i="1"/>
  <c r="AZ66" i="1"/>
  <c r="O166" i="1"/>
  <c r="AZ166" i="1"/>
  <c r="AE164" i="1"/>
  <c r="BA103" i="1"/>
  <c r="BB103" i="1"/>
  <c r="O27" i="1"/>
  <c r="AZ27" i="1"/>
  <c r="BC27" i="1"/>
  <c r="BD27" i="1"/>
  <c r="BE27" i="1"/>
  <c r="BG27" i="1"/>
  <c r="Q27" i="1"/>
  <c r="U27" i="1"/>
  <c r="P27" i="1"/>
  <c r="BA51" i="1"/>
  <c r="BB51" i="1"/>
  <c r="BC51" i="1"/>
  <c r="BD51" i="1"/>
  <c r="BE51" i="1"/>
  <c r="BG51" i="1"/>
  <c r="Q51" i="1"/>
  <c r="U51" i="1"/>
  <c r="P51" i="1"/>
  <c r="BC130" i="1"/>
  <c r="BD130" i="1"/>
  <c r="AE151" i="1"/>
  <c r="BA154" i="1"/>
  <c r="BB154" i="1"/>
  <c r="BC154" i="1"/>
  <c r="BD154" i="1"/>
  <c r="BE154" i="1"/>
  <c r="BG154" i="1"/>
  <c r="Q154" i="1"/>
  <c r="U154" i="1"/>
  <c r="P154" i="1"/>
  <c r="BC103" i="1"/>
  <c r="BD103" i="1"/>
  <c r="AX247" i="1"/>
  <c r="BC177" i="1"/>
  <c r="BD177" i="1"/>
  <c r="O147" i="1"/>
  <c r="AZ147" i="1"/>
  <c r="BA32" i="1"/>
  <c r="BB32" i="1"/>
  <c r="BC32" i="1"/>
  <c r="BD32" i="1"/>
  <c r="BE32" i="1"/>
  <c r="BG32" i="1"/>
  <c r="Q32" i="1"/>
  <c r="U32" i="1"/>
  <c r="P32" i="1"/>
  <c r="AE284" i="1"/>
  <c r="O24" i="1"/>
  <c r="AZ24" i="1"/>
  <c r="BA24" i="1"/>
  <c r="AE286" i="1"/>
  <c r="O276" i="1"/>
  <c r="AZ276" i="1"/>
  <c r="O219" i="1"/>
  <c r="AZ219" i="1"/>
  <c r="O133" i="1"/>
  <c r="AZ133" i="1"/>
  <c r="AE73" i="1"/>
  <c r="O232" i="1"/>
  <c r="AZ232" i="1"/>
  <c r="O52" i="1"/>
  <c r="AZ52" i="1"/>
  <c r="O244" i="1"/>
  <c r="AZ244" i="1"/>
  <c r="AE304" i="1"/>
  <c r="O44" i="1"/>
  <c r="AZ44" i="1"/>
  <c r="BC44" i="1"/>
  <c r="BD44" i="1"/>
  <c r="AE46" i="1"/>
  <c r="O153" i="1"/>
  <c r="AZ153" i="1"/>
  <c r="O150" i="1"/>
  <c r="AZ150" i="1"/>
  <c r="O246" i="1"/>
  <c r="AZ246" i="1"/>
  <c r="O220" i="1"/>
  <c r="AZ220" i="1"/>
  <c r="AE202" i="1"/>
  <c r="O81" i="1"/>
  <c r="AZ81" i="1"/>
  <c r="AE203" i="1"/>
  <c r="O262" i="1"/>
  <c r="AZ262" i="1"/>
  <c r="BA128" i="1"/>
  <c r="BB128" i="1"/>
  <c r="BC128" i="1"/>
  <c r="BD128" i="1"/>
  <c r="BE128" i="1"/>
  <c r="BG128" i="1"/>
  <c r="Q128" i="1"/>
  <c r="U128" i="1"/>
  <c r="P128" i="1"/>
  <c r="O84" i="1"/>
  <c r="AZ84" i="1"/>
  <c r="O131" i="1"/>
  <c r="AZ131" i="1"/>
  <c r="AE198" i="1"/>
  <c r="O73" i="1"/>
  <c r="AZ73" i="1"/>
  <c r="AE52" i="1"/>
  <c r="AE125" i="1"/>
  <c r="AE123" i="1"/>
  <c r="AE244" i="1"/>
  <c r="O192" i="1"/>
  <c r="AZ192" i="1"/>
  <c r="AE270" i="1"/>
  <c r="AE33" i="1"/>
  <c r="O114" i="1"/>
  <c r="AZ114" i="1"/>
  <c r="O157" i="1"/>
  <c r="AZ157" i="1"/>
  <c r="O211" i="1"/>
  <c r="AZ211" i="1"/>
  <c r="AE240" i="1"/>
  <c r="O183" i="1"/>
  <c r="AZ183" i="1"/>
  <c r="O92" i="1"/>
  <c r="AZ92" i="1"/>
  <c r="O38" i="1"/>
  <c r="AZ38" i="1"/>
  <c r="AE173" i="1"/>
  <c r="O112" i="1"/>
  <c r="AZ112" i="1"/>
  <c r="AY110" i="1"/>
  <c r="BA170" i="1"/>
  <c r="BB170" i="1"/>
  <c r="BC170" i="1"/>
  <c r="BD170" i="1"/>
  <c r="BE170" i="1"/>
  <c r="BG170" i="1"/>
  <c r="Q170" i="1"/>
  <c r="U170" i="1"/>
  <c r="P170" i="1"/>
  <c r="O234" i="1"/>
  <c r="AZ234" i="1"/>
  <c r="AE179" i="1"/>
  <c r="AE66" i="1"/>
  <c r="AE190" i="1"/>
  <c r="O63" i="1"/>
  <c r="AZ63" i="1"/>
  <c r="O274" i="1"/>
  <c r="AZ274" i="1"/>
  <c r="O178" i="1"/>
  <c r="AZ178" i="1"/>
  <c r="O208" i="1"/>
  <c r="AZ208" i="1"/>
  <c r="O176" i="1"/>
  <c r="AZ176" i="1"/>
  <c r="BA265" i="1"/>
  <c r="BB265" i="1"/>
  <c r="AE90" i="1"/>
  <c r="AE181" i="1"/>
  <c r="O278" i="1"/>
  <c r="AZ278" i="1"/>
  <c r="AE234" i="1"/>
  <c r="O179" i="1"/>
  <c r="AZ179" i="1"/>
  <c r="O165" i="1"/>
  <c r="AZ165" i="1"/>
  <c r="O36" i="1"/>
  <c r="AZ36" i="1"/>
  <c r="BA182" i="1"/>
  <c r="BB182" i="1"/>
  <c r="BC182" i="1"/>
  <c r="BD182" i="1"/>
  <c r="BE182" i="1"/>
  <c r="BG182" i="1"/>
  <c r="Q182" i="1"/>
  <c r="U182" i="1"/>
  <c r="P182" i="1"/>
  <c r="BA223" i="1"/>
  <c r="BB223" i="1"/>
  <c r="BC223" i="1"/>
  <c r="BD223" i="1"/>
  <c r="BE223" i="1"/>
  <c r="BG223" i="1"/>
  <c r="Q223" i="1"/>
  <c r="U223" i="1"/>
  <c r="P223" i="1"/>
  <c r="BA123" i="1"/>
  <c r="BB123" i="1"/>
  <c r="BA175" i="1"/>
  <c r="BB175" i="1"/>
  <c r="AY201" i="1"/>
  <c r="BA173" i="1"/>
  <c r="BB173" i="1"/>
  <c r="BE273" i="1"/>
  <c r="BG273" i="1"/>
  <c r="Q273" i="1"/>
  <c r="U273" i="1"/>
  <c r="P273" i="1"/>
  <c r="BA82" i="1"/>
  <c r="BB82" i="1"/>
  <c r="BC82" i="1"/>
  <c r="BD82" i="1"/>
  <c r="BE82" i="1"/>
  <c r="BG82" i="1"/>
  <c r="Q82" i="1"/>
  <c r="U82" i="1"/>
  <c r="P82" i="1"/>
  <c r="AX98" i="1"/>
  <c r="AY98" i="1"/>
  <c r="AV98" i="1"/>
  <c r="BE189" i="1"/>
  <c r="BG189" i="1"/>
  <c r="Q189" i="1"/>
  <c r="U189" i="1"/>
  <c r="P189" i="1"/>
  <c r="BE96" i="1"/>
  <c r="BG96" i="1"/>
  <c r="Q96" i="1"/>
  <c r="U96" i="1"/>
  <c r="P96" i="1"/>
  <c r="AE295" i="1"/>
  <c r="AE28" i="1"/>
  <c r="O280" i="1"/>
  <c r="AZ280" i="1"/>
  <c r="BA280" i="1"/>
  <c r="BB280" i="1"/>
  <c r="BE39" i="1"/>
  <c r="BG39" i="1"/>
  <c r="Q39" i="1"/>
  <c r="U39" i="1"/>
  <c r="P39" i="1"/>
  <c r="AV39" i="1"/>
  <c r="AE153" i="1"/>
  <c r="AE122" i="1"/>
  <c r="BA259" i="1"/>
  <c r="BB259" i="1"/>
  <c r="BC259" i="1"/>
  <c r="BD259" i="1"/>
  <c r="BE259" i="1"/>
  <c r="BG259" i="1"/>
  <c r="Q259" i="1"/>
  <c r="U259" i="1"/>
  <c r="P259" i="1"/>
  <c r="AE81" i="1"/>
  <c r="AE31" i="1"/>
  <c r="AE139" i="1"/>
  <c r="O95" i="1"/>
  <c r="AZ95" i="1"/>
  <c r="O145" i="1"/>
  <c r="AZ145" i="1"/>
  <c r="O248" i="1"/>
  <c r="AZ248" i="1"/>
  <c r="O156" i="1"/>
  <c r="AZ156" i="1"/>
  <c r="AE267" i="1"/>
  <c r="AE136" i="1"/>
  <c r="O209" i="1"/>
  <c r="AZ209" i="1"/>
  <c r="AE206" i="1"/>
  <c r="AE119" i="1"/>
  <c r="O272" i="1"/>
  <c r="AZ272" i="1"/>
  <c r="BA140" i="1"/>
  <c r="BB140" i="1"/>
  <c r="BC140" i="1"/>
  <c r="BD140" i="1"/>
  <c r="BE140" i="1"/>
  <c r="BG140" i="1"/>
  <c r="Q140" i="1"/>
  <c r="U140" i="1"/>
  <c r="P140" i="1"/>
  <c r="O149" i="1"/>
  <c r="AZ149" i="1"/>
  <c r="O134" i="1"/>
  <c r="AZ134" i="1"/>
  <c r="O205" i="1"/>
  <c r="AZ205" i="1"/>
  <c r="O188" i="1"/>
  <c r="AZ188" i="1"/>
  <c r="O191" i="1"/>
  <c r="AZ191" i="1"/>
  <c r="BE111" i="1"/>
  <c r="BG111" i="1"/>
  <c r="Q111" i="1"/>
  <c r="U111" i="1"/>
  <c r="P111" i="1"/>
  <c r="BC173" i="1"/>
  <c r="BD173" i="1"/>
  <c r="O144" i="1"/>
  <c r="AZ144" i="1"/>
  <c r="BE225" i="1"/>
  <c r="BG225" i="1"/>
  <c r="Q225" i="1"/>
  <c r="U225" i="1"/>
  <c r="P225" i="1"/>
  <c r="BA127" i="1"/>
  <c r="BB127" i="1"/>
  <c r="BC127" i="1"/>
  <c r="BD127" i="1"/>
  <c r="BE127" i="1"/>
  <c r="BG127" i="1"/>
  <c r="Q127" i="1"/>
  <c r="U127" i="1"/>
  <c r="P127" i="1"/>
  <c r="AE63" i="1"/>
  <c r="BE214" i="1"/>
  <c r="BG214" i="1"/>
  <c r="Q214" i="1"/>
  <c r="U214" i="1"/>
  <c r="P214" i="1"/>
  <c r="O256" i="1"/>
  <c r="AZ256" i="1"/>
  <c r="BE227" i="1"/>
  <c r="BG227" i="1"/>
  <c r="Q227" i="1"/>
  <c r="U227" i="1"/>
  <c r="P227" i="1"/>
  <c r="O109" i="1"/>
  <c r="AZ109" i="1"/>
  <c r="O113" i="1"/>
  <c r="AZ113" i="1"/>
  <c r="BA162" i="1"/>
  <c r="BB162" i="1"/>
  <c r="O26" i="1"/>
  <c r="AZ26" i="1"/>
  <c r="BC26" i="1"/>
  <c r="BD26" i="1"/>
  <c r="O301" i="1"/>
  <c r="AZ301" i="1"/>
  <c r="BA301" i="1"/>
  <c r="BB301" i="1"/>
  <c r="O294" i="1"/>
  <c r="AZ294" i="1"/>
  <c r="BC294" i="1"/>
  <c r="BD294" i="1"/>
  <c r="AE280" i="1"/>
  <c r="O305" i="1"/>
  <c r="AZ305" i="1"/>
  <c r="BA305" i="1"/>
  <c r="AE43" i="1"/>
  <c r="AE45" i="1"/>
  <c r="O231" i="1"/>
  <c r="AZ231" i="1"/>
  <c r="O89" i="1"/>
  <c r="AZ89" i="1"/>
  <c r="AE145" i="1"/>
  <c r="O236" i="1"/>
  <c r="AZ236" i="1"/>
  <c r="AE261" i="1"/>
  <c r="AE156" i="1"/>
  <c r="O136" i="1"/>
  <c r="AZ136" i="1"/>
  <c r="O221" i="1"/>
  <c r="AZ221" i="1"/>
  <c r="AE209" i="1"/>
  <c r="O137" i="1"/>
  <c r="AZ137" i="1"/>
  <c r="O91" i="1"/>
  <c r="AZ91" i="1"/>
  <c r="O106" i="1"/>
  <c r="AZ106" i="1"/>
  <c r="AE149" i="1"/>
  <c r="AE266" i="1"/>
  <c r="O97" i="1"/>
  <c r="AZ97" i="1"/>
  <c r="AE148" i="1"/>
  <c r="AE188" i="1"/>
  <c r="AE191" i="1"/>
  <c r="AE103" i="1"/>
  <c r="BE93" i="1"/>
  <c r="BG93" i="1"/>
  <c r="Q93" i="1"/>
  <c r="U93" i="1"/>
  <c r="P93" i="1"/>
  <c r="AE144" i="1"/>
  <c r="AE278" i="1"/>
  <c r="AE165" i="1"/>
  <c r="AE135" i="1"/>
  <c r="AE76" i="1"/>
  <c r="O235" i="1"/>
  <c r="AZ235" i="1"/>
  <c r="BA41" i="1"/>
  <c r="BB41" i="1"/>
  <c r="BC41" i="1"/>
  <c r="BD41" i="1"/>
  <c r="BE41" i="1"/>
  <c r="BG41" i="1"/>
  <c r="Q41" i="1"/>
  <c r="U41" i="1"/>
  <c r="P41" i="1"/>
  <c r="O46" i="1"/>
  <c r="AZ46" i="1"/>
  <c r="AE44" i="1"/>
  <c r="AE47" i="1"/>
  <c r="AE49" i="1"/>
  <c r="BA50" i="1"/>
  <c r="BB50" i="1"/>
  <c r="O47" i="1"/>
  <c r="AZ47" i="1"/>
  <c r="O49" i="1"/>
  <c r="AZ49" i="1"/>
  <c r="O43" i="1"/>
  <c r="AZ43" i="1"/>
  <c r="O45" i="1"/>
  <c r="AZ45" i="1"/>
  <c r="BA42" i="1"/>
  <c r="BB42" i="1"/>
  <c r="AX40" i="1"/>
  <c r="AV40" i="1"/>
  <c r="AV279" i="1"/>
  <c r="AW279" i="1"/>
  <c r="BA292" i="1"/>
  <c r="BB292" i="1"/>
  <c r="AX313" i="1"/>
  <c r="AY313" i="1"/>
  <c r="AV313" i="1"/>
  <c r="AW313" i="1"/>
  <c r="O286" i="1"/>
  <c r="AZ286" i="1"/>
  <c r="BE314" i="1"/>
  <c r="BG314" i="1"/>
  <c r="Q314" i="1"/>
  <c r="U314" i="1"/>
  <c r="P314" i="1"/>
  <c r="BA283" i="1"/>
  <c r="BB283" i="1"/>
  <c r="BC283" i="1"/>
  <c r="BD283" i="1"/>
  <c r="BE283" i="1"/>
  <c r="BG283" i="1"/>
  <c r="Q283" i="1"/>
  <c r="U283" i="1"/>
  <c r="P283" i="1"/>
  <c r="O290" i="1"/>
  <c r="AZ290" i="1"/>
  <c r="O306" i="1"/>
  <c r="AZ306" i="1"/>
  <c r="BA310" i="1"/>
  <c r="BB310" i="1"/>
  <c r="AE290" i="1"/>
  <c r="AV289" i="1"/>
  <c r="AY289" i="1"/>
  <c r="AW289" i="1"/>
  <c r="AX289" i="1"/>
  <c r="AE281" i="1"/>
  <c r="AX291" i="1"/>
  <c r="AV291" i="1"/>
  <c r="AY291" i="1"/>
  <c r="AW291" i="1"/>
  <c r="AE288" i="1"/>
  <c r="AE312" i="1"/>
  <c r="O308" i="1"/>
  <c r="AZ308" i="1"/>
  <c r="AE309" i="1"/>
  <c r="AE303" i="1"/>
  <c r="AE305" i="1"/>
  <c r="AX315" i="1"/>
  <c r="AY315" i="1"/>
  <c r="AV315" i="1"/>
  <c r="AW315" i="1"/>
  <c r="O288" i="1"/>
  <c r="AZ288" i="1"/>
  <c r="AE293" i="1"/>
  <c r="AE308" i="1"/>
  <c r="BE287" i="1"/>
  <c r="BG287" i="1"/>
  <c r="Q287" i="1"/>
  <c r="U287" i="1"/>
  <c r="P287" i="1"/>
  <c r="O15" i="1"/>
  <c r="AZ15" i="1"/>
  <c r="BA15" i="1"/>
  <c r="BB15" i="1"/>
  <c r="AW17" i="1"/>
  <c r="AX25" i="1"/>
  <c r="AW25" i="1"/>
  <c r="AV25" i="1"/>
  <c r="AY25" i="1"/>
  <c r="AE23" i="1"/>
  <c r="AE21" i="1"/>
  <c r="O20" i="1"/>
  <c r="AZ20" i="1"/>
  <c r="O22" i="1"/>
  <c r="AZ22" i="1"/>
  <c r="AE24" i="1"/>
  <c r="O28" i="1"/>
  <c r="AZ28" i="1"/>
  <c r="AX19" i="1"/>
  <c r="AE26" i="1"/>
  <c r="BE16" i="1"/>
  <c r="BG16" i="1"/>
  <c r="Q16" i="1"/>
  <c r="U16" i="1"/>
  <c r="P16" i="1"/>
  <c r="AW53" i="1"/>
  <c r="AW307" i="1"/>
  <c r="BA261" i="1"/>
  <c r="BB261" i="1"/>
  <c r="AX17" i="1"/>
  <c r="BC254" i="1"/>
  <c r="BD254" i="1"/>
  <c r="BE254" i="1"/>
  <c r="BG254" i="1"/>
  <c r="Q254" i="1"/>
  <c r="U254" i="1"/>
  <c r="P254" i="1"/>
  <c r="BA60" i="1"/>
  <c r="BB60" i="1"/>
  <c r="AV17" i="1"/>
  <c r="BC230" i="1"/>
  <c r="BD230" i="1"/>
  <c r="BE253" i="1"/>
  <c r="BG253" i="1"/>
  <c r="Q253" i="1"/>
  <c r="U253" i="1"/>
  <c r="P253" i="1"/>
  <c r="AV253" i="1"/>
  <c r="BE83" i="1"/>
  <c r="BG83" i="1"/>
  <c r="Q83" i="1"/>
  <c r="U83" i="1"/>
  <c r="P83" i="1"/>
  <c r="AX83" i="1"/>
  <c r="BE310" i="1"/>
  <c r="BG310" i="1"/>
  <c r="Q310" i="1"/>
  <c r="U310" i="1"/>
  <c r="P310" i="1"/>
  <c r="AV310" i="1"/>
  <c r="BA107" i="1"/>
  <c r="BB107" i="1"/>
  <c r="BA139" i="1"/>
  <c r="BB139" i="1"/>
  <c r="BE119" i="1"/>
  <c r="BG119" i="1"/>
  <c r="Q119" i="1"/>
  <c r="U119" i="1"/>
  <c r="P119" i="1"/>
  <c r="BA119" i="1"/>
  <c r="BB119" i="1"/>
  <c r="BC184" i="1"/>
  <c r="BD184" i="1"/>
  <c r="BE184" i="1"/>
  <c r="BG184" i="1"/>
  <c r="Q184" i="1"/>
  <c r="U184" i="1"/>
  <c r="P184" i="1"/>
  <c r="AX184" i="1"/>
  <c r="BA258" i="1"/>
  <c r="BB258" i="1"/>
  <c r="BC312" i="1"/>
  <c r="BD312" i="1"/>
  <c r="BC197" i="1"/>
  <c r="BD197" i="1"/>
  <c r="BE197" i="1"/>
  <c r="BG197" i="1"/>
  <c r="Q197" i="1"/>
  <c r="U197" i="1"/>
  <c r="P197" i="1"/>
  <c r="AW197" i="1"/>
  <c r="AV247" i="1"/>
  <c r="AY247" i="1"/>
  <c r="BA102" i="1"/>
  <c r="BB102" i="1"/>
  <c r="BC228" i="1"/>
  <c r="BD228" i="1"/>
  <c r="BE228" i="1"/>
  <c r="BG228" i="1"/>
  <c r="Q228" i="1"/>
  <c r="U228" i="1"/>
  <c r="P228" i="1"/>
  <c r="AY228" i="1"/>
  <c r="BE126" i="1"/>
  <c r="BG126" i="1"/>
  <c r="Q126" i="1"/>
  <c r="U126" i="1"/>
  <c r="P126" i="1"/>
  <c r="AY126" i="1"/>
  <c r="BC186" i="1"/>
  <c r="BD186" i="1"/>
  <c r="AX307" i="1"/>
  <c r="AX201" i="1"/>
  <c r="AX213" i="1"/>
  <c r="AV117" i="1"/>
  <c r="AY307" i="1"/>
  <c r="AV213" i="1"/>
  <c r="AW213" i="1"/>
  <c r="AX30" i="1"/>
  <c r="AV19" i="1"/>
  <c r="AX279" i="1"/>
  <c r="AY19" i="1"/>
  <c r="AX257" i="1"/>
  <c r="AW257" i="1"/>
  <c r="AV257" i="1"/>
  <c r="AY257" i="1"/>
  <c r="AW40" i="1"/>
  <c r="BC87" i="1"/>
  <c r="BD87" i="1"/>
  <c r="BE87" i="1"/>
  <c r="BG87" i="1"/>
  <c r="Q87" i="1"/>
  <c r="U87" i="1"/>
  <c r="P87" i="1"/>
  <c r="AV87" i="1"/>
  <c r="BB268" i="10"/>
  <c r="BD268" i="10"/>
  <c r="BB115" i="10"/>
  <c r="BD115" i="10"/>
  <c r="BB60" i="10"/>
  <c r="BD60" i="10"/>
  <c r="BB191" i="10"/>
  <c r="BD191" i="10"/>
  <c r="BB62" i="10"/>
  <c r="BD62" i="10"/>
  <c r="AV110" i="1"/>
  <c r="BA202" i="1"/>
  <c r="BB202" i="1"/>
  <c r="BB176" i="10"/>
  <c r="BD176" i="10"/>
  <c r="BA263" i="1"/>
  <c r="BB263" i="1"/>
  <c r="AW110" i="1"/>
  <c r="BA217" i="1"/>
  <c r="BB217" i="1"/>
  <c r="BC224" i="1"/>
  <c r="BD224" i="1"/>
  <c r="BE263" i="1"/>
  <c r="BG263" i="1"/>
  <c r="Q263" i="1"/>
  <c r="U263" i="1"/>
  <c r="P263" i="1"/>
  <c r="AW263" i="1"/>
  <c r="BB93" i="10"/>
  <c r="BD93" i="10"/>
  <c r="BB136" i="10"/>
  <c r="BD136" i="10"/>
  <c r="BB244" i="10"/>
  <c r="BD244" i="10"/>
  <c r="BC233" i="1"/>
  <c r="BD233" i="1"/>
  <c r="BE233" i="1"/>
  <c r="BG233" i="1"/>
  <c r="Q233" i="1"/>
  <c r="U233" i="1"/>
  <c r="P233" i="1"/>
  <c r="AY233" i="1"/>
  <c r="BE101" i="1"/>
  <c r="BG101" i="1"/>
  <c r="Q101" i="1"/>
  <c r="U101" i="1"/>
  <c r="P101" i="1"/>
  <c r="AY101" i="1"/>
  <c r="BB71" i="10"/>
  <c r="BD71" i="10"/>
  <c r="BB29" i="10"/>
  <c r="BD29" i="10"/>
  <c r="BC212" i="1"/>
  <c r="BD212" i="1"/>
  <c r="BE212" i="1"/>
  <c r="BG212" i="1"/>
  <c r="Q212" i="1"/>
  <c r="U212" i="1"/>
  <c r="P212" i="1"/>
  <c r="BB78" i="10"/>
  <c r="BD78" i="10"/>
  <c r="BB110" i="10"/>
  <c r="BD110" i="10"/>
  <c r="BB174" i="10"/>
  <c r="BD174" i="10"/>
  <c r="BB64" i="10"/>
  <c r="BD64" i="10"/>
  <c r="BB264" i="10"/>
  <c r="BD264" i="10"/>
  <c r="BC118" i="1"/>
  <c r="BD118" i="1"/>
  <c r="BE118" i="1"/>
  <c r="BG118" i="1"/>
  <c r="Q118" i="1"/>
  <c r="U118" i="1"/>
  <c r="P118" i="1"/>
  <c r="BC18" i="1"/>
  <c r="BD18" i="1"/>
  <c r="BE18" i="1"/>
  <c r="BG18" i="1"/>
  <c r="Q18" i="1"/>
  <c r="U18" i="1"/>
  <c r="P18" i="1"/>
  <c r="AV18" i="1"/>
  <c r="BC275" i="1"/>
  <c r="BD275" i="1"/>
  <c r="BE275" i="1"/>
  <c r="BG275" i="1"/>
  <c r="Q275" i="1"/>
  <c r="U275" i="1"/>
  <c r="P275" i="1"/>
  <c r="AW275" i="1"/>
  <c r="BE120" i="1"/>
  <c r="BG120" i="1"/>
  <c r="Q120" i="1"/>
  <c r="U120" i="1"/>
  <c r="P120" i="1"/>
  <c r="AV120" i="1"/>
  <c r="BC21" i="1"/>
  <c r="BD21" i="1"/>
  <c r="AW201" i="1"/>
  <c r="BB148" i="10"/>
  <c r="BD148" i="10"/>
  <c r="BB105" i="10"/>
  <c r="BD105" i="10"/>
  <c r="BB223" i="10"/>
  <c r="BD223" i="10"/>
  <c r="BB91" i="10"/>
  <c r="BD91" i="10"/>
  <c r="BB103" i="10"/>
  <c r="BD103" i="10"/>
  <c r="BB175" i="10"/>
  <c r="BD175" i="10"/>
  <c r="BB113" i="10"/>
  <c r="BD113" i="10"/>
  <c r="BA120" i="1"/>
  <c r="BB120" i="1"/>
  <c r="BC174" i="1"/>
  <c r="BD174" i="1"/>
  <c r="BE174" i="1"/>
  <c r="BG174" i="1"/>
  <c r="Q174" i="1"/>
  <c r="U174" i="1"/>
  <c r="P174" i="1"/>
  <c r="AX174" i="1"/>
  <c r="AX117" i="1"/>
  <c r="BA251" i="1"/>
  <c r="BB251" i="1"/>
  <c r="BA76" i="1"/>
  <c r="BB76" i="1"/>
  <c r="AW117" i="1"/>
  <c r="BC160" i="1"/>
  <c r="BD160" i="1"/>
  <c r="BE160" i="1"/>
  <c r="BG160" i="1"/>
  <c r="Q160" i="1"/>
  <c r="U160" i="1"/>
  <c r="P160" i="1"/>
  <c r="AV160" i="1"/>
  <c r="BE245" i="1"/>
  <c r="BG245" i="1"/>
  <c r="Q245" i="1"/>
  <c r="U245" i="1"/>
  <c r="P245" i="1"/>
  <c r="BC108" i="1"/>
  <c r="BD108" i="1"/>
  <c r="BE108" i="1"/>
  <c r="BG108" i="1"/>
  <c r="Q108" i="1"/>
  <c r="U108" i="1"/>
  <c r="P108" i="1"/>
  <c r="AY108" i="1"/>
  <c r="BC94" i="1"/>
  <c r="BD94" i="1"/>
  <c r="BE94" i="1"/>
  <c r="BG94" i="1"/>
  <c r="Q94" i="1"/>
  <c r="U94" i="1"/>
  <c r="P94" i="1"/>
  <c r="BC309" i="1"/>
  <c r="BD309" i="1"/>
  <c r="BE309" i="1"/>
  <c r="BG309" i="1"/>
  <c r="Q309" i="1"/>
  <c r="U309" i="1"/>
  <c r="P309" i="1"/>
  <c r="AX309" i="1"/>
  <c r="BA33" i="1"/>
  <c r="BB33" i="1"/>
  <c r="BE88" i="1"/>
  <c r="BG88" i="1"/>
  <c r="Q88" i="1"/>
  <c r="U88" i="1"/>
  <c r="P88" i="1"/>
  <c r="AV88" i="1"/>
  <c r="BC37" i="1"/>
  <c r="BD37" i="1"/>
  <c r="BE37" i="1"/>
  <c r="BG37" i="1"/>
  <c r="Q37" i="1"/>
  <c r="U37" i="1"/>
  <c r="P37" i="1"/>
  <c r="AV37" i="1"/>
  <c r="BC61" i="1"/>
  <c r="BD61" i="1"/>
  <c r="BE61" i="1"/>
  <c r="BG61" i="1"/>
  <c r="Q61" i="1"/>
  <c r="U61" i="1"/>
  <c r="P61" i="1"/>
  <c r="BC132" i="1"/>
  <c r="BD132" i="1"/>
  <c r="BE58" i="1"/>
  <c r="BG58" i="1"/>
  <c r="Q58" i="1"/>
  <c r="U58" i="1"/>
  <c r="P58" i="1"/>
  <c r="BA121" i="1"/>
  <c r="BB121" i="1"/>
  <c r="BC163" i="1"/>
  <c r="BD163" i="1"/>
  <c r="BE163" i="1"/>
  <c r="BG163" i="1"/>
  <c r="Q163" i="1"/>
  <c r="U163" i="1"/>
  <c r="P163" i="1"/>
  <c r="AY163" i="1"/>
  <c r="BE196" i="1"/>
  <c r="BG196" i="1"/>
  <c r="Q196" i="1"/>
  <c r="U196" i="1"/>
  <c r="P196" i="1"/>
  <c r="AV196" i="1"/>
  <c r="BE121" i="1"/>
  <c r="BG121" i="1"/>
  <c r="Q121" i="1"/>
  <c r="U121" i="1"/>
  <c r="P121" i="1"/>
  <c r="AW121" i="1"/>
  <c r="BA172" i="1"/>
  <c r="BB172" i="1"/>
  <c r="BE185" i="1"/>
  <c r="BG185" i="1"/>
  <c r="Q185" i="1"/>
  <c r="U185" i="1"/>
  <c r="P185" i="1"/>
  <c r="AV185" i="1"/>
  <c r="AY141" i="1"/>
  <c r="AX141" i="1"/>
  <c r="AV141" i="1"/>
  <c r="AW141" i="1"/>
  <c r="BA27" i="1"/>
  <c r="BB27" i="1"/>
  <c r="BE207" i="1"/>
  <c r="BG207" i="1"/>
  <c r="Q207" i="1"/>
  <c r="U207" i="1"/>
  <c r="P207" i="1"/>
  <c r="AW207" i="1"/>
  <c r="BA245" i="1"/>
  <c r="BB245" i="1"/>
  <c r="BA267" i="1"/>
  <c r="BB267" i="1"/>
  <c r="BE177" i="1"/>
  <c r="BG177" i="1"/>
  <c r="Q177" i="1"/>
  <c r="U177" i="1"/>
  <c r="P177" i="1"/>
  <c r="AV177" i="1"/>
  <c r="BE250" i="1"/>
  <c r="BG250" i="1"/>
  <c r="Q250" i="1"/>
  <c r="U250" i="1"/>
  <c r="P250" i="1"/>
  <c r="AV250" i="1"/>
  <c r="BE158" i="1"/>
  <c r="BG158" i="1"/>
  <c r="Q158" i="1"/>
  <c r="U158" i="1"/>
  <c r="P158" i="1"/>
  <c r="AV158" i="1"/>
  <c r="AV242" i="1"/>
  <c r="AW242" i="1"/>
  <c r="AX242" i="1"/>
  <c r="AY242" i="1"/>
  <c r="AX229" i="1"/>
  <c r="AW255" i="1"/>
  <c r="BC70" i="1"/>
  <c r="BD70" i="1"/>
  <c r="BE70" i="1"/>
  <c r="BG70" i="1"/>
  <c r="Q70" i="1"/>
  <c r="U70" i="1"/>
  <c r="P70" i="1"/>
  <c r="AY70" i="1"/>
  <c r="AY30" i="1"/>
  <c r="AW229" i="1"/>
  <c r="AX255" i="1"/>
  <c r="BC74" i="1"/>
  <c r="BD74" i="1"/>
  <c r="BE74" i="1"/>
  <c r="BG74" i="1"/>
  <c r="Q74" i="1"/>
  <c r="U74" i="1"/>
  <c r="P74" i="1"/>
  <c r="AY74" i="1"/>
  <c r="AY229" i="1"/>
  <c r="BA303" i="1"/>
  <c r="BB303" i="1"/>
  <c r="AY255" i="1"/>
  <c r="AY67" i="1"/>
  <c r="BA294" i="1"/>
  <c r="BB294" i="1"/>
  <c r="BC303" i="1"/>
  <c r="BD303" i="1"/>
  <c r="BE303" i="1"/>
  <c r="BG303" i="1"/>
  <c r="Q303" i="1"/>
  <c r="U303" i="1"/>
  <c r="P303" i="1"/>
  <c r="AW30" i="1"/>
  <c r="BC260" i="1"/>
  <c r="BD260" i="1"/>
  <c r="BA164" i="1"/>
  <c r="BB164" i="1"/>
  <c r="BC181" i="1"/>
  <c r="BD181" i="1"/>
  <c r="BE181" i="1"/>
  <c r="BG181" i="1"/>
  <c r="Q181" i="1"/>
  <c r="U181" i="1"/>
  <c r="P181" i="1"/>
  <c r="BC264" i="1"/>
  <c r="BD264" i="1"/>
  <c r="BE264" i="1"/>
  <c r="BG264" i="1"/>
  <c r="Q264" i="1"/>
  <c r="U264" i="1"/>
  <c r="P264" i="1"/>
  <c r="AY264" i="1"/>
  <c r="BE175" i="1"/>
  <c r="BG175" i="1"/>
  <c r="Q175" i="1"/>
  <c r="U175" i="1"/>
  <c r="P175" i="1"/>
  <c r="AV175" i="1"/>
  <c r="BC301" i="1"/>
  <c r="BD301" i="1"/>
  <c r="BE301" i="1"/>
  <c r="BG301" i="1"/>
  <c r="Q301" i="1"/>
  <c r="U301" i="1"/>
  <c r="P301" i="1"/>
  <c r="AX301" i="1"/>
  <c r="BE60" i="1"/>
  <c r="BG60" i="1"/>
  <c r="Q60" i="1"/>
  <c r="U60" i="1"/>
  <c r="P60" i="1"/>
  <c r="AX60" i="1"/>
  <c r="AV67" i="1"/>
  <c r="AW67" i="1"/>
  <c r="AV83" i="1"/>
  <c r="AV263" i="1"/>
  <c r="BA26" i="1"/>
  <c r="BB26" i="1"/>
  <c r="BE267" i="1"/>
  <c r="BG267" i="1"/>
  <c r="Q267" i="1"/>
  <c r="U267" i="1"/>
  <c r="P267" i="1"/>
  <c r="AX267" i="1"/>
  <c r="BC285" i="1"/>
  <c r="BD285" i="1"/>
  <c r="BE285" i="1"/>
  <c r="BG285" i="1"/>
  <c r="Q285" i="1"/>
  <c r="U285" i="1"/>
  <c r="P285" i="1"/>
  <c r="AV285" i="1"/>
  <c r="BA56" i="1"/>
  <c r="BB56" i="1"/>
  <c r="BC56" i="1"/>
  <c r="BD56" i="1"/>
  <c r="BE56" i="1"/>
  <c r="BG56" i="1"/>
  <c r="Q56" i="1"/>
  <c r="U56" i="1"/>
  <c r="P56" i="1"/>
  <c r="BC23" i="1"/>
  <c r="BD23" i="1"/>
  <c r="BA270" i="1"/>
  <c r="BB270" i="1"/>
  <c r="BE258" i="1"/>
  <c r="BG258" i="1"/>
  <c r="Q258" i="1"/>
  <c r="U258" i="1"/>
  <c r="P258" i="1"/>
  <c r="AX258" i="1"/>
  <c r="BE186" i="1"/>
  <c r="BG186" i="1"/>
  <c r="Q186" i="1"/>
  <c r="U186" i="1"/>
  <c r="P186" i="1"/>
  <c r="AY186" i="1"/>
  <c r="BC222" i="1"/>
  <c r="BD222" i="1"/>
  <c r="BE222" i="1"/>
  <c r="BG222" i="1"/>
  <c r="Q222" i="1"/>
  <c r="U222" i="1"/>
  <c r="P222" i="1"/>
  <c r="AV222" i="1"/>
  <c r="BC31" i="1"/>
  <c r="BD31" i="1"/>
  <c r="BE31" i="1"/>
  <c r="BG31" i="1"/>
  <c r="Q31" i="1"/>
  <c r="U31" i="1"/>
  <c r="P31" i="1"/>
  <c r="BE294" i="1"/>
  <c r="BG294" i="1"/>
  <c r="Q294" i="1"/>
  <c r="U294" i="1"/>
  <c r="P294" i="1"/>
  <c r="AY294" i="1"/>
  <c r="BC237" i="1"/>
  <c r="BD237" i="1"/>
  <c r="BE237" i="1"/>
  <c r="BG237" i="1"/>
  <c r="Q237" i="1"/>
  <c r="U237" i="1"/>
  <c r="P237" i="1"/>
  <c r="AW237" i="1"/>
  <c r="BA203" i="1"/>
  <c r="BB203" i="1"/>
  <c r="BB88" i="1"/>
  <c r="BA250" i="1"/>
  <c r="BB250" i="1"/>
  <c r="BA169" i="1"/>
  <c r="BB169" i="1"/>
  <c r="BC169" i="1"/>
  <c r="BD169" i="1"/>
  <c r="BE169" i="1"/>
  <c r="BG169" i="1"/>
  <c r="Q169" i="1"/>
  <c r="U169" i="1"/>
  <c r="P169" i="1"/>
  <c r="AW169" i="1"/>
  <c r="BC204" i="1"/>
  <c r="BD204" i="1"/>
  <c r="BE204" i="1"/>
  <c r="BG204" i="1"/>
  <c r="Q204" i="1"/>
  <c r="U204" i="1"/>
  <c r="P204" i="1"/>
  <c r="AX204" i="1"/>
  <c r="BE216" i="1"/>
  <c r="BG216" i="1"/>
  <c r="Q216" i="1"/>
  <c r="U216" i="1"/>
  <c r="P216" i="1"/>
  <c r="AX216" i="1"/>
  <c r="BB135" i="1"/>
  <c r="AX215" i="1"/>
  <c r="BE138" i="1"/>
  <c r="BG138" i="1"/>
  <c r="Q138" i="1"/>
  <c r="U138" i="1"/>
  <c r="P138" i="1"/>
  <c r="AW138" i="1"/>
  <c r="BC146" i="1"/>
  <c r="BD146" i="1"/>
  <c r="BE146" i="1"/>
  <c r="BG146" i="1"/>
  <c r="Q146" i="1"/>
  <c r="U146" i="1"/>
  <c r="P146" i="1"/>
  <c r="AV146" i="1"/>
  <c r="BE59" i="1"/>
  <c r="BG59" i="1"/>
  <c r="Q59" i="1"/>
  <c r="U59" i="1"/>
  <c r="P59" i="1"/>
  <c r="AY59" i="1"/>
  <c r="BE172" i="1"/>
  <c r="BG172" i="1"/>
  <c r="Q172" i="1"/>
  <c r="U172" i="1"/>
  <c r="P172" i="1"/>
  <c r="AX172" i="1"/>
  <c r="AV215" i="1"/>
  <c r="BA253" i="1"/>
  <c r="BB253" i="1"/>
  <c r="AY215" i="1"/>
  <c r="BE251" i="1"/>
  <c r="BG251" i="1"/>
  <c r="Q251" i="1"/>
  <c r="U251" i="1"/>
  <c r="P251" i="1"/>
  <c r="AW251" i="1"/>
  <c r="BC195" i="1"/>
  <c r="BD195" i="1"/>
  <c r="BE195" i="1"/>
  <c r="BG195" i="1"/>
  <c r="Q195" i="1"/>
  <c r="U195" i="1"/>
  <c r="P195" i="1"/>
  <c r="AV195" i="1"/>
  <c r="BC34" i="1"/>
  <c r="BD34" i="1"/>
  <c r="BE34" i="1"/>
  <c r="BG34" i="1"/>
  <c r="Q34" i="1"/>
  <c r="U34" i="1"/>
  <c r="P34" i="1"/>
  <c r="AY162" i="1"/>
  <c r="AW162" i="1"/>
  <c r="AX162" i="1"/>
  <c r="AV162" i="1"/>
  <c r="BE260" i="1"/>
  <c r="BG260" i="1"/>
  <c r="Q260" i="1"/>
  <c r="U260" i="1"/>
  <c r="P260" i="1"/>
  <c r="AV260" i="1"/>
  <c r="BC135" i="1"/>
  <c r="BD135" i="1"/>
  <c r="BE135" i="1"/>
  <c r="BG135" i="1"/>
  <c r="Q135" i="1"/>
  <c r="U135" i="1"/>
  <c r="P135" i="1"/>
  <c r="AX196" i="1"/>
  <c r="BE297" i="1"/>
  <c r="BG297" i="1"/>
  <c r="Q297" i="1"/>
  <c r="U297" i="1"/>
  <c r="P297" i="1"/>
  <c r="BA101" i="1"/>
  <c r="BB101" i="1"/>
  <c r="AY39" i="1"/>
  <c r="BA44" i="1"/>
  <c r="BB44" i="1"/>
  <c r="BC206" i="1"/>
  <c r="BD206" i="1"/>
  <c r="BE206" i="1"/>
  <c r="BG206" i="1"/>
  <c r="Q206" i="1"/>
  <c r="U206" i="1"/>
  <c r="P206" i="1"/>
  <c r="BE122" i="1"/>
  <c r="BG122" i="1"/>
  <c r="Q122" i="1"/>
  <c r="U122" i="1"/>
  <c r="P122" i="1"/>
  <c r="AV122" i="1"/>
  <c r="BB195" i="1"/>
  <c r="BC266" i="1"/>
  <c r="BD266" i="1"/>
  <c r="BE266" i="1"/>
  <c r="BG266" i="1"/>
  <c r="Q266" i="1"/>
  <c r="U266" i="1"/>
  <c r="P266" i="1"/>
  <c r="BB34" i="1"/>
  <c r="BB70" i="1"/>
  <c r="BC85" i="1"/>
  <c r="BD85" i="1"/>
  <c r="BE85" i="1"/>
  <c r="BG85" i="1"/>
  <c r="Q85" i="1"/>
  <c r="U85" i="1"/>
  <c r="P85" i="1"/>
  <c r="AV85" i="1"/>
  <c r="BA85" i="1"/>
  <c r="BB85" i="1"/>
  <c r="AX68" i="1"/>
  <c r="BA196" i="1"/>
  <c r="BB196" i="1"/>
  <c r="AX263" i="1"/>
  <c r="BE217" i="1"/>
  <c r="BG217" i="1"/>
  <c r="Q217" i="1"/>
  <c r="U217" i="1"/>
  <c r="P217" i="1"/>
  <c r="AY217" i="1"/>
  <c r="BE230" i="1"/>
  <c r="BG230" i="1"/>
  <c r="Q230" i="1"/>
  <c r="U230" i="1"/>
  <c r="P230" i="1"/>
  <c r="AY230" i="1"/>
  <c r="BB266" i="1"/>
  <c r="BA58" i="1"/>
  <c r="BB58" i="1"/>
  <c r="BC280" i="1"/>
  <c r="BD280" i="1"/>
  <c r="BE280" i="1"/>
  <c r="BG280" i="1"/>
  <c r="Q280" i="1"/>
  <c r="U280" i="1"/>
  <c r="P280" i="1"/>
  <c r="AV280" i="1"/>
  <c r="BE173" i="1"/>
  <c r="BG173" i="1"/>
  <c r="Q173" i="1"/>
  <c r="U173" i="1"/>
  <c r="P173" i="1"/>
  <c r="AV173" i="1"/>
  <c r="AW68" i="1"/>
  <c r="BB206" i="1"/>
  <c r="BE123" i="1"/>
  <c r="BG123" i="1"/>
  <c r="Q123" i="1"/>
  <c r="U123" i="1"/>
  <c r="P123" i="1"/>
  <c r="AV123" i="1"/>
  <c r="AV68" i="1"/>
  <c r="BA59" i="1"/>
  <c r="BB59" i="1"/>
  <c r="BE249" i="1"/>
  <c r="BG249" i="1"/>
  <c r="Q249" i="1"/>
  <c r="U249" i="1"/>
  <c r="P249" i="1"/>
  <c r="AV249" i="1"/>
  <c r="BC252" i="1"/>
  <c r="BD252" i="1"/>
  <c r="BE252" i="1"/>
  <c r="BG252" i="1"/>
  <c r="Q252" i="1"/>
  <c r="U252" i="1"/>
  <c r="P252" i="1"/>
  <c r="AW252" i="1"/>
  <c r="BE44" i="1"/>
  <c r="BG44" i="1"/>
  <c r="Q44" i="1"/>
  <c r="U44" i="1"/>
  <c r="P44" i="1"/>
  <c r="AW44" i="1"/>
  <c r="AY196" i="1"/>
  <c r="BC100" i="1"/>
  <c r="BD100" i="1"/>
  <c r="BE100" i="1"/>
  <c r="BG100" i="1"/>
  <c r="Q100" i="1"/>
  <c r="U100" i="1"/>
  <c r="P100" i="1"/>
  <c r="AV100" i="1"/>
  <c r="BE224" i="1"/>
  <c r="BG224" i="1"/>
  <c r="Q224" i="1"/>
  <c r="U224" i="1"/>
  <c r="P224" i="1"/>
  <c r="AV224" i="1"/>
  <c r="BE65" i="1"/>
  <c r="BG65" i="1"/>
  <c r="Q65" i="1"/>
  <c r="U65" i="1"/>
  <c r="P65" i="1"/>
  <c r="AX65" i="1"/>
  <c r="BB100" i="1"/>
  <c r="BE103" i="1"/>
  <c r="BG103" i="1"/>
  <c r="Q103" i="1"/>
  <c r="U103" i="1"/>
  <c r="P103" i="1"/>
  <c r="AW103" i="1"/>
  <c r="BA153" i="1"/>
  <c r="BB153" i="1"/>
  <c r="BC153" i="1"/>
  <c r="BD153" i="1"/>
  <c r="BE153" i="1"/>
  <c r="BG153" i="1"/>
  <c r="Q153" i="1"/>
  <c r="U153" i="1"/>
  <c r="P153" i="1"/>
  <c r="AW227" i="1"/>
  <c r="AV227" i="1"/>
  <c r="AX227" i="1"/>
  <c r="AY227" i="1"/>
  <c r="BA72" i="1"/>
  <c r="BB72" i="1"/>
  <c r="BC72" i="1"/>
  <c r="BD72" i="1"/>
  <c r="BE72" i="1"/>
  <c r="BG72" i="1"/>
  <c r="Q72" i="1"/>
  <c r="U72" i="1"/>
  <c r="P72" i="1"/>
  <c r="BA91" i="1"/>
  <c r="BB91" i="1"/>
  <c r="BC91" i="1"/>
  <c r="BD91" i="1"/>
  <c r="BE91" i="1"/>
  <c r="BG91" i="1"/>
  <c r="Q91" i="1"/>
  <c r="U91" i="1"/>
  <c r="P91" i="1"/>
  <c r="BA256" i="1"/>
  <c r="BB256" i="1"/>
  <c r="BC256" i="1"/>
  <c r="BD256" i="1"/>
  <c r="BE256" i="1"/>
  <c r="BG256" i="1"/>
  <c r="Q256" i="1"/>
  <c r="U256" i="1"/>
  <c r="P256" i="1"/>
  <c r="BA188" i="1"/>
  <c r="BB188" i="1"/>
  <c r="BC188" i="1"/>
  <c r="BD188" i="1"/>
  <c r="BE188" i="1"/>
  <c r="BG188" i="1"/>
  <c r="Q188" i="1"/>
  <c r="U188" i="1"/>
  <c r="P188" i="1"/>
  <c r="AY259" i="1"/>
  <c r="AX259" i="1"/>
  <c r="AW259" i="1"/>
  <c r="AV259" i="1"/>
  <c r="BA179" i="1"/>
  <c r="BB179" i="1"/>
  <c r="BC179" i="1"/>
  <c r="BD179" i="1"/>
  <c r="BE179" i="1"/>
  <c r="BG179" i="1"/>
  <c r="Q179" i="1"/>
  <c r="U179" i="1"/>
  <c r="P179" i="1"/>
  <c r="BC38" i="1"/>
  <c r="BD38" i="1"/>
  <c r="BE38" i="1"/>
  <c r="BG38" i="1"/>
  <c r="Q38" i="1"/>
  <c r="U38" i="1"/>
  <c r="P38" i="1"/>
  <c r="BA38" i="1"/>
  <c r="BB38" i="1"/>
  <c r="BA192" i="1"/>
  <c r="BB192" i="1"/>
  <c r="BC192" i="1"/>
  <c r="BD192" i="1"/>
  <c r="BE192" i="1"/>
  <c r="BG192" i="1"/>
  <c r="Q192" i="1"/>
  <c r="U192" i="1"/>
  <c r="P192" i="1"/>
  <c r="AY128" i="1"/>
  <c r="AV128" i="1"/>
  <c r="AW128" i="1"/>
  <c r="AX128" i="1"/>
  <c r="BA78" i="1"/>
  <c r="BB78" i="1"/>
  <c r="BC78" i="1"/>
  <c r="BD78" i="1"/>
  <c r="BE78" i="1"/>
  <c r="BG78" i="1"/>
  <c r="Q78" i="1"/>
  <c r="U78" i="1"/>
  <c r="P78" i="1"/>
  <c r="BA218" i="1"/>
  <c r="BB218" i="1"/>
  <c r="BC218" i="1"/>
  <c r="BD218" i="1"/>
  <c r="BE218" i="1"/>
  <c r="BG218" i="1"/>
  <c r="Q218" i="1"/>
  <c r="U218" i="1"/>
  <c r="P218" i="1"/>
  <c r="BA210" i="1"/>
  <c r="BB210" i="1"/>
  <c r="BC210" i="1"/>
  <c r="BD210" i="1"/>
  <c r="BE210" i="1"/>
  <c r="BG210" i="1"/>
  <c r="Q210" i="1"/>
  <c r="U210" i="1"/>
  <c r="P210" i="1"/>
  <c r="BA80" i="1"/>
  <c r="BB80" i="1"/>
  <c r="BC80" i="1"/>
  <c r="BD80" i="1"/>
  <c r="BE80" i="1"/>
  <c r="BG80" i="1"/>
  <c r="Q80" i="1"/>
  <c r="U80" i="1"/>
  <c r="P80" i="1"/>
  <c r="BE261" i="1"/>
  <c r="BG261" i="1"/>
  <c r="Q261" i="1"/>
  <c r="U261" i="1"/>
  <c r="P261" i="1"/>
  <c r="AV163" i="1"/>
  <c r="BE90" i="1"/>
  <c r="BG90" i="1"/>
  <c r="Q90" i="1"/>
  <c r="U90" i="1"/>
  <c r="P90" i="1"/>
  <c r="BA113" i="1"/>
  <c r="BB113" i="1"/>
  <c r="BC113" i="1"/>
  <c r="BD113" i="1"/>
  <c r="BE113" i="1"/>
  <c r="BG113" i="1"/>
  <c r="Q113" i="1"/>
  <c r="U113" i="1"/>
  <c r="P113" i="1"/>
  <c r="BA131" i="1"/>
  <c r="BB131" i="1"/>
  <c r="BC131" i="1"/>
  <c r="BD131" i="1"/>
  <c r="BE131" i="1"/>
  <c r="BG131" i="1"/>
  <c r="Q131" i="1"/>
  <c r="U131" i="1"/>
  <c r="P131" i="1"/>
  <c r="BA35" i="1"/>
  <c r="BB35" i="1"/>
  <c r="BC35" i="1"/>
  <c r="BD35" i="1"/>
  <c r="BE35" i="1"/>
  <c r="BG35" i="1"/>
  <c r="Q35" i="1"/>
  <c r="U35" i="1"/>
  <c r="P35" i="1"/>
  <c r="BA84" i="1"/>
  <c r="BB84" i="1"/>
  <c r="BC84" i="1"/>
  <c r="BD84" i="1"/>
  <c r="BE84" i="1"/>
  <c r="BG84" i="1"/>
  <c r="Q84" i="1"/>
  <c r="U84" i="1"/>
  <c r="P84" i="1"/>
  <c r="AX39" i="1"/>
  <c r="BA137" i="1"/>
  <c r="BB137" i="1"/>
  <c r="BC137" i="1"/>
  <c r="BD137" i="1"/>
  <c r="BE137" i="1"/>
  <c r="BG137" i="1"/>
  <c r="Q137" i="1"/>
  <c r="U137" i="1"/>
  <c r="P137" i="1"/>
  <c r="AV214" i="1"/>
  <c r="AY214" i="1"/>
  <c r="AX214" i="1"/>
  <c r="AW214" i="1"/>
  <c r="BA205" i="1"/>
  <c r="BB205" i="1"/>
  <c r="BC205" i="1"/>
  <c r="BD205" i="1"/>
  <c r="BE205" i="1"/>
  <c r="BG205" i="1"/>
  <c r="Q205" i="1"/>
  <c r="U205" i="1"/>
  <c r="P205" i="1"/>
  <c r="BA234" i="1"/>
  <c r="BB234" i="1"/>
  <c r="BC234" i="1"/>
  <c r="BD234" i="1"/>
  <c r="BE234" i="1"/>
  <c r="BG234" i="1"/>
  <c r="Q234" i="1"/>
  <c r="U234" i="1"/>
  <c r="P234" i="1"/>
  <c r="BA92" i="1"/>
  <c r="BB92" i="1"/>
  <c r="BC92" i="1"/>
  <c r="BD92" i="1"/>
  <c r="BE92" i="1"/>
  <c r="BG92" i="1"/>
  <c r="Q92" i="1"/>
  <c r="U92" i="1"/>
  <c r="P92" i="1"/>
  <c r="AW29" i="1"/>
  <c r="AY29" i="1"/>
  <c r="AV29" i="1"/>
  <c r="AX29" i="1"/>
  <c r="BA239" i="1"/>
  <c r="BB239" i="1"/>
  <c r="BC239" i="1"/>
  <c r="BD239" i="1"/>
  <c r="BE239" i="1"/>
  <c r="BG239" i="1"/>
  <c r="Q239" i="1"/>
  <c r="U239" i="1"/>
  <c r="P239" i="1"/>
  <c r="BA125" i="1"/>
  <c r="BB125" i="1"/>
  <c r="BC125" i="1"/>
  <c r="BD125" i="1"/>
  <c r="BE125" i="1"/>
  <c r="BG125" i="1"/>
  <c r="Q125" i="1"/>
  <c r="U125" i="1"/>
  <c r="P125" i="1"/>
  <c r="AX87" i="1"/>
  <c r="AW87" i="1"/>
  <c r="AY87" i="1"/>
  <c r="AY58" i="1"/>
  <c r="AV58" i="1"/>
  <c r="AX58" i="1"/>
  <c r="AW58" i="1"/>
  <c r="BA152" i="1"/>
  <c r="BB152" i="1"/>
  <c r="BC152" i="1"/>
  <c r="BD152" i="1"/>
  <c r="BE152" i="1"/>
  <c r="BG152" i="1"/>
  <c r="Q152" i="1"/>
  <c r="U152" i="1"/>
  <c r="P152" i="1"/>
  <c r="AW108" i="1"/>
  <c r="AX108" i="1"/>
  <c r="AV108" i="1"/>
  <c r="BE124" i="1"/>
  <c r="BG124" i="1"/>
  <c r="Q124" i="1"/>
  <c r="U124" i="1"/>
  <c r="P124" i="1"/>
  <c r="BA63" i="1"/>
  <c r="BB63" i="1"/>
  <c r="BC63" i="1"/>
  <c r="BD63" i="1"/>
  <c r="BE63" i="1"/>
  <c r="BG63" i="1"/>
  <c r="Q63" i="1"/>
  <c r="U63" i="1"/>
  <c r="P63" i="1"/>
  <c r="BA105" i="1"/>
  <c r="BB105" i="1"/>
  <c r="BC105" i="1"/>
  <c r="BD105" i="1"/>
  <c r="BE105" i="1"/>
  <c r="BG105" i="1"/>
  <c r="Q105" i="1"/>
  <c r="U105" i="1"/>
  <c r="P105" i="1"/>
  <c r="BA106" i="1"/>
  <c r="BB106" i="1"/>
  <c r="BC106" i="1"/>
  <c r="BD106" i="1"/>
  <c r="BE106" i="1"/>
  <c r="BG106" i="1"/>
  <c r="Q106" i="1"/>
  <c r="U106" i="1"/>
  <c r="P106" i="1"/>
  <c r="BA64" i="1"/>
  <c r="BB64" i="1"/>
  <c r="BC64" i="1"/>
  <c r="BD64" i="1"/>
  <c r="BE64" i="1"/>
  <c r="BG64" i="1"/>
  <c r="Q64" i="1"/>
  <c r="U64" i="1"/>
  <c r="P64" i="1"/>
  <c r="BE33" i="1"/>
  <c r="BG33" i="1"/>
  <c r="Q33" i="1"/>
  <c r="U33" i="1"/>
  <c r="P33" i="1"/>
  <c r="AY171" i="1"/>
  <c r="AX171" i="1"/>
  <c r="AV171" i="1"/>
  <c r="AW171" i="1"/>
  <c r="BA278" i="1"/>
  <c r="BB278" i="1"/>
  <c r="BC278" i="1"/>
  <c r="BD278" i="1"/>
  <c r="BE278" i="1"/>
  <c r="BG278" i="1"/>
  <c r="Q278" i="1"/>
  <c r="U278" i="1"/>
  <c r="P278" i="1"/>
  <c r="AV170" i="1"/>
  <c r="AX170" i="1"/>
  <c r="AY170" i="1"/>
  <c r="AW170" i="1"/>
  <c r="BA183" i="1"/>
  <c r="BB183" i="1"/>
  <c r="BC183" i="1"/>
  <c r="BD183" i="1"/>
  <c r="BE183" i="1"/>
  <c r="BG183" i="1"/>
  <c r="Q183" i="1"/>
  <c r="U183" i="1"/>
  <c r="P183" i="1"/>
  <c r="AX197" i="1"/>
  <c r="AY197" i="1"/>
  <c r="BA244" i="1"/>
  <c r="BB244" i="1"/>
  <c r="BC244" i="1"/>
  <c r="BD244" i="1"/>
  <c r="BE244" i="1"/>
  <c r="BG244" i="1"/>
  <c r="Q244" i="1"/>
  <c r="U244" i="1"/>
  <c r="P244" i="1"/>
  <c r="AV245" i="1"/>
  <c r="AX245" i="1"/>
  <c r="AW245" i="1"/>
  <c r="AY245" i="1"/>
  <c r="BA75" i="1"/>
  <c r="BB75" i="1"/>
  <c r="BC75" i="1"/>
  <c r="BD75" i="1"/>
  <c r="BE75" i="1"/>
  <c r="BG75" i="1"/>
  <c r="Q75" i="1"/>
  <c r="U75" i="1"/>
  <c r="P75" i="1"/>
  <c r="BA198" i="1"/>
  <c r="BB198" i="1"/>
  <c r="BC198" i="1"/>
  <c r="BD198" i="1"/>
  <c r="BE198" i="1"/>
  <c r="BG198" i="1"/>
  <c r="Q198" i="1"/>
  <c r="U198" i="1"/>
  <c r="P198" i="1"/>
  <c r="BA194" i="1"/>
  <c r="BB194" i="1"/>
  <c r="BC194" i="1"/>
  <c r="BD194" i="1"/>
  <c r="BE194" i="1"/>
  <c r="BG194" i="1"/>
  <c r="Q194" i="1"/>
  <c r="U194" i="1"/>
  <c r="P194" i="1"/>
  <c r="AV129" i="1"/>
  <c r="AW129" i="1"/>
  <c r="AY129" i="1"/>
  <c r="AX129" i="1"/>
  <c r="AX155" i="1"/>
  <c r="AY155" i="1"/>
  <c r="AV155" i="1"/>
  <c r="AW155" i="1"/>
  <c r="BE76" i="1"/>
  <c r="BG76" i="1"/>
  <c r="Q76" i="1"/>
  <c r="U76" i="1"/>
  <c r="P76" i="1"/>
  <c r="AY160" i="1"/>
  <c r="AX160" i="1"/>
  <c r="AW160" i="1"/>
  <c r="BA235" i="1"/>
  <c r="BB235" i="1"/>
  <c r="BC235" i="1"/>
  <c r="BD235" i="1"/>
  <c r="BE235" i="1"/>
  <c r="BG235" i="1"/>
  <c r="Q235" i="1"/>
  <c r="U235" i="1"/>
  <c r="P235" i="1"/>
  <c r="AY57" i="1"/>
  <c r="AX57" i="1"/>
  <c r="AW57" i="1"/>
  <c r="AV57" i="1"/>
  <c r="AY184" i="1"/>
  <c r="AV184" i="1"/>
  <c r="AW184" i="1"/>
  <c r="BA109" i="1"/>
  <c r="BB109" i="1"/>
  <c r="BC109" i="1"/>
  <c r="BD109" i="1"/>
  <c r="BE109" i="1"/>
  <c r="BG109" i="1"/>
  <c r="Q109" i="1"/>
  <c r="U109" i="1"/>
  <c r="P109" i="1"/>
  <c r="BA36" i="1"/>
  <c r="BB36" i="1"/>
  <c r="BC36" i="1"/>
  <c r="BD36" i="1"/>
  <c r="BE36" i="1"/>
  <c r="BG36" i="1"/>
  <c r="Q36" i="1"/>
  <c r="U36" i="1"/>
  <c r="P36" i="1"/>
  <c r="AY265" i="1"/>
  <c r="AV265" i="1"/>
  <c r="AW265" i="1"/>
  <c r="AX265" i="1"/>
  <c r="AV96" i="1"/>
  <c r="AW96" i="1"/>
  <c r="AX96" i="1"/>
  <c r="AY96" i="1"/>
  <c r="AV82" i="1"/>
  <c r="AW82" i="1"/>
  <c r="AX82" i="1"/>
  <c r="AY82" i="1"/>
  <c r="BA262" i="1"/>
  <c r="BB262" i="1"/>
  <c r="BC262" i="1"/>
  <c r="BD262" i="1"/>
  <c r="BE262" i="1"/>
  <c r="BG262" i="1"/>
  <c r="Q262" i="1"/>
  <c r="U262" i="1"/>
  <c r="P262" i="1"/>
  <c r="BA52" i="1"/>
  <c r="BB52" i="1"/>
  <c r="BC52" i="1"/>
  <c r="BD52" i="1"/>
  <c r="BE52" i="1"/>
  <c r="BG52" i="1"/>
  <c r="Q52" i="1"/>
  <c r="U52" i="1"/>
  <c r="P52" i="1"/>
  <c r="AV154" i="1"/>
  <c r="AW154" i="1"/>
  <c r="AY154" i="1"/>
  <c r="AX154" i="1"/>
  <c r="AX243" i="1"/>
  <c r="AW243" i="1"/>
  <c r="AV243" i="1"/>
  <c r="AY243" i="1"/>
  <c r="BA277" i="1"/>
  <c r="BB277" i="1"/>
  <c r="BC277" i="1"/>
  <c r="BD277" i="1"/>
  <c r="BE277" i="1"/>
  <c r="BG277" i="1"/>
  <c r="Q277" i="1"/>
  <c r="U277" i="1"/>
  <c r="P277" i="1"/>
  <c r="BA54" i="1"/>
  <c r="BB54" i="1"/>
  <c r="BC54" i="1"/>
  <c r="BD54" i="1"/>
  <c r="BE54" i="1"/>
  <c r="BG54" i="1"/>
  <c r="Q54" i="1"/>
  <c r="U54" i="1"/>
  <c r="P54" i="1"/>
  <c r="AV199" i="1"/>
  <c r="AY199" i="1"/>
  <c r="AX199" i="1"/>
  <c r="AW199" i="1"/>
  <c r="BE203" i="1"/>
  <c r="BG203" i="1"/>
  <c r="Q203" i="1"/>
  <c r="U203" i="1"/>
  <c r="P203" i="1"/>
  <c r="BA150" i="1"/>
  <c r="BB150" i="1"/>
  <c r="BC150" i="1"/>
  <c r="BD150" i="1"/>
  <c r="BE150" i="1"/>
  <c r="BG150" i="1"/>
  <c r="Q150" i="1"/>
  <c r="U150" i="1"/>
  <c r="P150" i="1"/>
  <c r="BA240" i="1"/>
  <c r="BB240" i="1"/>
  <c r="BC240" i="1"/>
  <c r="BD240" i="1"/>
  <c r="BE240" i="1"/>
  <c r="BG240" i="1"/>
  <c r="Q240" i="1"/>
  <c r="U240" i="1"/>
  <c r="P240" i="1"/>
  <c r="AV111" i="1"/>
  <c r="AW111" i="1"/>
  <c r="AX111" i="1"/>
  <c r="AY111" i="1"/>
  <c r="BA62" i="1"/>
  <c r="BB62" i="1"/>
  <c r="BC62" i="1"/>
  <c r="BD62" i="1"/>
  <c r="BE62" i="1"/>
  <c r="BG62" i="1"/>
  <c r="Q62" i="1"/>
  <c r="U62" i="1"/>
  <c r="P62" i="1"/>
  <c r="AV254" i="1"/>
  <c r="AX254" i="1"/>
  <c r="AW254" i="1"/>
  <c r="AY254" i="1"/>
  <c r="BA191" i="1"/>
  <c r="BB191" i="1"/>
  <c r="BC191" i="1"/>
  <c r="BD191" i="1"/>
  <c r="BE191" i="1"/>
  <c r="BG191" i="1"/>
  <c r="Q191" i="1"/>
  <c r="U191" i="1"/>
  <c r="P191" i="1"/>
  <c r="BA79" i="1"/>
  <c r="BB79" i="1"/>
  <c r="BC79" i="1"/>
  <c r="BD79" i="1"/>
  <c r="BE79" i="1"/>
  <c r="BG79" i="1"/>
  <c r="Q79" i="1"/>
  <c r="U79" i="1"/>
  <c r="P79" i="1"/>
  <c r="BA134" i="1"/>
  <c r="BB134" i="1"/>
  <c r="BC134" i="1"/>
  <c r="BD134" i="1"/>
  <c r="BE134" i="1"/>
  <c r="BG134" i="1"/>
  <c r="Q134" i="1"/>
  <c r="U134" i="1"/>
  <c r="P134" i="1"/>
  <c r="BA209" i="1"/>
  <c r="BB209" i="1"/>
  <c r="BC209" i="1"/>
  <c r="BD209" i="1"/>
  <c r="BE209" i="1"/>
  <c r="BG209" i="1"/>
  <c r="Q209" i="1"/>
  <c r="U209" i="1"/>
  <c r="P209" i="1"/>
  <c r="AW39" i="1"/>
  <c r="AV93" i="1"/>
  <c r="AX93" i="1"/>
  <c r="AW93" i="1"/>
  <c r="AY93" i="1"/>
  <c r="BA221" i="1"/>
  <c r="BB221" i="1"/>
  <c r="BC221" i="1"/>
  <c r="BD221" i="1"/>
  <c r="BE221" i="1"/>
  <c r="BG221" i="1"/>
  <c r="Q221" i="1"/>
  <c r="U221" i="1"/>
  <c r="P221" i="1"/>
  <c r="BA149" i="1"/>
  <c r="BB149" i="1"/>
  <c r="BC149" i="1"/>
  <c r="BD149" i="1"/>
  <c r="BE149" i="1"/>
  <c r="BG149" i="1"/>
  <c r="Q149" i="1"/>
  <c r="U149" i="1"/>
  <c r="P149" i="1"/>
  <c r="BC24" i="1"/>
  <c r="BD24" i="1"/>
  <c r="BE24" i="1"/>
  <c r="BG24" i="1"/>
  <c r="Q24" i="1"/>
  <c r="U24" i="1"/>
  <c r="P24" i="1"/>
  <c r="BA136" i="1"/>
  <c r="BB136" i="1"/>
  <c r="BC136" i="1"/>
  <c r="BD136" i="1"/>
  <c r="BE136" i="1"/>
  <c r="BG136" i="1"/>
  <c r="Q136" i="1"/>
  <c r="U136" i="1"/>
  <c r="P136" i="1"/>
  <c r="AW127" i="1"/>
  <c r="AX127" i="1"/>
  <c r="AY127" i="1"/>
  <c r="AV127" i="1"/>
  <c r="AX189" i="1"/>
  <c r="AY189" i="1"/>
  <c r="AV189" i="1"/>
  <c r="AW189" i="1"/>
  <c r="AW223" i="1"/>
  <c r="AY223" i="1"/>
  <c r="AV223" i="1"/>
  <c r="AX223" i="1"/>
  <c r="BA232" i="1"/>
  <c r="BB232" i="1"/>
  <c r="BC232" i="1"/>
  <c r="BD232" i="1"/>
  <c r="BE232" i="1"/>
  <c r="BG232" i="1"/>
  <c r="Q232" i="1"/>
  <c r="U232" i="1"/>
  <c r="P232" i="1"/>
  <c r="AV32" i="1"/>
  <c r="AW32" i="1"/>
  <c r="AX32" i="1"/>
  <c r="AY32" i="1"/>
  <c r="BA159" i="1"/>
  <c r="BB159" i="1"/>
  <c r="BC159" i="1"/>
  <c r="BD159" i="1"/>
  <c r="BE159" i="1"/>
  <c r="BG159" i="1"/>
  <c r="Q159" i="1"/>
  <c r="U159" i="1"/>
  <c r="P159" i="1"/>
  <c r="BA142" i="1"/>
  <c r="BB142" i="1"/>
  <c r="BC142" i="1"/>
  <c r="BD142" i="1"/>
  <c r="BE142" i="1"/>
  <c r="BG142" i="1"/>
  <c r="Q142" i="1"/>
  <c r="U142" i="1"/>
  <c r="P142" i="1"/>
  <c r="BE132" i="1"/>
  <c r="BG132" i="1"/>
  <c r="Q132" i="1"/>
  <c r="U132" i="1"/>
  <c r="P132" i="1"/>
  <c r="BE164" i="1"/>
  <c r="BG164" i="1"/>
  <c r="Q164" i="1"/>
  <c r="U164" i="1"/>
  <c r="P164" i="1"/>
  <c r="AW271" i="1"/>
  <c r="AY271" i="1"/>
  <c r="AV271" i="1"/>
  <c r="AX271" i="1"/>
  <c r="BA272" i="1"/>
  <c r="BB272" i="1"/>
  <c r="BC272" i="1"/>
  <c r="BD272" i="1"/>
  <c r="BE272" i="1"/>
  <c r="BG272" i="1"/>
  <c r="Q272" i="1"/>
  <c r="U272" i="1"/>
  <c r="P272" i="1"/>
  <c r="BA115" i="1"/>
  <c r="BB115" i="1"/>
  <c r="BC115" i="1"/>
  <c r="BD115" i="1"/>
  <c r="BE115" i="1"/>
  <c r="BG115" i="1"/>
  <c r="Q115" i="1"/>
  <c r="U115" i="1"/>
  <c r="P115" i="1"/>
  <c r="BA77" i="1"/>
  <c r="BB77" i="1"/>
  <c r="BC77" i="1"/>
  <c r="BD77" i="1"/>
  <c r="BE77" i="1"/>
  <c r="BG77" i="1"/>
  <c r="Q77" i="1"/>
  <c r="U77" i="1"/>
  <c r="P77" i="1"/>
  <c r="BA71" i="1"/>
  <c r="BB71" i="1"/>
  <c r="BC71" i="1"/>
  <c r="BD71" i="1"/>
  <c r="BE71" i="1"/>
  <c r="BG71" i="1"/>
  <c r="Q71" i="1"/>
  <c r="U71" i="1"/>
  <c r="P71" i="1"/>
  <c r="BB24" i="1"/>
  <c r="BE270" i="1"/>
  <c r="BG270" i="1"/>
  <c r="Q270" i="1"/>
  <c r="U270" i="1"/>
  <c r="P270" i="1"/>
  <c r="BA156" i="1"/>
  <c r="BB156" i="1"/>
  <c r="BC156" i="1"/>
  <c r="BD156" i="1"/>
  <c r="BE156" i="1"/>
  <c r="BG156" i="1"/>
  <c r="Q156" i="1"/>
  <c r="U156" i="1"/>
  <c r="P156" i="1"/>
  <c r="AV121" i="1"/>
  <c r="AX121" i="1"/>
  <c r="AY121" i="1"/>
  <c r="BA81" i="1"/>
  <c r="BB81" i="1"/>
  <c r="BC81" i="1"/>
  <c r="BD81" i="1"/>
  <c r="BE81" i="1"/>
  <c r="BG81" i="1"/>
  <c r="Q81" i="1"/>
  <c r="U81" i="1"/>
  <c r="P81" i="1"/>
  <c r="BA166" i="1"/>
  <c r="BB166" i="1"/>
  <c r="BC166" i="1"/>
  <c r="BD166" i="1"/>
  <c r="BE166" i="1"/>
  <c r="BG166" i="1"/>
  <c r="Q166" i="1"/>
  <c r="U166" i="1"/>
  <c r="P166" i="1"/>
  <c r="BA104" i="1"/>
  <c r="BB104" i="1"/>
  <c r="BC104" i="1"/>
  <c r="BD104" i="1"/>
  <c r="BE104" i="1"/>
  <c r="BG104" i="1"/>
  <c r="Q104" i="1"/>
  <c r="U104" i="1"/>
  <c r="P104" i="1"/>
  <c r="AY99" i="1"/>
  <c r="AW99" i="1"/>
  <c r="AV99" i="1"/>
  <c r="AX99" i="1"/>
  <c r="BA193" i="1"/>
  <c r="BB193" i="1"/>
  <c r="BC193" i="1"/>
  <c r="BD193" i="1"/>
  <c r="BE193" i="1"/>
  <c r="BG193" i="1"/>
  <c r="Q193" i="1"/>
  <c r="U193" i="1"/>
  <c r="P193" i="1"/>
  <c r="BA161" i="1"/>
  <c r="BB161" i="1"/>
  <c r="BC161" i="1"/>
  <c r="BD161" i="1"/>
  <c r="BE161" i="1"/>
  <c r="BG161" i="1"/>
  <c r="Q161" i="1"/>
  <c r="U161" i="1"/>
  <c r="P161" i="1"/>
  <c r="BA241" i="1"/>
  <c r="BB241" i="1"/>
  <c r="BC241" i="1"/>
  <c r="BD241" i="1"/>
  <c r="BE241" i="1"/>
  <c r="BG241" i="1"/>
  <c r="Q241" i="1"/>
  <c r="U241" i="1"/>
  <c r="P241" i="1"/>
  <c r="BE102" i="1"/>
  <c r="BG102" i="1"/>
  <c r="Q102" i="1"/>
  <c r="U102" i="1"/>
  <c r="P102" i="1"/>
  <c r="AY158" i="1"/>
  <c r="AW158" i="1"/>
  <c r="BE107" i="1"/>
  <c r="BG107" i="1"/>
  <c r="Q107" i="1"/>
  <c r="U107" i="1"/>
  <c r="P107" i="1"/>
  <c r="BA112" i="1"/>
  <c r="BB112" i="1"/>
  <c r="BC112" i="1"/>
  <c r="BD112" i="1"/>
  <c r="BE112" i="1"/>
  <c r="BG112" i="1"/>
  <c r="Q112" i="1"/>
  <c r="U112" i="1"/>
  <c r="P112" i="1"/>
  <c r="AX119" i="1"/>
  <c r="AY119" i="1"/>
  <c r="AV119" i="1"/>
  <c r="AW119" i="1"/>
  <c r="BA165" i="1"/>
  <c r="BB165" i="1"/>
  <c r="BC165" i="1"/>
  <c r="BD165" i="1"/>
  <c r="BE165" i="1"/>
  <c r="BG165" i="1"/>
  <c r="Q165" i="1"/>
  <c r="U165" i="1"/>
  <c r="P165" i="1"/>
  <c r="BA248" i="1"/>
  <c r="BB248" i="1"/>
  <c r="BC248" i="1"/>
  <c r="BD248" i="1"/>
  <c r="BE248" i="1"/>
  <c r="BG248" i="1"/>
  <c r="Q248" i="1"/>
  <c r="U248" i="1"/>
  <c r="P248" i="1"/>
  <c r="AX273" i="1"/>
  <c r="AW273" i="1"/>
  <c r="AY273" i="1"/>
  <c r="AV273" i="1"/>
  <c r="BA208" i="1"/>
  <c r="BB208" i="1"/>
  <c r="BC208" i="1"/>
  <c r="BD208" i="1"/>
  <c r="BE208" i="1"/>
  <c r="BG208" i="1"/>
  <c r="Q208" i="1"/>
  <c r="U208" i="1"/>
  <c r="P208" i="1"/>
  <c r="BA133" i="1"/>
  <c r="BB133" i="1"/>
  <c r="BC133" i="1"/>
  <c r="BD133" i="1"/>
  <c r="BE133" i="1"/>
  <c r="BG133" i="1"/>
  <c r="Q133" i="1"/>
  <c r="U133" i="1"/>
  <c r="P133" i="1"/>
  <c r="AY169" i="1"/>
  <c r="AY143" i="1"/>
  <c r="AX143" i="1"/>
  <c r="AW143" i="1"/>
  <c r="AV143" i="1"/>
  <c r="AY55" i="1"/>
  <c r="AW55" i="1"/>
  <c r="AX55" i="1"/>
  <c r="AV55" i="1"/>
  <c r="AY269" i="1"/>
  <c r="AW269" i="1"/>
  <c r="AX269" i="1"/>
  <c r="AV269" i="1"/>
  <c r="BA180" i="1"/>
  <c r="BB180" i="1"/>
  <c r="BC180" i="1"/>
  <c r="BD180" i="1"/>
  <c r="BE180" i="1"/>
  <c r="BG180" i="1"/>
  <c r="Q180" i="1"/>
  <c r="U180" i="1"/>
  <c r="P180" i="1"/>
  <c r="BA148" i="1"/>
  <c r="BB148" i="1"/>
  <c r="BC148" i="1"/>
  <c r="BD148" i="1"/>
  <c r="BE148" i="1"/>
  <c r="BG148" i="1"/>
  <c r="Q148" i="1"/>
  <c r="U148" i="1"/>
  <c r="P148" i="1"/>
  <c r="BE202" i="1"/>
  <c r="BG202" i="1"/>
  <c r="Q202" i="1"/>
  <c r="U202" i="1"/>
  <c r="P202" i="1"/>
  <c r="AX185" i="1"/>
  <c r="AW185" i="1"/>
  <c r="BA89" i="1"/>
  <c r="BB89" i="1"/>
  <c r="BC89" i="1"/>
  <c r="BD89" i="1"/>
  <c r="BE89" i="1"/>
  <c r="BG89" i="1"/>
  <c r="Q89" i="1"/>
  <c r="U89" i="1"/>
  <c r="P89" i="1"/>
  <c r="BA231" i="1"/>
  <c r="BB231" i="1"/>
  <c r="BC231" i="1"/>
  <c r="BD231" i="1"/>
  <c r="BE231" i="1"/>
  <c r="BG231" i="1"/>
  <c r="Q231" i="1"/>
  <c r="U231" i="1"/>
  <c r="P231" i="1"/>
  <c r="BA236" i="1"/>
  <c r="BB236" i="1"/>
  <c r="BC236" i="1"/>
  <c r="BD236" i="1"/>
  <c r="BE236" i="1"/>
  <c r="BG236" i="1"/>
  <c r="Q236" i="1"/>
  <c r="U236" i="1"/>
  <c r="P236" i="1"/>
  <c r="AY225" i="1"/>
  <c r="AX225" i="1"/>
  <c r="AW225" i="1"/>
  <c r="AV225" i="1"/>
  <c r="AV140" i="1"/>
  <c r="AX140" i="1"/>
  <c r="AW140" i="1"/>
  <c r="AY140" i="1"/>
  <c r="BA145" i="1"/>
  <c r="BB145" i="1"/>
  <c r="BC145" i="1"/>
  <c r="BD145" i="1"/>
  <c r="BE145" i="1"/>
  <c r="BG145" i="1"/>
  <c r="Q145" i="1"/>
  <c r="U145" i="1"/>
  <c r="P145" i="1"/>
  <c r="AV182" i="1"/>
  <c r="AY182" i="1"/>
  <c r="AW182" i="1"/>
  <c r="AX182" i="1"/>
  <c r="BA178" i="1"/>
  <c r="BB178" i="1"/>
  <c r="BC178" i="1"/>
  <c r="BD178" i="1"/>
  <c r="BE178" i="1"/>
  <c r="BG178" i="1"/>
  <c r="Q178" i="1"/>
  <c r="U178" i="1"/>
  <c r="P178" i="1"/>
  <c r="BA211" i="1"/>
  <c r="BB211" i="1"/>
  <c r="BC211" i="1"/>
  <c r="BD211" i="1"/>
  <c r="BE211" i="1"/>
  <c r="BG211" i="1"/>
  <c r="Q211" i="1"/>
  <c r="U211" i="1"/>
  <c r="P211" i="1"/>
  <c r="BA220" i="1"/>
  <c r="BB220" i="1"/>
  <c r="BC220" i="1"/>
  <c r="BD220" i="1"/>
  <c r="BE220" i="1"/>
  <c r="BG220" i="1"/>
  <c r="Q220" i="1"/>
  <c r="U220" i="1"/>
  <c r="P220" i="1"/>
  <c r="BA219" i="1"/>
  <c r="BB219" i="1"/>
  <c r="BC219" i="1"/>
  <c r="BD219" i="1"/>
  <c r="BE219" i="1"/>
  <c r="BG219" i="1"/>
  <c r="Q219" i="1"/>
  <c r="U219" i="1"/>
  <c r="P219" i="1"/>
  <c r="BA147" i="1"/>
  <c r="BB147" i="1"/>
  <c r="BC147" i="1"/>
  <c r="BD147" i="1"/>
  <c r="BE147" i="1"/>
  <c r="BG147" i="1"/>
  <c r="Q147" i="1"/>
  <c r="U147" i="1"/>
  <c r="P147" i="1"/>
  <c r="BE130" i="1"/>
  <c r="BG130" i="1"/>
  <c r="Q130" i="1"/>
  <c r="U130" i="1"/>
  <c r="P130" i="1"/>
  <c r="BA66" i="1"/>
  <c r="BB66" i="1"/>
  <c r="BC66" i="1"/>
  <c r="BD66" i="1"/>
  <c r="BE66" i="1"/>
  <c r="BG66" i="1"/>
  <c r="Q66" i="1"/>
  <c r="U66" i="1"/>
  <c r="P66" i="1"/>
  <c r="AW226" i="1"/>
  <c r="AY226" i="1"/>
  <c r="AV226" i="1"/>
  <c r="AX226" i="1"/>
  <c r="BA151" i="1"/>
  <c r="BB151" i="1"/>
  <c r="BC151" i="1"/>
  <c r="BD151" i="1"/>
  <c r="BE151" i="1"/>
  <c r="BG151" i="1"/>
  <c r="Q151" i="1"/>
  <c r="U151" i="1"/>
  <c r="P151" i="1"/>
  <c r="BE139" i="1"/>
  <c r="BG139" i="1"/>
  <c r="Q139" i="1"/>
  <c r="U139" i="1"/>
  <c r="P139" i="1"/>
  <c r="BE167" i="1"/>
  <c r="BG167" i="1"/>
  <c r="Q167" i="1"/>
  <c r="U167" i="1"/>
  <c r="P167" i="1"/>
  <c r="BA114" i="1"/>
  <c r="BB114" i="1"/>
  <c r="BC114" i="1"/>
  <c r="BD114" i="1"/>
  <c r="BE114" i="1"/>
  <c r="BG114" i="1"/>
  <c r="Q114" i="1"/>
  <c r="U114" i="1"/>
  <c r="P114" i="1"/>
  <c r="BA176" i="1"/>
  <c r="BB176" i="1"/>
  <c r="BC176" i="1"/>
  <c r="BD176" i="1"/>
  <c r="BE176" i="1"/>
  <c r="BG176" i="1"/>
  <c r="Q176" i="1"/>
  <c r="U176" i="1"/>
  <c r="P176" i="1"/>
  <c r="BA168" i="1"/>
  <c r="BB168" i="1"/>
  <c r="BC168" i="1"/>
  <c r="BD168" i="1"/>
  <c r="BE168" i="1"/>
  <c r="BG168" i="1"/>
  <c r="Q168" i="1"/>
  <c r="U168" i="1"/>
  <c r="P168" i="1"/>
  <c r="BB305" i="1"/>
  <c r="BA97" i="1"/>
  <c r="BB97" i="1"/>
  <c r="BC97" i="1"/>
  <c r="BD97" i="1"/>
  <c r="BE97" i="1"/>
  <c r="BG97" i="1"/>
  <c r="Q97" i="1"/>
  <c r="U97" i="1"/>
  <c r="P97" i="1"/>
  <c r="BA144" i="1"/>
  <c r="BB144" i="1"/>
  <c r="BC144" i="1"/>
  <c r="BD144" i="1"/>
  <c r="BE144" i="1"/>
  <c r="BG144" i="1"/>
  <c r="Q144" i="1"/>
  <c r="U144" i="1"/>
  <c r="P144" i="1"/>
  <c r="BA95" i="1"/>
  <c r="BB95" i="1"/>
  <c r="BC95" i="1"/>
  <c r="BD95" i="1"/>
  <c r="BE95" i="1"/>
  <c r="BG95" i="1"/>
  <c r="Q95" i="1"/>
  <c r="U95" i="1"/>
  <c r="P95" i="1"/>
  <c r="BA274" i="1"/>
  <c r="BB274" i="1"/>
  <c r="BC274" i="1"/>
  <c r="BD274" i="1"/>
  <c r="BE274" i="1"/>
  <c r="BG274" i="1"/>
  <c r="Q274" i="1"/>
  <c r="U274" i="1"/>
  <c r="P274" i="1"/>
  <c r="BA157" i="1"/>
  <c r="BB157" i="1"/>
  <c r="BC157" i="1"/>
  <c r="BD157" i="1"/>
  <c r="BE157" i="1"/>
  <c r="BG157" i="1"/>
  <c r="Q157" i="1"/>
  <c r="U157" i="1"/>
  <c r="P157" i="1"/>
  <c r="BA73" i="1"/>
  <c r="BB73" i="1"/>
  <c r="BC73" i="1"/>
  <c r="BD73" i="1"/>
  <c r="BE73" i="1"/>
  <c r="BG73" i="1"/>
  <c r="Q73" i="1"/>
  <c r="U73" i="1"/>
  <c r="P73" i="1"/>
  <c r="BA246" i="1"/>
  <c r="BB246" i="1"/>
  <c r="BC246" i="1"/>
  <c r="BD246" i="1"/>
  <c r="BE246" i="1"/>
  <c r="BG246" i="1"/>
  <c r="Q246" i="1"/>
  <c r="U246" i="1"/>
  <c r="P246" i="1"/>
  <c r="BA276" i="1"/>
  <c r="BB276" i="1"/>
  <c r="BC276" i="1"/>
  <c r="BD276" i="1"/>
  <c r="BE276" i="1"/>
  <c r="BG276" i="1"/>
  <c r="Q276" i="1"/>
  <c r="U276" i="1"/>
  <c r="P276" i="1"/>
  <c r="AW51" i="1"/>
  <c r="AY51" i="1"/>
  <c r="AX51" i="1"/>
  <c r="AV51" i="1"/>
  <c r="BA238" i="1"/>
  <c r="BB238" i="1"/>
  <c r="BC238" i="1"/>
  <c r="BD238" i="1"/>
  <c r="BE238" i="1"/>
  <c r="BG238" i="1"/>
  <c r="Q238" i="1"/>
  <c r="U238" i="1"/>
  <c r="P238" i="1"/>
  <c r="BA268" i="1"/>
  <c r="BB268" i="1"/>
  <c r="BC268" i="1"/>
  <c r="BD268" i="1"/>
  <c r="BE268" i="1"/>
  <c r="BG268" i="1"/>
  <c r="Q268" i="1"/>
  <c r="U268" i="1"/>
  <c r="P268" i="1"/>
  <c r="BA200" i="1"/>
  <c r="BB200" i="1"/>
  <c r="BC200" i="1"/>
  <c r="BD200" i="1"/>
  <c r="BE200" i="1"/>
  <c r="BG200" i="1"/>
  <c r="Q200" i="1"/>
  <c r="U200" i="1"/>
  <c r="P200" i="1"/>
  <c r="BA86" i="1"/>
  <c r="BB86" i="1"/>
  <c r="BC86" i="1"/>
  <c r="BD86" i="1"/>
  <c r="BE86" i="1"/>
  <c r="BG86" i="1"/>
  <c r="Q86" i="1"/>
  <c r="U86" i="1"/>
  <c r="P86" i="1"/>
  <c r="BA116" i="1"/>
  <c r="BB116" i="1"/>
  <c r="BC116" i="1"/>
  <c r="BD116" i="1"/>
  <c r="BE116" i="1"/>
  <c r="BG116" i="1"/>
  <c r="Q116" i="1"/>
  <c r="U116" i="1"/>
  <c r="P116" i="1"/>
  <c r="BE190" i="1"/>
  <c r="BG190" i="1"/>
  <c r="Q190" i="1"/>
  <c r="U190" i="1"/>
  <c r="P190" i="1"/>
  <c r="BA43" i="1"/>
  <c r="BB43" i="1"/>
  <c r="BC43" i="1"/>
  <c r="BD43" i="1"/>
  <c r="BE43" i="1"/>
  <c r="BG43" i="1"/>
  <c r="Q43" i="1"/>
  <c r="U43" i="1"/>
  <c r="P43" i="1"/>
  <c r="AY48" i="1"/>
  <c r="AX48" i="1"/>
  <c r="AW48" i="1"/>
  <c r="AV48" i="1"/>
  <c r="AV41" i="1"/>
  <c r="AY41" i="1"/>
  <c r="AW41" i="1"/>
  <c r="AX41" i="1"/>
  <c r="BA46" i="1"/>
  <c r="BB46" i="1"/>
  <c r="BC46" i="1"/>
  <c r="BD46" i="1"/>
  <c r="BE46" i="1"/>
  <c r="BG46" i="1"/>
  <c r="Q46" i="1"/>
  <c r="U46" i="1"/>
  <c r="P46" i="1"/>
  <c r="BA49" i="1"/>
  <c r="BB49" i="1"/>
  <c r="BC49" i="1"/>
  <c r="BD49" i="1"/>
  <c r="BE49" i="1"/>
  <c r="BG49" i="1"/>
  <c r="Q49" i="1"/>
  <c r="U49" i="1"/>
  <c r="P49" i="1"/>
  <c r="AX44" i="1"/>
  <c r="BA47" i="1"/>
  <c r="BB47" i="1"/>
  <c r="BC47" i="1"/>
  <c r="BD47" i="1"/>
  <c r="BE47" i="1"/>
  <c r="BG47" i="1"/>
  <c r="Q47" i="1"/>
  <c r="U47" i="1"/>
  <c r="P47" i="1"/>
  <c r="AX50" i="1"/>
  <c r="AY50" i="1"/>
  <c r="AV50" i="1"/>
  <c r="AW50" i="1"/>
  <c r="AW42" i="1"/>
  <c r="AV42" i="1"/>
  <c r="AX42" i="1"/>
  <c r="AY42" i="1"/>
  <c r="BE21" i="1"/>
  <c r="BG21" i="1"/>
  <c r="Q21" i="1"/>
  <c r="U21" i="1"/>
  <c r="P21" i="1"/>
  <c r="AX21" i="1"/>
  <c r="BA45" i="1"/>
  <c r="BB45" i="1"/>
  <c r="BC45" i="1"/>
  <c r="BD45" i="1"/>
  <c r="BE45" i="1"/>
  <c r="BG45" i="1"/>
  <c r="Q45" i="1"/>
  <c r="U45" i="1"/>
  <c r="P45" i="1"/>
  <c r="AW301" i="1"/>
  <c r="AY301" i="1"/>
  <c r="AX283" i="1"/>
  <c r="AW283" i="1"/>
  <c r="AY283" i="1"/>
  <c r="AV283" i="1"/>
  <c r="AW314" i="1"/>
  <c r="AV314" i="1"/>
  <c r="AX314" i="1"/>
  <c r="AY314" i="1"/>
  <c r="BA308" i="1"/>
  <c r="BB308" i="1"/>
  <c r="BC308" i="1"/>
  <c r="BD308" i="1"/>
  <c r="BE308" i="1"/>
  <c r="BG308" i="1"/>
  <c r="Q308" i="1"/>
  <c r="U308" i="1"/>
  <c r="P308" i="1"/>
  <c r="BA286" i="1"/>
  <c r="BB286" i="1"/>
  <c r="BE312" i="1"/>
  <c r="BG312" i="1"/>
  <c r="Q312" i="1"/>
  <c r="U312" i="1"/>
  <c r="P312" i="1"/>
  <c r="BA290" i="1"/>
  <c r="BB290" i="1"/>
  <c r="AV287" i="1"/>
  <c r="AY287" i="1"/>
  <c r="AX287" i="1"/>
  <c r="AW287" i="1"/>
  <c r="BA288" i="1"/>
  <c r="BB288" i="1"/>
  <c r="BA306" i="1"/>
  <c r="BB306" i="1"/>
  <c r="BC15" i="1"/>
  <c r="BD15" i="1"/>
  <c r="BE15" i="1"/>
  <c r="BG15" i="1"/>
  <c r="Q15" i="1"/>
  <c r="U15" i="1"/>
  <c r="P15" i="1"/>
  <c r="AY15" i="1"/>
  <c r="BA22" i="1"/>
  <c r="BB22" i="1"/>
  <c r="BC22" i="1"/>
  <c r="BD22" i="1"/>
  <c r="BE22" i="1"/>
  <c r="BG22" i="1"/>
  <c r="Q22" i="1"/>
  <c r="U22" i="1"/>
  <c r="P22" i="1"/>
  <c r="BE26" i="1"/>
  <c r="BG26" i="1"/>
  <c r="Q26" i="1"/>
  <c r="U26" i="1"/>
  <c r="P26" i="1"/>
  <c r="AV16" i="1"/>
  <c r="AY16" i="1"/>
  <c r="AW16" i="1"/>
  <c r="AX16" i="1"/>
  <c r="BA20" i="1"/>
  <c r="BC302" i="1"/>
  <c r="BD302" i="1"/>
  <c r="BE302" i="1"/>
  <c r="BG302" i="1"/>
  <c r="Q302" i="1"/>
  <c r="U302" i="1"/>
  <c r="P302" i="1"/>
  <c r="BC20" i="1"/>
  <c r="BD20" i="1"/>
  <c r="BE20" i="1"/>
  <c r="BG20" i="1"/>
  <c r="Q20" i="1"/>
  <c r="U20" i="1"/>
  <c r="P20" i="1"/>
  <c r="BA28" i="1"/>
  <c r="BC292" i="1"/>
  <c r="BD292" i="1"/>
  <c r="BE292" i="1"/>
  <c r="BG292" i="1"/>
  <c r="Q292" i="1"/>
  <c r="U292" i="1"/>
  <c r="P292" i="1"/>
  <c r="BC28" i="1"/>
  <c r="BD28" i="1"/>
  <c r="BE28" i="1"/>
  <c r="BG28" i="1"/>
  <c r="Q28" i="1"/>
  <c r="U28" i="1"/>
  <c r="P28" i="1"/>
  <c r="AV27" i="1"/>
  <c r="AW27" i="1"/>
  <c r="AY27" i="1"/>
  <c r="AX27" i="1"/>
  <c r="BE23" i="1"/>
  <c r="BG23" i="1"/>
  <c r="Q23" i="1"/>
  <c r="U23" i="1"/>
  <c r="P23" i="1"/>
  <c r="BC281" i="1"/>
  <c r="BD281" i="1"/>
  <c r="BE281" i="1"/>
  <c r="BG281" i="1"/>
  <c r="Q281" i="1"/>
  <c r="U281" i="1"/>
  <c r="P281" i="1"/>
  <c r="BC295" i="1"/>
  <c r="BD295" i="1"/>
  <c r="BE295" i="1"/>
  <c r="BG295" i="1"/>
  <c r="Q295" i="1"/>
  <c r="U295" i="1"/>
  <c r="P295" i="1"/>
  <c r="BC300" i="1"/>
  <c r="BD300" i="1"/>
  <c r="BE300" i="1"/>
  <c r="BG300" i="1"/>
  <c r="Q300" i="1"/>
  <c r="U300" i="1"/>
  <c r="P300" i="1"/>
  <c r="BC304" i="1"/>
  <c r="BD304" i="1"/>
  <c r="BE304" i="1"/>
  <c r="BG304" i="1"/>
  <c r="Q304" i="1"/>
  <c r="U304" i="1"/>
  <c r="P304" i="1"/>
  <c r="BC293" i="1"/>
  <c r="BD293" i="1"/>
  <c r="BE293" i="1"/>
  <c r="BG293" i="1"/>
  <c r="Q293" i="1"/>
  <c r="U293" i="1"/>
  <c r="P293" i="1"/>
  <c r="AV228" i="1"/>
  <c r="AX158" i="1"/>
  <c r="AX163" i="1"/>
  <c r="AV60" i="1"/>
  <c r="AY60" i="1"/>
  <c r="AV301" i="1"/>
  <c r="AW60" i="1"/>
  <c r="AV197" i="1"/>
  <c r="AW196" i="1"/>
  <c r="AX101" i="1"/>
  <c r="AW83" i="1"/>
  <c r="AX126" i="1"/>
  <c r="AW228" i="1"/>
  <c r="AY310" i="1"/>
  <c r="AW126" i="1"/>
  <c r="AX253" i="1"/>
  <c r="AW74" i="1"/>
  <c r="AX310" i="1"/>
  <c r="AW253" i="1"/>
  <c r="AV126" i="1"/>
  <c r="AY253" i="1"/>
  <c r="AY83" i="1"/>
  <c r="AX228" i="1"/>
  <c r="AW310" i="1"/>
  <c r="AY37" i="1"/>
  <c r="AW101" i="1"/>
  <c r="AX37" i="1"/>
  <c r="AX251" i="1"/>
  <c r="AX233" i="1"/>
  <c r="AV233" i="1"/>
  <c r="AY138" i="1"/>
  <c r="AV169" i="1"/>
  <c r="AW186" i="1"/>
  <c r="AW233" i="1"/>
  <c r="AV186" i="1"/>
  <c r="AX186" i="1"/>
  <c r="AY185" i="1"/>
  <c r="AX169" i="1"/>
  <c r="AV101" i="1"/>
  <c r="AW37" i="1"/>
  <c r="AX249" i="1"/>
  <c r="AX61" i="1"/>
  <c r="AY61" i="1"/>
  <c r="AV61" i="1"/>
  <c r="AW61" i="1"/>
  <c r="AW18" i="1"/>
  <c r="AV251" i="1"/>
  <c r="AY258" i="1"/>
  <c r="AX18" i="1"/>
  <c r="AY251" i="1"/>
  <c r="AY216" i="1"/>
  <c r="AW88" i="1"/>
  <c r="AX88" i="1"/>
  <c r="AY88" i="1"/>
  <c r="AX275" i="1"/>
  <c r="AW216" i="1"/>
  <c r="AW195" i="1"/>
  <c r="AV275" i="1"/>
  <c r="AX120" i="1"/>
  <c r="AW120" i="1"/>
  <c r="AV216" i="1"/>
  <c r="AY195" i="1"/>
  <c r="AY120" i="1"/>
  <c r="AX212" i="1"/>
  <c r="AY212" i="1"/>
  <c r="AW212" i="1"/>
  <c r="AV212" i="1"/>
  <c r="AX195" i="1"/>
  <c r="AY18" i="1"/>
  <c r="AW258" i="1"/>
  <c r="AY263" i="1"/>
  <c r="AW123" i="1"/>
  <c r="AV258" i="1"/>
  <c r="AV94" i="1"/>
  <c r="AW94" i="1"/>
  <c r="AY94" i="1"/>
  <c r="AX94" i="1"/>
  <c r="AV74" i="1"/>
  <c r="AX74" i="1"/>
  <c r="AW175" i="1"/>
  <c r="AY175" i="1"/>
  <c r="AX175" i="1"/>
  <c r="AX123" i="1"/>
  <c r="AW163" i="1"/>
  <c r="AW250" i="1"/>
  <c r="AY250" i="1"/>
  <c r="AX250" i="1"/>
  <c r="AV44" i="1"/>
  <c r="AW70" i="1"/>
  <c r="AV207" i="1"/>
  <c r="AX70" i="1"/>
  <c r="AY44" i="1"/>
  <c r="AW177" i="1"/>
  <c r="AV59" i="1"/>
  <c r="AW264" i="1"/>
  <c r="AY172" i="1"/>
  <c r="AY204" i="1"/>
  <c r="AV264" i="1"/>
  <c r="AX177" i="1"/>
  <c r="AY309" i="1"/>
  <c r="AY177" i="1"/>
  <c r="AX146" i="1"/>
  <c r="AX264" i="1"/>
  <c r="AX207" i="1"/>
  <c r="AX252" i="1"/>
  <c r="AV70" i="1"/>
  <c r="AW146" i="1"/>
  <c r="AY237" i="1"/>
  <c r="AY207" i="1"/>
  <c r="AV252" i="1"/>
  <c r="AV237" i="1"/>
  <c r="AW309" i="1"/>
  <c r="AV309" i="1"/>
  <c r="AW285" i="1"/>
  <c r="AY260" i="1"/>
  <c r="AW59" i="1"/>
  <c r="AY285" i="1"/>
  <c r="AX59" i="1"/>
  <c r="AY146" i="1"/>
  <c r="AV267" i="1"/>
  <c r="AV204" i="1"/>
  <c r="AW204" i="1"/>
  <c r="AX237" i="1"/>
  <c r="AY267" i="1"/>
  <c r="AW267" i="1"/>
  <c r="AW174" i="1"/>
  <c r="AX260" i="1"/>
  <c r="AW260" i="1"/>
  <c r="AX285" i="1"/>
  <c r="AV174" i="1"/>
  <c r="AW172" i="1"/>
  <c r="AY100" i="1"/>
  <c r="AY174" i="1"/>
  <c r="AV172" i="1"/>
  <c r="AX280" i="1"/>
  <c r="AW65" i="1"/>
  <c r="AW280" i="1"/>
  <c r="AY280" i="1"/>
  <c r="AY173" i="1"/>
  <c r="AW173" i="1"/>
  <c r="AY252" i="1"/>
  <c r="AY222" i="1"/>
  <c r="AV103" i="1"/>
  <c r="AV230" i="1"/>
  <c r="AX138" i="1"/>
  <c r="AW222" i="1"/>
  <c r="AX103" i="1"/>
  <c r="AY122" i="1"/>
  <c r="AV138" i="1"/>
  <c r="AX294" i="1"/>
  <c r="AW249" i="1"/>
  <c r="AV217" i="1"/>
  <c r="AY275" i="1"/>
  <c r="AY65" i="1"/>
  <c r="AW217" i="1"/>
  <c r="AY249" i="1"/>
  <c r="AX217" i="1"/>
  <c r="AV294" i="1"/>
  <c r="AW294" i="1"/>
  <c r="AV65" i="1"/>
  <c r="AY103" i="1"/>
  <c r="AW230" i="1"/>
  <c r="AX56" i="1"/>
  <c r="AV56" i="1"/>
  <c r="AY56" i="1"/>
  <c r="AW56" i="1"/>
  <c r="AX222" i="1"/>
  <c r="AX230" i="1"/>
  <c r="AW224" i="1"/>
  <c r="AX173" i="1"/>
  <c r="AY21" i="1"/>
  <c r="AY224" i="1"/>
  <c r="AX297" i="1"/>
  <c r="AW297" i="1"/>
  <c r="AV297" i="1"/>
  <c r="AY297" i="1"/>
  <c r="AW100" i="1"/>
  <c r="AX85" i="1"/>
  <c r="AY123" i="1"/>
  <c r="AX122" i="1"/>
  <c r="AX224" i="1"/>
  <c r="AX100" i="1"/>
  <c r="AW85" i="1"/>
  <c r="AW122" i="1"/>
  <c r="AY85" i="1"/>
  <c r="AV134" i="1"/>
  <c r="AY134" i="1"/>
  <c r="AW134" i="1"/>
  <c r="AX134" i="1"/>
  <c r="AW64" i="1"/>
  <c r="AV64" i="1"/>
  <c r="AY64" i="1"/>
  <c r="AX64" i="1"/>
  <c r="AW97" i="1"/>
  <c r="AV97" i="1"/>
  <c r="AY97" i="1"/>
  <c r="AX97" i="1"/>
  <c r="AX142" i="1"/>
  <c r="AV142" i="1"/>
  <c r="AY142" i="1"/>
  <c r="AW142" i="1"/>
  <c r="AX152" i="1"/>
  <c r="AW152" i="1"/>
  <c r="AV152" i="1"/>
  <c r="AY152" i="1"/>
  <c r="AY268" i="1"/>
  <c r="AV268" i="1"/>
  <c r="AW268" i="1"/>
  <c r="AX268" i="1"/>
  <c r="AW167" i="1"/>
  <c r="AX167" i="1"/>
  <c r="AV167" i="1"/>
  <c r="AY167" i="1"/>
  <c r="AX219" i="1"/>
  <c r="AY219" i="1"/>
  <c r="AW219" i="1"/>
  <c r="AV219" i="1"/>
  <c r="AV208" i="1"/>
  <c r="AW208" i="1"/>
  <c r="AX208" i="1"/>
  <c r="AY208" i="1"/>
  <c r="AX107" i="1"/>
  <c r="AY107" i="1"/>
  <c r="AV107" i="1"/>
  <c r="AW107" i="1"/>
  <c r="AX262" i="1"/>
  <c r="AV262" i="1"/>
  <c r="AY262" i="1"/>
  <c r="AW262" i="1"/>
  <c r="AW244" i="1"/>
  <c r="AX244" i="1"/>
  <c r="AY244" i="1"/>
  <c r="AV244" i="1"/>
  <c r="AW31" i="1"/>
  <c r="AY31" i="1"/>
  <c r="AX31" i="1"/>
  <c r="AV31" i="1"/>
  <c r="AV125" i="1"/>
  <c r="AY125" i="1"/>
  <c r="AW125" i="1"/>
  <c r="AX125" i="1"/>
  <c r="AX157" i="1"/>
  <c r="AV157" i="1"/>
  <c r="AY157" i="1"/>
  <c r="AW157" i="1"/>
  <c r="AX221" i="1"/>
  <c r="AW221" i="1"/>
  <c r="AY221" i="1"/>
  <c r="AV221" i="1"/>
  <c r="AV234" i="1"/>
  <c r="AY234" i="1"/>
  <c r="AX234" i="1"/>
  <c r="AW234" i="1"/>
  <c r="BB20" i="1"/>
  <c r="AY180" i="1"/>
  <c r="AX180" i="1"/>
  <c r="AV180" i="1"/>
  <c r="AW180" i="1"/>
  <c r="AW150" i="1"/>
  <c r="AY150" i="1"/>
  <c r="AV150" i="1"/>
  <c r="AX150" i="1"/>
  <c r="AV75" i="1"/>
  <c r="AW75" i="1"/>
  <c r="AX75" i="1"/>
  <c r="AY75" i="1"/>
  <c r="AY106" i="1"/>
  <c r="AX106" i="1"/>
  <c r="AV106" i="1"/>
  <c r="AW106" i="1"/>
  <c r="AY218" i="1"/>
  <c r="AW218" i="1"/>
  <c r="AV218" i="1"/>
  <c r="AX218" i="1"/>
  <c r="AW276" i="1"/>
  <c r="AY276" i="1"/>
  <c r="AV276" i="1"/>
  <c r="AX276" i="1"/>
  <c r="AW274" i="1"/>
  <c r="AV274" i="1"/>
  <c r="AX274" i="1"/>
  <c r="AY274" i="1"/>
  <c r="AX165" i="1"/>
  <c r="AV165" i="1"/>
  <c r="AW165" i="1"/>
  <c r="AY165" i="1"/>
  <c r="AY241" i="1"/>
  <c r="AX241" i="1"/>
  <c r="AV241" i="1"/>
  <c r="AW241" i="1"/>
  <c r="AW159" i="1"/>
  <c r="AY159" i="1"/>
  <c r="AX159" i="1"/>
  <c r="AV159" i="1"/>
  <c r="AV278" i="1"/>
  <c r="AW278" i="1"/>
  <c r="AX278" i="1"/>
  <c r="AY278" i="1"/>
  <c r="AX124" i="1"/>
  <c r="AV124" i="1"/>
  <c r="AW124" i="1"/>
  <c r="AY124" i="1"/>
  <c r="AY205" i="1"/>
  <c r="AV205" i="1"/>
  <c r="AX205" i="1"/>
  <c r="AW205" i="1"/>
  <c r="AW113" i="1"/>
  <c r="AY113" i="1"/>
  <c r="AX113" i="1"/>
  <c r="AV113" i="1"/>
  <c r="AX210" i="1"/>
  <c r="AV210" i="1"/>
  <c r="AW210" i="1"/>
  <c r="AY210" i="1"/>
  <c r="AW116" i="1"/>
  <c r="AV116" i="1"/>
  <c r="AX116" i="1"/>
  <c r="AY116" i="1"/>
  <c r="AY220" i="1"/>
  <c r="AV220" i="1"/>
  <c r="AX220" i="1"/>
  <c r="AW220" i="1"/>
  <c r="AX236" i="1"/>
  <c r="AW236" i="1"/>
  <c r="AY236" i="1"/>
  <c r="AV236" i="1"/>
  <c r="AY104" i="1"/>
  <c r="AV104" i="1"/>
  <c r="AW104" i="1"/>
  <c r="AX104" i="1"/>
  <c r="AY62" i="1"/>
  <c r="AX62" i="1"/>
  <c r="AV62" i="1"/>
  <c r="AW62" i="1"/>
  <c r="AV54" i="1"/>
  <c r="AY54" i="1"/>
  <c r="AX54" i="1"/>
  <c r="AW54" i="1"/>
  <c r="AX36" i="1"/>
  <c r="AY36" i="1"/>
  <c r="AV36" i="1"/>
  <c r="AW36" i="1"/>
  <c r="AW192" i="1"/>
  <c r="AV192" i="1"/>
  <c r="AY192" i="1"/>
  <c r="AX192" i="1"/>
  <c r="AY188" i="1"/>
  <c r="AX188" i="1"/>
  <c r="AW188" i="1"/>
  <c r="AV188" i="1"/>
  <c r="AV153" i="1"/>
  <c r="AY153" i="1"/>
  <c r="AX153" i="1"/>
  <c r="AW153" i="1"/>
  <c r="AW272" i="1"/>
  <c r="AV272" i="1"/>
  <c r="AX272" i="1"/>
  <c r="AY272" i="1"/>
  <c r="AV86" i="1"/>
  <c r="AW86" i="1"/>
  <c r="AX86" i="1"/>
  <c r="AY86" i="1"/>
  <c r="AX145" i="1"/>
  <c r="AY145" i="1"/>
  <c r="AW145" i="1"/>
  <c r="AV145" i="1"/>
  <c r="AX156" i="1"/>
  <c r="AY156" i="1"/>
  <c r="AW156" i="1"/>
  <c r="AV156" i="1"/>
  <c r="AW77" i="1"/>
  <c r="AX77" i="1"/>
  <c r="AY77" i="1"/>
  <c r="AV77" i="1"/>
  <c r="AY136" i="1"/>
  <c r="AV136" i="1"/>
  <c r="AX136" i="1"/>
  <c r="AW136" i="1"/>
  <c r="AW34" i="1"/>
  <c r="AV34" i="1"/>
  <c r="AX34" i="1"/>
  <c r="AY34" i="1"/>
  <c r="AV105" i="1"/>
  <c r="AX105" i="1"/>
  <c r="AW105" i="1"/>
  <c r="AY105" i="1"/>
  <c r="AY35" i="1"/>
  <c r="AW35" i="1"/>
  <c r="AV35" i="1"/>
  <c r="AX35" i="1"/>
  <c r="AV78" i="1"/>
  <c r="AW78" i="1"/>
  <c r="AY78" i="1"/>
  <c r="AX78" i="1"/>
  <c r="AX72" i="1"/>
  <c r="AV72" i="1"/>
  <c r="AW72" i="1"/>
  <c r="AY72" i="1"/>
  <c r="AX176" i="1"/>
  <c r="AY176" i="1"/>
  <c r="AW176" i="1"/>
  <c r="AV176" i="1"/>
  <c r="AY240" i="1"/>
  <c r="AW240" i="1"/>
  <c r="AV240" i="1"/>
  <c r="AX240" i="1"/>
  <c r="AV198" i="1"/>
  <c r="AY198" i="1"/>
  <c r="AW198" i="1"/>
  <c r="AX198" i="1"/>
  <c r="BB28" i="1"/>
  <c r="AV238" i="1"/>
  <c r="AX238" i="1"/>
  <c r="AY238" i="1"/>
  <c r="AW238" i="1"/>
  <c r="AV181" i="1"/>
  <c r="AY181" i="1"/>
  <c r="AW181" i="1"/>
  <c r="AX181" i="1"/>
  <c r="AW246" i="1"/>
  <c r="AV246" i="1"/>
  <c r="AY246" i="1"/>
  <c r="AX246" i="1"/>
  <c r="AX95" i="1"/>
  <c r="AW95" i="1"/>
  <c r="AV95" i="1"/>
  <c r="AY95" i="1"/>
  <c r="AV66" i="1"/>
  <c r="AY66" i="1"/>
  <c r="AX66" i="1"/>
  <c r="AW66" i="1"/>
  <c r="AW102" i="1"/>
  <c r="AV102" i="1"/>
  <c r="AY102" i="1"/>
  <c r="AX102" i="1"/>
  <c r="AW161" i="1"/>
  <c r="AX161" i="1"/>
  <c r="AV161" i="1"/>
  <c r="AY161" i="1"/>
  <c r="AX164" i="1"/>
  <c r="AY164" i="1"/>
  <c r="AV164" i="1"/>
  <c r="AW164" i="1"/>
  <c r="AW79" i="1"/>
  <c r="AY79" i="1"/>
  <c r="AV79" i="1"/>
  <c r="AX79" i="1"/>
  <c r="AV235" i="1"/>
  <c r="AW235" i="1"/>
  <c r="AX235" i="1"/>
  <c r="AY235" i="1"/>
  <c r="AW266" i="1"/>
  <c r="AX266" i="1"/>
  <c r="AY266" i="1"/>
  <c r="AV266" i="1"/>
  <c r="AX239" i="1"/>
  <c r="AV239" i="1"/>
  <c r="AY239" i="1"/>
  <c r="AW239" i="1"/>
  <c r="AX84" i="1"/>
  <c r="AV84" i="1"/>
  <c r="AY84" i="1"/>
  <c r="AW84" i="1"/>
  <c r="AX211" i="1"/>
  <c r="AV211" i="1"/>
  <c r="AY211" i="1"/>
  <c r="AW211" i="1"/>
  <c r="AY231" i="1"/>
  <c r="AW231" i="1"/>
  <c r="AV231" i="1"/>
  <c r="AX231" i="1"/>
  <c r="AY166" i="1"/>
  <c r="AV166" i="1"/>
  <c r="AW166" i="1"/>
  <c r="AX166" i="1"/>
  <c r="AX132" i="1"/>
  <c r="AY132" i="1"/>
  <c r="AW132" i="1"/>
  <c r="AV132" i="1"/>
  <c r="AV277" i="1"/>
  <c r="AY277" i="1"/>
  <c r="AX277" i="1"/>
  <c r="AW277" i="1"/>
  <c r="AY109" i="1"/>
  <c r="AW109" i="1"/>
  <c r="AX109" i="1"/>
  <c r="AV109" i="1"/>
  <c r="AV76" i="1"/>
  <c r="AW76" i="1"/>
  <c r="AX76" i="1"/>
  <c r="AY76" i="1"/>
  <c r="AX261" i="1"/>
  <c r="AY261" i="1"/>
  <c r="AW261" i="1"/>
  <c r="AV261" i="1"/>
  <c r="AV256" i="1"/>
  <c r="AX256" i="1"/>
  <c r="AY256" i="1"/>
  <c r="AW256" i="1"/>
  <c r="AW148" i="1"/>
  <c r="AY148" i="1"/>
  <c r="AX148" i="1"/>
  <c r="AV148" i="1"/>
  <c r="AX190" i="1"/>
  <c r="AV190" i="1"/>
  <c r="AY190" i="1"/>
  <c r="AW190" i="1"/>
  <c r="AY168" i="1"/>
  <c r="AV168" i="1"/>
  <c r="AW168" i="1"/>
  <c r="AX168" i="1"/>
  <c r="AV248" i="1"/>
  <c r="AY248" i="1"/>
  <c r="AW248" i="1"/>
  <c r="AX248" i="1"/>
  <c r="AW270" i="1"/>
  <c r="AV270" i="1"/>
  <c r="AX270" i="1"/>
  <c r="AY270" i="1"/>
  <c r="AW115" i="1"/>
  <c r="AX115" i="1"/>
  <c r="AY115" i="1"/>
  <c r="AV115" i="1"/>
  <c r="AW209" i="1"/>
  <c r="AV209" i="1"/>
  <c r="AY209" i="1"/>
  <c r="AX209" i="1"/>
  <c r="AY194" i="1"/>
  <c r="AV194" i="1"/>
  <c r="AW194" i="1"/>
  <c r="AX194" i="1"/>
  <c r="AW183" i="1"/>
  <c r="AX183" i="1"/>
  <c r="AY183" i="1"/>
  <c r="AV183" i="1"/>
  <c r="AY63" i="1"/>
  <c r="AX63" i="1"/>
  <c r="AV63" i="1"/>
  <c r="AW63" i="1"/>
  <c r="AX131" i="1"/>
  <c r="AW131" i="1"/>
  <c r="AY131" i="1"/>
  <c r="AV131" i="1"/>
  <c r="AY80" i="1"/>
  <c r="AX80" i="1"/>
  <c r="AV80" i="1"/>
  <c r="AW80" i="1"/>
  <c r="AW38" i="1"/>
  <c r="AX38" i="1"/>
  <c r="AV38" i="1"/>
  <c r="AY38" i="1"/>
  <c r="AX151" i="1"/>
  <c r="AV151" i="1"/>
  <c r="AW151" i="1"/>
  <c r="AY151" i="1"/>
  <c r="AV21" i="1"/>
  <c r="AW73" i="1"/>
  <c r="AV73" i="1"/>
  <c r="AX73" i="1"/>
  <c r="AY73" i="1"/>
  <c r="AV144" i="1"/>
  <c r="AW144" i="1"/>
  <c r="AX144" i="1"/>
  <c r="AY144" i="1"/>
  <c r="AW130" i="1"/>
  <c r="AV130" i="1"/>
  <c r="AX130" i="1"/>
  <c r="AY130" i="1"/>
  <c r="AW202" i="1"/>
  <c r="AV202" i="1"/>
  <c r="AY202" i="1"/>
  <c r="AX202" i="1"/>
  <c r="AY206" i="1"/>
  <c r="AV206" i="1"/>
  <c r="AW206" i="1"/>
  <c r="AX206" i="1"/>
  <c r="AV193" i="1"/>
  <c r="AY193" i="1"/>
  <c r="AW193" i="1"/>
  <c r="AX193" i="1"/>
  <c r="AY149" i="1"/>
  <c r="AV149" i="1"/>
  <c r="AX149" i="1"/>
  <c r="AW149" i="1"/>
  <c r="AX191" i="1"/>
  <c r="AW191" i="1"/>
  <c r="AY191" i="1"/>
  <c r="AV191" i="1"/>
  <c r="AV203" i="1"/>
  <c r="AY203" i="1"/>
  <c r="AX203" i="1"/>
  <c r="AW203" i="1"/>
  <c r="AW92" i="1"/>
  <c r="AV92" i="1"/>
  <c r="AX92" i="1"/>
  <c r="AY92" i="1"/>
  <c r="AX179" i="1"/>
  <c r="AW179" i="1"/>
  <c r="AV179" i="1"/>
  <c r="AY179" i="1"/>
  <c r="AV200" i="1"/>
  <c r="AX200" i="1"/>
  <c r="AY200" i="1"/>
  <c r="AW200" i="1"/>
  <c r="AY114" i="1"/>
  <c r="AX114" i="1"/>
  <c r="AV114" i="1"/>
  <c r="AW114" i="1"/>
  <c r="AV139" i="1"/>
  <c r="AX139" i="1"/>
  <c r="AW139" i="1"/>
  <c r="AY139" i="1"/>
  <c r="AY147" i="1"/>
  <c r="AW147" i="1"/>
  <c r="AX147" i="1"/>
  <c r="AV147" i="1"/>
  <c r="AY178" i="1"/>
  <c r="AX178" i="1"/>
  <c r="AW178" i="1"/>
  <c r="AV178" i="1"/>
  <c r="AV89" i="1"/>
  <c r="AW89" i="1"/>
  <c r="AY89" i="1"/>
  <c r="AX89" i="1"/>
  <c r="AW135" i="1"/>
  <c r="AV135" i="1"/>
  <c r="AY135" i="1"/>
  <c r="AX135" i="1"/>
  <c r="AX133" i="1"/>
  <c r="AV133" i="1"/>
  <c r="AY133" i="1"/>
  <c r="AW133" i="1"/>
  <c r="AW112" i="1"/>
  <c r="AV112" i="1"/>
  <c r="AX112" i="1"/>
  <c r="AY112" i="1"/>
  <c r="AX81" i="1"/>
  <c r="AV81" i="1"/>
  <c r="AY81" i="1"/>
  <c r="AW81" i="1"/>
  <c r="AX71" i="1"/>
  <c r="AY71" i="1"/>
  <c r="AW71" i="1"/>
  <c r="AV71" i="1"/>
  <c r="AW232" i="1"/>
  <c r="AY232" i="1"/>
  <c r="AV232" i="1"/>
  <c r="AX232" i="1"/>
  <c r="AV118" i="1"/>
  <c r="AX118" i="1"/>
  <c r="AW118" i="1"/>
  <c r="AY118" i="1"/>
  <c r="AX52" i="1"/>
  <c r="AY52" i="1"/>
  <c r="AW52" i="1"/>
  <c r="AV52" i="1"/>
  <c r="AW33" i="1"/>
  <c r="AV33" i="1"/>
  <c r="AX33" i="1"/>
  <c r="AY33" i="1"/>
  <c r="AX137" i="1"/>
  <c r="AW137" i="1"/>
  <c r="AV137" i="1"/>
  <c r="AY137" i="1"/>
  <c r="AY90" i="1"/>
  <c r="AX90" i="1"/>
  <c r="AV90" i="1"/>
  <c r="AW90" i="1"/>
  <c r="AX91" i="1"/>
  <c r="AW91" i="1"/>
  <c r="AV91" i="1"/>
  <c r="AY91" i="1"/>
  <c r="AX47" i="1"/>
  <c r="AY47" i="1"/>
  <c r="AW47" i="1"/>
  <c r="AV47" i="1"/>
  <c r="AW21" i="1"/>
  <c r="AW49" i="1"/>
  <c r="AX49" i="1"/>
  <c r="AV49" i="1"/>
  <c r="AY49" i="1"/>
  <c r="AW45" i="1"/>
  <c r="AX45" i="1"/>
  <c r="AY45" i="1"/>
  <c r="AV45" i="1"/>
  <c r="AY43" i="1"/>
  <c r="AX43" i="1"/>
  <c r="AV43" i="1"/>
  <c r="AW43" i="1"/>
  <c r="AV46" i="1"/>
  <c r="AW46" i="1"/>
  <c r="AX46" i="1"/>
  <c r="AY46" i="1"/>
  <c r="AX312" i="1"/>
  <c r="AW312" i="1"/>
  <c r="AV312" i="1"/>
  <c r="AY312" i="1"/>
  <c r="AY303" i="1"/>
  <c r="AV303" i="1"/>
  <c r="AX303" i="1"/>
  <c r="AW303" i="1"/>
  <c r="AV308" i="1"/>
  <c r="AW308" i="1"/>
  <c r="AY308" i="1"/>
  <c r="AX308" i="1"/>
  <c r="AV15" i="1"/>
  <c r="AX15" i="1"/>
  <c r="AW15" i="1"/>
  <c r="AX302" i="1"/>
  <c r="AW302" i="1"/>
  <c r="AV302" i="1"/>
  <c r="AY302" i="1"/>
  <c r="AY292" i="1"/>
  <c r="AX292" i="1"/>
  <c r="AV292" i="1"/>
  <c r="AW292" i="1"/>
  <c r="AX28" i="1"/>
  <c r="AY28" i="1"/>
  <c r="AW28" i="1"/>
  <c r="AV28" i="1"/>
  <c r="AY295" i="1"/>
  <c r="AV295" i="1"/>
  <c r="AX295" i="1"/>
  <c r="AW295" i="1"/>
  <c r="AX300" i="1"/>
  <c r="AY300" i="1"/>
  <c r="AV300" i="1"/>
  <c r="AW300" i="1"/>
  <c r="BC286" i="1"/>
  <c r="BD286" i="1"/>
  <c r="BE286" i="1"/>
  <c r="BG286" i="1"/>
  <c r="Q286" i="1"/>
  <c r="U286" i="1"/>
  <c r="P286" i="1"/>
  <c r="BC288" i="1"/>
  <c r="BD288" i="1"/>
  <c r="BE288" i="1"/>
  <c r="BG288" i="1"/>
  <c r="Q288" i="1"/>
  <c r="U288" i="1"/>
  <c r="P288" i="1"/>
  <c r="AV293" i="1"/>
  <c r="AW293" i="1"/>
  <c r="AX293" i="1"/>
  <c r="AY293" i="1"/>
  <c r="AV24" i="1"/>
  <c r="AX24" i="1"/>
  <c r="AW24" i="1"/>
  <c r="AY24" i="1"/>
  <c r="AY26" i="1"/>
  <c r="AX26" i="1"/>
  <c r="AW26" i="1"/>
  <c r="AV26" i="1"/>
  <c r="BC305" i="1"/>
  <c r="BD305" i="1"/>
  <c r="BE305" i="1"/>
  <c r="BG305" i="1"/>
  <c r="Q305" i="1"/>
  <c r="U305" i="1"/>
  <c r="P305" i="1"/>
  <c r="BC284" i="1"/>
  <c r="BD284" i="1"/>
  <c r="BE284" i="1"/>
  <c r="BG284" i="1"/>
  <c r="Q284" i="1"/>
  <c r="U284" i="1"/>
  <c r="P284" i="1"/>
  <c r="AW304" i="1"/>
  <c r="AV304" i="1"/>
  <c r="AY304" i="1"/>
  <c r="AX304" i="1"/>
  <c r="AX23" i="1"/>
  <c r="AV23" i="1"/>
  <c r="AW23" i="1"/>
  <c r="AY23" i="1"/>
  <c r="BC290" i="1"/>
  <c r="BD290" i="1"/>
  <c r="BE290" i="1"/>
  <c r="BG290" i="1"/>
  <c r="Q290" i="1"/>
  <c r="U290" i="1"/>
  <c r="P290" i="1"/>
  <c r="BC299" i="1"/>
  <c r="BD299" i="1"/>
  <c r="BE299" i="1"/>
  <c r="BG299" i="1"/>
  <c r="Q299" i="1"/>
  <c r="U299" i="1"/>
  <c r="P299" i="1"/>
  <c r="AY22" i="1"/>
  <c r="AW22" i="1"/>
  <c r="AV22" i="1"/>
  <c r="AX22" i="1"/>
  <c r="BC306" i="1"/>
  <c r="BD306" i="1"/>
  <c r="BE306" i="1"/>
  <c r="BG306" i="1"/>
  <c r="Q306" i="1"/>
  <c r="U306" i="1"/>
  <c r="P306" i="1"/>
  <c r="AX281" i="1"/>
  <c r="AY281" i="1"/>
  <c r="AW281" i="1"/>
  <c r="AV281" i="1"/>
  <c r="AW20" i="1"/>
  <c r="AV20" i="1"/>
  <c r="AX20" i="1"/>
  <c r="AY20" i="1"/>
  <c r="BC296" i="1"/>
  <c r="BD296" i="1"/>
  <c r="BE296" i="1"/>
  <c r="BG296" i="1"/>
  <c r="Q296" i="1"/>
  <c r="U296" i="1"/>
  <c r="P296" i="1"/>
  <c r="BC282" i="1"/>
  <c r="BD282" i="1"/>
  <c r="BE282" i="1"/>
  <c r="BG282" i="1"/>
  <c r="Q282" i="1"/>
  <c r="U282" i="1"/>
  <c r="P282" i="1"/>
  <c r="BC298" i="1"/>
  <c r="BD298" i="1"/>
  <c r="BE298" i="1"/>
  <c r="BG298" i="1"/>
  <c r="Q298" i="1"/>
  <c r="U298" i="1"/>
  <c r="P298" i="1"/>
  <c r="D324" i="1"/>
  <c r="K19" i="9"/>
  <c r="K45" i="9"/>
  <c r="K65" i="9"/>
  <c r="H323" i="1"/>
  <c r="I18" i="9"/>
  <c r="I44" i="9"/>
  <c r="I64" i="9"/>
  <c r="AY298" i="1"/>
  <c r="AX298" i="1"/>
  <c r="AV298" i="1"/>
  <c r="AW298" i="1"/>
  <c r="H328" i="1"/>
  <c r="I21" i="9"/>
  <c r="I47" i="9"/>
  <c r="I67" i="9"/>
  <c r="C322" i="1"/>
  <c r="J18" i="9"/>
  <c r="J44" i="9"/>
  <c r="J64" i="9"/>
  <c r="F329" i="1"/>
  <c r="G22" i="9"/>
  <c r="G48" i="9"/>
  <c r="G68" i="9"/>
  <c r="H325" i="1"/>
  <c r="I19" i="9"/>
  <c r="I45" i="9"/>
  <c r="I65" i="9"/>
  <c r="D328" i="1"/>
  <c r="E21" i="9"/>
  <c r="E47" i="9"/>
  <c r="E67" i="9"/>
  <c r="D327" i="1"/>
  <c r="E20" i="9"/>
  <c r="E46" i="9"/>
  <c r="E66" i="9"/>
  <c r="AY290" i="1"/>
  <c r="AV290" i="1"/>
  <c r="AX290" i="1"/>
  <c r="AW290" i="1"/>
  <c r="H327" i="1"/>
  <c r="I20" i="9"/>
  <c r="I46" i="9"/>
  <c r="I66" i="9"/>
  <c r="AY306" i="1"/>
  <c r="AW306" i="1"/>
  <c r="AX306" i="1"/>
  <c r="AV306" i="1"/>
  <c r="D329" i="1"/>
  <c r="E22" i="9"/>
  <c r="E48" i="9"/>
  <c r="E68" i="9"/>
  <c r="AW288" i="1"/>
  <c r="AV288" i="1"/>
  <c r="AX288" i="1"/>
  <c r="AY288" i="1"/>
  <c r="AY296" i="1"/>
  <c r="AV296" i="1"/>
  <c r="AX296" i="1"/>
  <c r="AW296" i="1"/>
  <c r="G324" i="1"/>
  <c r="L19" i="9"/>
  <c r="L45" i="9"/>
  <c r="L65" i="9"/>
  <c r="G322" i="1"/>
  <c r="L18" i="9"/>
  <c r="L44" i="9"/>
  <c r="L64" i="9"/>
  <c r="AY286" i="1"/>
  <c r="AV286" i="1"/>
  <c r="AX286" i="1"/>
  <c r="AW286" i="1"/>
  <c r="G327" i="1"/>
  <c r="H20" i="9"/>
  <c r="H46" i="9"/>
  <c r="H66" i="9"/>
  <c r="G328" i="1"/>
  <c r="H21" i="9"/>
  <c r="H47" i="9"/>
  <c r="H67" i="9"/>
  <c r="H322" i="1"/>
  <c r="M18" i="9"/>
  <c r="M44" i="9"/>
  <c r="M64" i="9"/>
  <c r="D325" i="1"/>
  <c r="E19" i="9"/>
  <c r="E45" i="9"/>
  <c r="E65" i="9"/>
  <c r="D326" i="1"/>
  <c r="K20" i="9"/>
  <c r="K46" i="9"/>
  <c r="K66" i="9"/>
  <c r="C324" i="1"/>
  <c r="J19" i="9"/>
  <c r="J45" i="9"/>
  <c r="J65" i="9"/>
  <c r="C329" i="1"/>
  <c r="D22" i="9"/>
  <c r="D48" i="9"/>
  <c r="D68" i="9"/>
  <c r="C328" i="1"/>
  <c r="D21" i="9"/>
  <c r="D47" i="9"/>
  <c r="D67" i="9"/>
  <c r="G326" i="1"/>
  <c r="L20" i="9"/>
  <c r="L46" i="9"/>
  <c r="L66" i="9"/>
  <c r="H324" i="1"/>
  <c r="M19" i="9"/>
  <c r="M45" i="9"/>
  <c r="M65" i="9"/>
  <c r="C326" i="1"/>
  <c r="J20" i="9"/>
  <c r="J46" i="9"/>
  <c r="J66" i="9"/>
  <c r="C327" i="1"/>
  <c r="D20" i="9"/>
  <c r="D46" i="9"/>
  <c r="D66" i="9"/>
  <c r="G329" i="1"/>
  <c r="H22" i="9"/>
  <c r="H48" i="9"/>
  <c r="H68" i="9"/>
  <c r="H329" i="1"/>
  <c r="I22" i="9"/>
  <c r="I48" i="9"/>
  <c r="I68" i="9"/>
  <c r="G323" i="1"/>
  <c r="H18" i="9"/>
  <c r="H44" i="9"/>
  <c r="H64" i="9"/>
  <c r="AY284" i="1"/>
  <c r="AX284" i="1"/>
  <c r="AW284" i="1"/>
  <c r="AV284" i="1"/>
  <c r="D322" i="1"/>
  <c r="K18" i="9"/>
  <c r="K44" i="9"/>
  <c r="K64" i="9"/>
  <c r="C325" i="1"/>
  <c r="D19" i="9"/>
  <c r="D45" i="9"/>
  <c r="D65" i="9"/>
  <c r="E329" i="1"/>
  <c r="F22" i="9"/>
  <c r="F48" i="9"/>
  <c r="F68" i="9"/>
  <c r="AV305" i="1"/>
  <c r="AX305" i="1"/>
  <c r="AY305" i="1"/>
  <c r="AW305" i="1"/>
  <c r="H326" i="1"/>
  <c r="M20" i="9"/>
  <c r="M46" i="9"/>
  <c r="M66" i="9"/>
  <c r="AY282" i="1"/>
  <c r="AW282" i="1"/>
  <c r="AX282" i="1"/>
  <c r="AV282" i="1"/>
  <c r="D323" i="1"/>
  <c r="E18" i="9"/>
  <c r="E44" i="9"/>
  <c r="E64" i="9"/>
  <c r="C323" i="1"/>
  <c r="D18" i="9"/>
  <c r="D44" i="9"/>
  <c r="AV299" i="1"/>
  <c r="AY299" i="1"/>
  <c r="AX299" i="1"/>
  <c r="AW299" i="1"/>
  <c r="G325" i="1"/>
  <c r="H19" i="9"/>
  <c r="H45" i="9"/>
  <c r="H65" i="9"/>
  <c r="J320" i="1"/>
  <c r="I329" i="1"/>
  <c r="J324" i="1"/>
  <c r="I326" i="1"/>
  <c r="B71" i="9"/>
  <c r="D64" i="9"/>
  <c r="B72"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Mary Jo Kricorian</author>
    <author>Doran Stegura</author>
  </authors>
  <commentList>
    <comment ref="B14" authorId="0" shapeId="0" xr:uid="{00000000-0006-0000-0100-000001000000}">
      <text>
        <r>
          <rPr>
            <b/>
            <sz val="8"/>
            <color indexed="81"/>
            <rFont val="Arial"/>
            <family val="2"/>
          </rPr>
          <t xml:space="preserve">The fifth character (Industry Sector Code) is limited to either "G" or "K".  If other Industry Sector Codes are used, please enter the engine family in the Current MY Credit Calc-MANUAL worksheet and provide an explanation in the Comment field. </t>
        </r>
      </text>
    </comment>
    <comment ref="D14" authorId="0" shapeId="0" xr:uid="{00000000-0006-0000-0100-000002000000}">
      <text>
        <r>
          <rPr>
            <b/>
            <sz val="8"/>
            <color indexed="81"/>
            <rFont val="Arial"/>
            <family val="2"/>
          </rPr>
          <t xml:space="preserve">Note:  If the fifth character (Industry Sector Code) is "G" or "K" the entry in this cell will be populated with the responses "No" and "Yes", respectively.  If other Industry Sector Codes are used, "N/A" will appear and the associated data for the engine family should be entered in the Current MY Credit Calc-MANUAL worksheet. </t>
        </r>
      </text>
    </comment>
    <comment ref="E14" authorId="1" shapeId="0" xr:uid="{00000000-0006-0000-0100-000003000000}">
      <text>
        <r>
          <rPr>
            <b/>
            <sz val="8"/>
            <color indexed="81"/>
            <rFont val="Tahoma"/>
            <family val="2"/>
          </rPr>
          <t>For Remanufactured locomotives or locomotive engines only.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Doran Stegura</author>
  </authors>
  <commentList>
    <comment ref="E14" authorId="0" shapeId="0" xr:uid="{00000000-0006-0000-0200-000001000000}">
      <text>
        <r>
          <rPr>
            <b/>
            <sz val="8"/>
            <color indexed="81"/>
            <rFont val="Tahoma"/>
            <family val="2"/>
          </rPr>
          <t>For Remanufactured locomotives or locomotive engines only.</t>
        </r>
      </text>
    </comment>
  </commentList>
</comments>
</file>

<file path=xl/sharedStrings.xml><?xml version="1.0" encoding="utf-8"?>
<sst xmlns="http://schemas.openxmlformats.org/spreadsheetml/2006/main" count="985" uniqueCount="297">
  <si>
    <t>Engine Class Type</t>
  </si>
  <si>
    <t>Production</t>
  </si>
  <si>
    <t>Switch</t>
  </si>
  <si>
    <t>Line-Haul</t>
  </si>
  <si>
    <t>NOx</t>
  </si>
  <si>
    <t>PM</t>
  </si>
  <si>
    <t xml:space="preserve">Enter the 12-character engine family name or test group name.  </t>
  </si>
  <si>
    <t>Tier</t>
  </si>
  <si>
    <t>Tier 0</t>
  </si>
  <si>
    <t>Tier 1</t>
  </si>
  <si>
    <t>Tier 2</t>
  </si>
  <si>
    <t>Power Rating (hp)</t>
  </si>
  <si>
    <t xml:space="preserve">Engine Family </t>
  </si>
  <si>
    <t>Useful Life (MW-hrs)</t>
  </si>
  <si>
    <t>Proration Factor (Fp)</t>
  </si>
  <si>
    <t>Field</t>
  </si>
  <si>
    <t>Description</t>
  </si>
  <si>
    <t xml:space="preserve">Tier </t>
  </si>
  <si>
    <r>
      <t>This is a calculated value based on the preceding data.  Credits for each engine family are calculated as follows:  Credits = (Standard - FEL) x (Useful Life in MW-hrs) x (Production) x (Proration Factor) x (10</t>
    </r>
    <r>
      <rPr>
        <vertAlign val="superscript"/>
        <sz val="10"/>
        <rFont val="Arial"/>
        <family val="2"/>
      </rPr>
      <t>-3</t>
    </r>
    <r>
      <rPr>
        <sz val="10"/>
        <rFont val="Arial"/>
        <family val="2"/>
      </rPr>
      <t xml:space="preserve"> kW-Mg/MW-g)</t>
    </r>
  </si>
  <si>
    <t>Manufacturer:</t>
  </si>
  <si>
    <t>Averaging Set</t>
  </si>
  <si>
    <t>If Tier is:</t>
  </si>
  <si>
    <t>And Engine Class is:</t>
  </si>
  <si>
    <t xml:space="preserve">Remanufactured? (Y/N) </t>
  </si>
  <si>
    <t>This is a predetermined value based on the Tier and engine type.</t>
  </si>
  <si>
    <t>Select the type of cycle-weighted standards that apply to the engine family (or the subset participating in ABT for which credits are being calculated).  Please select either Line-haul cycle or Switch cycle from the drop-down menu.</t>
  </si>
  <si>
    <t>PM Credits</t>
  </si>
  <si>
    <t>Parameter</t>
  </si>
  <si>
    <r>
      <t>NO</t>
    </r>
    <r>
      <rPr>
        <vertAlign val="subscript"/>
        <sz val="9"/>
        <rFont val="Arial"/>
        <family val="2"/>
      </rPr>
      <t>x</t>
    </r>
  </si>
  <si>
    <t>Standard (g/kW-hr)</t>
  </si>
  <si>
    <t>Credit Balance</t>
  </si>
  <si>
    <t>Messages</t>
  </si>
  <si>
    <t>TIER</t>
  </si>
  <si>
    <t>Enter the number of locomotives or locomotive engines participating in the ABT program within the given engine family during the calendar year (or the number of locomotives or locomotive engines in the subset of the engine family for which credits are being calculated).</t>
  </si>
  <si>
    <t>Proration Factor</t>
  </si>
  <si>
    <t>Comments</t>
  </si>
  <si>
    <t>This field may be used to enter in any additional information regarding special circumstances or characteristics associated with the engine family name or credit calculations.  This field is for informational purposes only and would not affect credit calculations or compliance determinations.  The information entered may be used to distinguish between multiple entries for a split engine family, identify issues that EPA should be aware of as the data are evaluated, or track characteristics of the engine family name for internal purposes (e.g., identifying configurations, sub-configurations, model names/numbers, etc.).</t>
  </si>
  <si>
    <t>FEL (g/bhp-hr)</t>
  </si>
  <si>
    <t>Enter the applicable family emission limit (FEL) for the engine family (or subset participating in ABT) in grams per brake horsepower-hour (g/bhp-hr).  The number of significant digits for the FEL should be consistent with the standard.</t>
  </si>
  <si>
    <t>Standard (g/bhp-hr)</t>
  </si>
  <si>
    <t>Tier 3</t>
  </si>
  <si>
    <t>Tier 4</t>
  </si>
  <si>
    <t>Notes:</t>
  </si>
  <si>
    <t>Tier 1 and 2 Switch must also meet Line-Haul stds.</t>
  </si>
  <si>
    <t>Tier 0 through 2 Line-Haul must also meet Switch stds.</t>
  </si>
  <si>
    <r>
      <t>CREDITS = (Std - FEL) x (1.341) x (UL) x (Production) x (F</t>
    </r>
    <r>
      <rPr>
        <b/>
        <vertAlign val="subscript"/>
        <sz val="9"/>
        <color indexed="10"/>
        <rFont val="Arial"/>
        <family val="2"/>
      </rPr>
      <t>p</t>
    </r>
    <r>
      <rPr>
        <b/>
        <sz val="9"/>
        <color indexed="10"/>
        <rFont val="Arial"/>
        <family val="2"/>
      </rPr>
      <t xml:space="preserve">) x (10 </t>
    </r>
    <r>
      <rPr>
        <b/>
        <vertAlign val="superscript"/>
        <sz val="9"/>
        <color indexed="10"/>
        <rFont val="Arial"/>
        <family val="2"/>
      </rPr>
      <t>-3</t>
    </r>
    <r>
      <rPr>
        <b/>
        <sz val="9"/>
        <color indexed="10"/>
        <rFont val="Arial"/>
        <family val="2"/>
      </rPr>
      <t>)</t>
    </r>
  </si>
  <si>
    <r>
      <t>Table 1 to §1033.705 - Proration Factors (F</t>
    </r>
    <r>
      <rPr>
        <b/>
        <vertAlign val="subscript"/>
        <sz val="10"/>
        <rFont val="Arial"/>
        <family val="2"/>
      </rPr>
      <t>p</t>
    </r>
    <r>
      <rPr>
        <b/>
        <sz val="10"/>
        <rFont val="Arial"/>
        <family val="2"/>
      </rPr>
      <t>)</t>
    </r>
  </si>
  <si>
    <t>20 +</t>
  </si>
  <si>
    <t>40 +</t>
  </si>
  <si>
    <r>
      <t>Table 2 to §1033.705 - Proration Factors (F</t>
    </r>
    <r>
      <rPr>
        <b/>
        <vertAlign val="subscript"/>
        <sz val="10"/>
        <rFont val="Arial"/>
        <family val="2"/>
      </rPr>
      <t>p</t>
    </r>
    <r>
      <rPr>
        <b/>
        <sz val="10"/>
        <rFont val="Arial"/>
        <family val="2"/>
      </rPr>
      <t>)</t>
    </r>
  </si>
  <si>
    <t>NOTES:</t>
  </si>
  <si>
    <r>
      <t xml:space="preserve">Age </t>
    </r>
    <r>
      <rPr>
        <b/>
        <vertAlign val="superscript"/>
        <sz val="10"/>
        <rFont val="Arial"/>
        <family val="2"/>
      </rPr>
      <t>1</t>
    </r>
  </si>
  <si>
    <t>1. Age is the number of years from the date of original manufacture to the date the remanufacture is completed (rounded to the next higher year).  Note that for replacement or repower engines, the proration factor should be determined based on the age of the locomotive chassis, not the age of the engine.</t>
  </si>
  <si>
    <t>3. The minimum proration factor for remanufactured locomotives that meet the definition of refurbished but not freshly manufactured is 0.60.</t>
  </si>
  <si>
    <t>Select the applicable Tier of standards (Tier 0, 1, 2, 3 or 4) from the drop-down menu.</t>
  </si>
  <si>
    <t xml:space="preserve">Credit Usage and Averaging </t>
  </si>
  <si>
    <t># Credits</t>
  </si>
  <si>
    <t>Banked</t>
  </si>
  <si>
    <t>Traded</t>
  </si>
  <si>
    <t>Current MY</t>
  </si>
  <si>
    <t>Credit Type</t>
  </si>
  <si>
    <t>FROM:</t>
  </si>
  <si>
    <r>
      <t>Line-Haul-NO</t>
    </r>
    <r>
      <rPr>
        <vertAlign val="subscript"/>
        <sz val="10"/>
        <rFont val="Arial"/>
        <family val="2"/>
      </rPr>
      <t>x</t>
    </r>
  </si>
  <si>
    <r>
      <t>Switch-NO</t>
    </r>
    <r>
      <rPr>
        <vertAlign val="subscript"/>
        <sz val="10"/>
        <rFont val="Arial"/>
        <family val="2"/>
      </rPr>
      <t>x</t>
    </r>
  </si>
  <si>
    <t>Line-Haul-PM</t>
  </si>
  <si>
    <t>Switch-PM</t>
  </si>
  <si>
    <t>TO (Current MY Balance):</t>
  </si>
  <si>
    <t>IF: Ave Set and Tier are the same in the FROM and TO columns AND the 'Credit Type' in FROM is 'Current MY'</t>
  </si>
  <si>
    <t>IF: the # Credits entered exceed the credit balance for the corresponding averaging set.</t>
  </si>
  <si>
    <t>IF: Line-Haul NOx or Switch-NOx in the 'Averaging Set' FROM column, AND either Line-Haul-PM or Switch-PM is selected in the 'Averaging Set' TO column (OR… vice versa)</t>
  </si>
  <si>
    <t>IF: 'Averaging Set' FROM is Line-Haul-Nox or Line-Haul-PM, AND 'Averaging Set' TO is Switch-Nox or Switch-PM, AND Tier in "TO" column = Tier 3 OR Tier 4</t>
  </si>
  <si>
    <r>
      <t>NO</t>
    </r>
    <r>
      <rPr>
        <b/>
        <vertAlign val="subscript"/>
        <sz val="10"/>
        <rFont val="Arial"/>
        <family val="2"/>
      </rPr>
      <t>x</t>
    </r>
  </si>
  <si>
    <r>
      <t>NO</t>
    </r>
    <r>
      <rPr>
        <b/>
        <vertAlign val="subscript"/>
        <sz val="10"/>
        <rFont val="Arial"/>
        <family val="2"/>
      </rPr>
      <t>x</t>
    </r>
    <r>
      <rPr>
        <b/>
        <sz val="10"/>
        <rFont val="Arial"/>
        <family val="2"/>
      </rPr>
      <t xml:space="preserve"> Credits</t>
    </r>
  </si>
  <si>
    <r>
      <t>NO</t>
    </r>
    <r>
      <rPr>
        <b/>
        <vertAlign val="subscript"/>
        <sz val="10"/>
        <rFont val="Arial"/>
        <family val="2"/>
      </rPr>
      <t>x</t>
    </r>
    <r>
      <rPr>
        <b/>
        <sz val="10"/>
        <rFont val="Arial"/>
        <family val="2"/>
      </rPr>
      <t>+HC</t>
    </r>
  </si>
  <si>
    <r>
      <t>HC+NO</t>
    </r>
    <r>
      <rPr>
        <vertAlign val="subscript"/>
        <sz val="9"/>
        <rFont val="Arial"/>
        <family val="2"/>
      </rPr>
      <t>x</t>
    </r>
  </si>
  <si>
    <t>Engine Family Name</t>
  </si>
  <si>
    <t xml:space="preserve">Configuration </t>
  </si>
  <si>
    <t>Maximum Power Rating (kW)</t>
  </si>
  <si>
    <t>Production Volume</t>
  </si>
  <si>
    <t>Cum. Production Volume</t>
  </si>
  <si>
    <t>Average Power (kW)*</t>
  </si>
  <si>
    <t>Yes</t>
  </si>
  <si>
    <t>No</t>
  </si>
  <si>
    <t>Transferred</t>
  </si>
  <si>
    <t>Applicable 40 CFR Part</t>
  </si>
  <si>
    <t>Part 92</t>
  </si>
  <si>
    <t>Part 1033</t>
  </si>
  <si>
    <t>Credit Balances before Averaging:</t>
  </si>
  <si>
    <t>Credit Balances after Averaging:</t>
  </si>
  <si>
    <t>Switch-HC+NOx</t>
  </si>
  <si>
    <t>Line-Haul-HC+NOx</t>
  </si>
  <si>
    <t>1973-1992</t>
  </si>
  <si>
    <t>1993-2004</t>
  </si>
  <si>
    <t>2005-2011</t>
  </si>
  <si>
    <t>2012-2014</t>
  </si>
  <si>
    <t>2015 or later</t>
  </si>
  <si>
    <t>1973-2001</t>
  </si>
  <si>
    <t>2002-2004</t>
  </si>
  <si>
    <t>2005-2010</t>
  </si>
  <si>
    <t>2011-2014</t>
  </si>
  <si>
    <t>before 2001</t>
  </si>
  <si>
    <t>2005 or later</t>
  </si>
  <si>
    <t>Credit Balance (Mg)</t>
  </si>
  <si>
    <r>
      <t>Table D305-1 to §92.305 - Proration Factors (F</t>
    </r>
    <r>
      <rPr>
        <b/>
        <vertAlign val="subscript"/>
        <sz val="10"/>
        <rFont val="Arial"/>
        <family val="2"/>
      </rPr>
      <t>p</t>
    </r>
    <r>
      <rPr>
        <b/>
        <sz val="10"/>
        <rFont val="Arial"/>
        <family val="2"/>
      </rPr>
      <t>)</t>
    </r>
  </si>
  <si>
    <r>
      <t>Power Rating (hp)</t>
    </r>
    <r>
      <rPr>
        <b/>
        <vertAlign val="superscript"/>
        <sz val="9"/>
        <rFont val="Arial"/>
        <family val="2"/>
      </rPr>
      <t>1</t>
    </r>
  </si>
  <si>
    <r>
      <t>Proration Factor (F</t>
    </r>
    <r>
      <rPr>
        <b/>
        <vertAlign val="subscript"/>
        <sz val="9"/>
        <rFont val="Arial"/>
        <family val="2"/>
      </rPr>
      <t>p</t>
    </r>
    <r>
      <rPr>
        <b/>
        <sz val="9"/>
        <rFont val="Arial"/>
        <family val="2"/>
      </rPr>
      <t>)</t>
    </r>
    <r>
      <rPr>
        <b/>
        <vertAlign val="superscript"/>
        <sz val="9"/>
        <rFont val="Arial"/>
        <family val="2"/>
      </rPr>
      <t>2</t>
    </r>
  </si>
  <si>
    <t>Standards</t>
  </si>
  <si>
    <t>Category</t>
  </si>
  <si>
    <r>
      <t>NO</t>
    </r>
    <r>
      <rPr>
        <vertAlign val="subscript"/>
        <sz val="8"/>
        <rFont val="Arial"/>
        <family val="2"/>
      </rPr>
      <t>x</t>
    </r>
  </si>
  <si>
    <r>
      <t>HC+NO</t>
    </r>
    <r>
      <rPr>
        <vertAlign val="subscript"/>
        <sz val="8"/>
        <rFont val="Arial"/>
        <family val="2"/>
      </rPr>
      <t>x</t>
    </r>
  </si>
  <si>
    <t>FEL exceeds cap?</t>
  </si>
  <si>
    <t>Alternate Standards</t>
  </si>
  <si>
    <t xml:space="preserve"> Part 92</t>
  </si>
  <si>
    <t>Note: Part 1033 Tier 3 Line-Haul locomotives must also meet Tier 2 Switch standards. (40 CFR 1033.101(a))</t>
  </si>
  <si>
    <t>Note: Part 1033 Tier 2 Line-Haul locomotives must also meet Tier 2 Switch standards. (40 CFR 1033.101(a))</t>
  </si>
  <si>
    <t>Note: Part 1033 Tier 1 Line-Haul locomotives must also meet Tier 1 Switch standards. (40 CFR 1033.101(a))</t>
  </si>
  <si>
    <t>Note: Part 1033 Tier 0 Line-Haul locomotives must also meet Tier 0 Switch standards. (40 CFR 1033.101(a))</t>
  </si>
  <si>
    <t>Note: Part 1033 Tier 2 Switch locomotives must also meet Tier 1 Line-Haul standards. (40 CFR 1033.101(b))</t>
  </si>
  <si>
    <t>Note: Part 1033 Tier 1 Switch locomotives must also meet Tier 2 Line-Haul Standards. (40 CFR 1033.101(b))</t>
  </si>
  <si>
    <t>Notes</t>
  </si>
  <si>
    <t>Note: Part 92 Switch locomotives must also meet Line-Haul standards. (40 CFR 92.8(a))</t>
  </si>
  <si>
    <t>Note: Part 92 Line-Haul locomotives must also meet Switch standards. (40 CFR 92.8(a))</t>
  </si>
  <si>
    <t>Notes(2)</t>
  </si>
  <si>
    <t>Entered all values?</t>
  </si>
  <si>
    <t>Error?</t>
  </si>
  <si>
    <t>Tier 3 Line-Haul must also meet Tier 2 Switch stds</t>
  </si>
  <si>
    <t>FEL Cap*</t>
  </si>
  <si>
    <t>* 0 means no FEL cap</t>
  </si>
  <si>
    <t>Notes Final</t>
  </si>
  <si>
    <t>SUMMARY OF CURRENT MODEL YEAR CREDITS (Mg)</t>
  </si>
  <si>
    <t>Warning: The Model Year, Tier, and Applicable CFR Part do not match up.  See "Summary of 40 CFR Part 92 and 1033 Standards and FEL Caps" Table below for guidance.</t>
  </si>
  <si>
    <t>line haul</t>
  </si>
  <si>
    <t>switch</t>
  </si>
  <si>
    <t xml:space="preserve">NOx </t>
  </si>
  <si>
    <t xml:space="preserve">HC+NOx </t>
  </si>
  <si>
    <t>Eng.Fam Info Match</t>
  </si>
  <si>
    <t>Credit Summary Calculation</t>
  </si>
  <si>
    <t>Tier 0 Part 1033</t>
  </si>
  <si>
    <t>Tier 1 Part 92</t>
  </si>
  <si>
    <t>Tier 1 Part 1033</t>
  </si>
  <si>
    <t>Tier 2 Part 92</t>
  </si>
  <si>
    <t>Tier 2 Part 1033</t>
  </si>
  <si>
    <t>MESSAGES:</t>
  </si>
  <si>
    <t>MODEL YEAR:</t>
  </si>
  <si>
    <t>Tier 0 Part 92</t>
  </si>
  <si>
    <t>Engine Class</t>
  </si>
  <si>
    <t xml:space="preserve">Std </t>
  </si>
  <si>
    <t>FEL Cap</t>
  </si>
  <si>
    <t>Std</t>
  </si>
  <si>
    <t>Select whether the engine family is certified under 40 CFR Part 92 or Part 1033.</t>
  </si>
  <si>
    <t>Remanufactured? (Yes/No)</t>
  </si>
  <si>
    <t>Proration Factors for Locomotive Engines Certified under 40 CFR Part 92 or 1033</t>
  </si>
  <si>
    <t>32 +</t>
  </si>
  <si>
    <t>4. For Part 1033 line haul locomotives more than 20 years old, use the proration factor for 20 year old locomotives.  For Part 1033 switch locomotives more than 40 years old, use the proration factor for 40 year old locomotives.  For Part 92 locomotives more than 32 years old, use the proration factor for 32 year old locomotives.</t>
  </si>
  <si>
    <t>Part 92 Switch and Line-Haul</t>
  </si>
  <si>
    <t>Part 1033 Line-Haul</t>
  </si>
  <si>
    <t>Part 1033 Switch</t>
  </si>
  <si>
    <t>Credit Summary for the Part 92 and 1033 Locomotive ABT Programs</t>
  </si>
  <si>
    <t>Pollutant</t>
  </si>
  <si>
    <t>Line-Haul Tier 4</t>
  </si>
  <si>
    <t>Can be applied to:</t>
  </si>
  <si>
    <t>Avg. Set</t>
  </si>
  <si>
    <t>Switch Tier 0</t>
  </si>
  <si>
    <t>Switch Tier 3</t>
  </si>
  <si>
    <t>Switch Tier 4</t>
  </si>
  <si>
    <t>Line-Haul Tier 0</t>
  </si>
  <si>
    <t>Line-Haul Tier 1</t>
  </si>
  <si>
    <t>Line-Haul Tier 2</t>
  </si>
  <si>
    <t>Line-Haul Tier 3</t>
  </si>
  <si>
    <t>Switch Tier 1</t>
  </si>
  <si>
    <t>Switch Tier 2</t>
  </si>
  <si>
    <t>Single</t>
  </si>
  <si>
    <t>Dual</t>
  </si>
  <si>
    <t>Part 1033 Switch/ Line-Haul</t>
  </si>
  <si>
    <t xml:space="preserve">Part 1033 Switch </t>
  </si>
  <si>
    <t>*If using Dual credits for Single, then single credits must be generated for both pollutants</t>
  </si>
  <si>
    <t>92 Line-Haul</t>
  </si>
  <si>
    <t>92 Switch</t>
  </si>
  <si>
    <t>92 Line-Haul or 1033 Line-Haul</t>
  </si>
  <si>
    <t>92 Switch or 1033 Switch</t>
  </si>
  <si>
    <t>HC+NOx</t>
  </si>
  <si>
    <t>CYCLE</t>
  </si>
  <si>
    <t>POLLUTANT</t>
  </si>
  <si>
    <t>40 CFR PART</t>
  </si>
  <si>
    <t xml:space="preserve">Tier 0 </t>
  </si>
  <si>
    <t xml:space="preserve">Tier 1 </t>
  </si>
  <si>
    <t>CFR Part</t>
  </si>
  <si>
    <t>CREDIT TYPE</t>
  </si>
  <si>
    <t>Error: Part 1033 engine families that use emission credits for one or more pollutants may not generate positive emission credits for another pollutant. (1033.701(e))</t>
  </si>
  <si>
    <t>Part 1033 Line-Haul: Corr. Tier 2 Switch can be used for Part 1033 Switch</t>
  </si>
  <si>
    <t>Errors?</t>
  </si>
  <si>
    <t>Alternate HC+Nox</t>
  </si>
  <si>
    <t>And Pollutant is:</t>
  </si>
  <si>
    <r>
      <t>Select the applicable Pollutant (NO</t>
    </r>
    <r>
      <rPr>
        <vertAlign val="subscript"/>
        <sz val="10"/>
        <rFont val="Arial"/>
        <family val="2"/>
      </rPr>
      <t>x</t>
    </r>
    <r>
      <rPr>
        <sz val="10"/>
        <rFont val="Arial"/>
      </rPr>
      <t>, HC+NO</t>
    </r>
    <r>
      <rPr>
        <vertAlign val="subscript"/>
        <sz val="10"/>
        <rFont val="Arial"/>
        <family val="2"/>
      </rPr>
      <t>x</t>
    </r>
    <r>
      <rPr>
        <sz val="10"/>
        <rFont val="Arial"/>
      </rPr>
      <t>, or PM) from the drop-down menu.</t>
    </r>
  </si>
  <si>
    <t>If a row of data contains an error, the Messages column will display an error message.  Otherwise, if applicable, the column will indicate which additional standards the engine family must meet.</t>
  </si>
  <si>
    <t>Error:  Engine family information in this row is inconsistent with previous record (e.g. Maximum Power, Applicable 40 CFR Part, Production Vol.)</t>
  </si>
  <si>
    <t>Error: Cannot generate Tier 3 or 4 credits for Part 92.</t>
  </si>
  <si>
    <t>Error 1</t>
  </si>
  <si>
    <t>Error 2</t>
  </si>
  <si>
    <t>Part 1033 engine families using credits</t>
  </si>
  <si>
    <t>Error Final</t>
  </si>
  <si>
    <t>Using</t>
  </si>
  <si>
    <t>Generating</t>
  </si>
  <si>
    <t>Matching Array Pos</t>
  </si>
  <si>
    <t>ERRORS</t>
  </si>
  <si>
    <t>PM applied to HC+Nox</t>
  </si>
  <si>
    <t>Part 92 used for wrong cycle</t>
  </si>
  <si>
    <t>Error:  NOx+HC available only for Part 1033 Tier 4 (40 CFR 1033.101(j))</t>
  </si>
  <si>
    <t>Error: Proration factor should equal 1.0 if locomotive is freshly manufactured (Remanufactured? = No).(40 CFR 1033.705(d))</t>
  </si>
  <si>
    <t>Tier 3 Part 1033</t>
  </si>
  <si>
    <t>Tier 4 Part 1033</t>
  </si>
  <si>
    <t xml:space="preserve">The number of Tier 4 locomotives that can be certified using credits in any year may not exceed 50% of the total number of Tier 4 locomotives produced by a manufacturer for U.S. directed sales. (40 CFR 1033.740(d)) </t>
  </si>
  <si>
    <t xml:space="preserve">Using dual cycle credits for single cycle locomotives requires that the single cycle locomotive generate an equal number of negative credits for the other cycle (40 CFR 1033.740(c)) </t>
  </si>
  <si>
    <t>Line-haul used by Tier 3/4 switch</t>
  </si>
  <si>
    <t>Error: Credits generated by any line-haul locomotive may not be used by Tier 3 or later switch locomotives (1033.740(c))</t>
  </si>
  <si>
    <t>1033 Credits used for 92</t>
  </si>
  <si>
    <t>Error: Part 1033 Credits cannot be used for Part 92 compliance.</t>
  </si>
  <si>
    <t># Using Credits</t>
  </si>
  <si>
    <t>Total Nox Production</t>
  </si>
  <si>
    <t># Using Nox Credits</t>
  </si>
  <si>
    <t>Tier 4: All loc.</t>
  </si>
  <si>
    <t>Nox Credits: Fresh. Man</t>
  </si>
  <si>
    <t>Error: PM credits cannot be applied to a NOx credit balance.</t>
  </si>
  <si>
    <t>Error: NOx credits cannot be applied to a PM credit balance.</t>
  </si>
  <si>
    <t>Pollutant Nox-PM</t>
  </si>
  <si>
    <t>Pollutant PM-Nox</t>
  </si>
  <si>
    <t>NOTES</t>
  </si>
  <si>
    <t>All credit balances after averaging should not be negative.</t>
  </si>
  <si>
    <t>Part 1033 Line-Haul: Corr. Tier 0 Switch can be used for 1033 Switch</t>
  </si>
  <si>
    <t>Switch Tier 1,2</t>
  </si>
  <si>
    <t xml:space="preserve">Line haul </t>
  </si>
  <si>
    <t>Single/ Dual cycle</t>
  </si>
  <si>
    <t>Dual Cycle From</t>
  </si>
  <si>
    <t>Dual Credits used for Single</t>
  </si>
  <si>
    <t>Error Msg 1</t>
  </si>
  <si>
    <t>Error Msg 2</t>
  </si>
  <si>
    <t>Error: Part 92 Credits can be used only for compliance within the same cycle.(40 CFR 92.304(i))</t>
  </si>
  <si>
    <t xml:space="preserve">Error: Line-haul credits may only be used to show compliance with line-haul standards.  </t>
  </si>
  <si>
    <t xml:space="preserve">Error: Tier 1 and Tier 2 switch locomotives may only be used to show compliance with switch cycle standards. (40 CFR 1033.740(c)(2)) </t>
  </si>
  <si>
    <r>
      <t>Tier 2</t>
    </r>
    <r>
      <rPr>
        <vertAlign val="superscript"/>
        <sz val="8"/>
        <rFont val="Arial"/>
        <family val="2"/>
      </rPr>
      <t>2</t>
    </r>
  </si>
  <si>
    <r>
      <t>Tier 1</t>
    </r>
    <r>
      <rPr>
        <vertAlign val="superscript"/>
        <sz val="8"/>
        <rFont val="Arial"/>
        <family val="2"/>
      </rPr>
      <t>2</t>
    </r>
  </si>
  <si>
    <r>
      <t>Tier 0</t>
    </r>
    <r>
      <rPr>
        <vertAlign val="superscript"/>
        <sz val="8"/>
        <rFont val="Arial"/>
        <family val="2"/>
      </rPr>
      <t>2</t>
    </r>
  </si>
  <si>
    <r>
      <t xml:space="preserve">For Part 92 Tier 2 freshly manufactured locomotives, manufacturers may use NOx credits only for engine families that are projected to represent </t>
    </r>
    <r>
      <rPr>
        <sz val="9"/>
        <color indexed="10"/>
        <rFont val="Arial"/>
        <family val="2"/>
      </rPr>
      <t>≤</t>
    </r>
    <r>
      <rPr>
        <i/>
        <sz val="9"/>
        <color indexed="10"/>
        <rFont val="Calibri"/>
        <family val="2"/>
      </rPr>
      <t xml:space="preserve"> 50% of their total projected annual production of freshly manufactured locomotives. (40 CFR 92.304(j)(2))</t>
    </r>
  </si>
  <si>
    <t xml:space="preserve">% Using Credits* </t>
  </si>
  <si>
    <t>*May not exceed 50%.</t>
  </si>
  <si>
    <t>Model Year and Tier  Check (Tier 3 and 4)</t>
  </si>
  <si>
    <t>Model Year and Tier  Check (Tier 2)</t>
  </si>
  <si>
    <t>Error: PM credits cannot be applied to a HC+NOx credit balance(40 CFR 1033.101(j))</t>
  </si>
  <si>
    <t>Error:  FEL Cap has been exceeded.  See Summary table below for guidance.</t>
  </si>
  <si>
    <t>2. The proration factor is 1.00 for all locomotives that meet the definition of freshly manufactured.</t>
  </si>
  <si>
    <t>Age</t>
  </si>
  <si>
    <t>Error:  First digit in engine family name does not match model year. (invalid error message)</t>
  </si>
  <si>
    <t>Age is the number of years from the date of original manufacture to the date the remanufacture is completed (rounded to the next higher year).  Note that for replacement or repower engines, the proration factor should be determined based on the age of the locomotive chassis, not the age of the engine.</t>
  </si>
  <si>
    <t>United States</t>
  </si>
  <si>
    <t>Environmental Protection Agency</t>
  </si>
  <si>
    <t>FEL       (g/bhp-hr)</t>
  </si>
  <si>
    <t>Manufacturer Averaging, Banking, and Trading Report for Locomotives</t>
  </si>
  <si>
    <t>Current MY Emission Credits</t>
  </si>
  <si>
    <t>Current MY Emission Credits - Manual</t>
  </si>
  <si>
    <t>This field will be automatically calculated based on the Applicable 40 CFR Part, Engine Class Type and Age.  This is an estimate of the fraction of a locomotive's service life that remains as a function of age.  See Proration Factors worksheet for complete list of relevant factors for both line haul and switch engines.  The proration factor is 1.00 for all locomotives that meet the definition of freshly manufactured.</t>
  </si>
  <si>
    <t>Paperwork Reduction Act Notice</t>
  </si>
  <si>
    <t>The public reporting and recordkeeping burden for this collection of information is estimated to average 30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in any correspondence.  Do not send the completed form to this address.</t>
  </si>
  <si>
    <t>Then Part 1033 Year of Original Manufacture is:</t>
  </si>
  <si>
    <t>Then Part 1033 Std (g/bhp-hr) is:</t>
  </si>
  <si>
    <t>Part 1033 FEL cap</t>
  </si>
  <si>
    <t>Then Part 92 Year of Original Manufacture is:</t>
  </si>
  <si>
    <r>
      <t>Then Part 92 Std (g/bhp-hr) is:</t>
    </r>
    <r>
      <rPr>
        <b/>
        <vertAlign val="superscript"/>
        <sz val="8"/>
        <rFont val="Arial"/>
        <family val="2"/>
      </rPr>
      <t>1</t>
    </r>
  </si>
  <si>
    <t>Part 92 FEL cap</t>
  </si>
  <si>
    <t xml:space="preserve">  standards apply for earlier model years unless the locomotive is remanufactured.  According to §1033.150(a), for the 2009 MY, remanufacturers may remanufacture Tier 0, 1, and 2 locomotives   </t>
  </si>
  <si>
    <r>
      <rPr>
        <vertAlign val="superscript"/>
        <sz val="9"/>
        <rFont val="Arial"/>
        <family val="2"/>
      </rPr>
      <t>1</t>
    </r>
    <r>
      <rPr>
        <sz val="8"/>
        <rFont val="Arial"/>
        <family val="2"/>
      </rPr>
      <t xml:space="preserve"> §92.305(a)(2)(i) ABT standards: Std=0.43 g/kW-hr for Tier 0 and Tier 1 PM line-haul credits; Std=0.59 g/kW-hr for Tier 0 and Tier 1 PM switch credits (.7457*(g/kW-hr) = (g/bhp-hr))</t>
    </r>
  </si>
  <si>
    <r>
      <rPr>
        <vertAlign val="superscript"/>
        <sz val="9"/>
        <rFont val="Arial"/>
        <family val="2"/>
      </rPr>
      <t>2</t>
    </r>
    <r>
      <rPr>
        <sz val="9"/>
        <rFont val="Arial"/>
        <family val="2"/>
      </rPr>
      <t xml:space="preserve"> §</t>
    </r>
    <r>
      <rPr>
        <sz val="8"/>
        <rFont val="Arial"/>
        <family val="2"/>
      </rPr>
      <t xml:space="preserve">1033.102(a) and (b): Part 1033 Tier 0 and 1 standards apply for new locomotives beginning 1-1-10.  Part 1033 Tier 2 standards apply for new locomotives beginning 1-1-13.  Tier 0, 1, and 2 Part 92 </t>
    </r>
  </si>
  <si>
    <r>
      <t xml:space="preserve">  </t>
    </r>
    <r>
      <rPr>
        <sz val="8"/>
        <rFont val="Arial"/>
        <family val="2"/>
      </rPr>
      <t xml:space="preserve"> to Part 92  standards only if no</t>
    </r>
    <r>
      <rPr>
        <vertAlign val="superscript"/>
        <sz val="8"/>
        <rFont val="Arial"/>
        <family val="2"/>
      </rPr>
      <t xml:space="preserve"> </t>
    </r>
    <r>
      <rPr>
        <sz val="8"/>
        <rFont val="Arial"/>
        <family val="2"/>
      </rPr>
      <t xml:space="preserve">remanufacture system has been certified to meet the Part 1033 standards.  After 2009, this provision applies only to Tier 2 remanufactured locomotives.  </t>
    </r>
  </si>
  <si>
    <r>
      <rPr>
        <vertAlign val="superscript"/>
        <sz val="9"/>
        <rFont val="Arial"/>
        <family val="2"/>
      </rPr>
      <t>3</t>
    </r>
    <r>
      <rPr>
        <sz val="9"/>
        <rFont val="Arial"/>
        <family val="2"/>
      </rPr>
      <t xml:space="preserve"> </t>
    </r>
    <r>
      <rPr>
        <sz val="8"/>
        <rFont val="Arial"/>
        <family val="2"/>
      </rPr>
      <t>Tier 3 and 4 standards apply for the model years specified in the table.</t>
    </r>
  </si>
  <si>
    <r>
      <rPr>
        <vertAlign val="superscript"/>
        <sz val="8"/>
        <rFont val="Arial"/>
        <family val="2"/>
      </rPr>
      <t xml:space="preserve">1 </t>
    </r>
    <r>
      <rPr>
        <sz val="8"/>
        <rFont val="Arial"/>
        <family val="2"/>
      </rPr>
      <t>See Power Rating Calc tab</t>
    </r>
  </si>
  <si>
    <r>
      <rPr>
        <vertAlign val="superscript"/>
        <sz val="8"/>
        <rFont val="Arial"/>
        <family val="2"/>
      </rPr>
      <t xml:space="preserve">2 </t>
    </r>
    <r>
      <rPr>
        <sz val="8"/>
        <rFont val="Arial"/>
        <family val="2"/>
      </rPr>
      <t>See Proration Factors tab.  The proration factor is 1.00 for all locomotives that meet the definition of freshly manufactured.</t>
    </r>
  </si>
  <si>
    <t>Submission Date:</t>
  </si>
  <si>
    <t>Field Descriptions for Current MY Credit Calc Worksheet</t>
  </si>
  <si>
    <t>SUMMARY OF 40 CFR PARTS 92 AND 1033 STANDARDS AND FEL CAPS</t>
  </si>
  <si>
    <t xml:space="preserve">Age </t>
  </si>
  <si>
    <r>
      <t>NO</t>
    </r>
    <r>
      <rPr>
        <b/>
        <vertAlign val="subscript"/>
        <sz val="10"/>
        <rFont val="Arial"/>
        <family val="2"/>
      </rPr>
      <t>x</t>
    </r>
    <r>
      <rPr>
        <b/>
        <sz val="10"/>
        <rFont val="Arial"/>
        <family val="2"/>
      </rPr>
      <t>+HC Credits (Tier 4)</t>
    </r>
  </si>
  <si>
    <t>*The Average Power value corresponding to the final configurantion for a particular engine family is the power value used in the emission credit calculation (Current MY Credit Calc worksheet)</t>
  </si>
  <si>
    <t>Calculation of Production-Weighted Average Power for Locomotive Engines</t>
  </si>
  <si>
    <r>
      <t xml:space="preserve">Enter the sales-weighted average horsepower of the engine family (or subset of the engine family for which credits are being calculated).  This value is necessary for credit calculations if useful life is listed in miles and can be calculated using the Power Rating Calc worksheet.  See 40 CFR </t>
    </r>
    <r>
      <rPr>
        <sz val="10"/>
        <rFont val="Calibri"/>
        <family val="2"/>
      </rPr>
      <t>§</t>
    </r>
    <r>
      <rPr>
        <sz val="10"/>
        <rFont val="Arial"/>
        <family val="2"/>
      </rPr>
      <t>92.305(b) and §1033.705(c).</t>
    </r>
  </si>
  <si>
    <t>Enter the sales-weighted average useful life in MW-hrs, based on the sales-weighted average horsepower (hp) of the engine family (or subset of the engine family for which credits are being calculated).  If useful life is in miles or years, convert to MW-hrs.  See the methods for conversion at 40 CFR §92.305(b) and §1033.705(c).</t>
  </si>
  <si>
    <t xml:space="preserve">Manufacturer Data Submission Template -- INSTRUCTIONS </t>
  </si>
  <si>
    <t>This field will be automatically populated with "Y" or "N" if the Industry Sector Code (i.e., the fifth character within the engine family name) is "K" or "G", respectively.   Note that with respect to the NOx standard, the percentage of freshly manufactured engine families (on a production basis) that are using credits (i.e., with a NOx FEL greater than the standard) cannot exceed 50 percent in 2007 and later.</t>
  </si>
  <si>
    <t>Average Power (hp)*</t>
  </si>
  <si>
    <t>Office of Air and Radiation, Office of Transportation and Air Quality</t>
  </si>
  <si>
    <t xml:space="preserve">OMB No. 2060-0392
Approval Expires on
2/28/2013
EPA Form 5900-274
</t>
  </si>
  <si>
    <t>Partial Useful Life (Yes/No)</t>
  </si>
  <si>
    <t>Retired</t>
  </si>
  <si>
    <t>Total Tier 4 Production Volume:</t>
  </si>
  <si>
    <t>Total</t>
  </si>
  <si>
    <t xml:space="preserve">Select whether the engine family is certified with a partial useful life under 40 CFR 1033.101(g)(5). </t>
  </si>
  <si>
    <t>Partial Useful Life (Y/N)</t>
  </si>
  <si>
    <t>Last Revision: November 2024 Version 24</t>
  </si>
  <si>
    <t>Last Revision: November 2024  Version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</si>
</sst>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Red]\(#,##0.0\)"/>
    <numFmt numFmtId="165" formatCode="0.0%"/>
    <numFmt numFmtId="166" formatCode="0.000"/>
    <numFmt numFmtId="167" formatCode="0.0"/>
    <numFmt numFmtId="168" formatCode="0_);[Red]\(0\)"/>
  </numFmts>
  <fonts count="60" x14ac:knownFonts="1">
    <font>
      <sz val="10"/>
      <name val="Arial"/>
    </font>
    <font>
      <sz val="10"/>
      <name val="Arial"/>
    </font>
    <font>
      <sz val="8"/>
      <name val="Arial"/>
      <family val="2"/>
    </font>
    <font>
      <b/>
      <sz val="10"/>
      <name val="Arial"/>
      <family val="2"/>
    </font>
    <font>
      <sz val="10"/>
      <name val="Arial"/>
      <family val="2"/>
    </font>
    <font>
      <vertAlign val="superscript"/>
      <sz val="10"/>
      <name val="Arial"/>
      <family val="2"/>
    </font>
    <font>
      <sz val="10"/>
      <name val="Arial"/>
      <family val="2"/>
    </font>
    <font>
      <sz val="9"/>
      <name val="Arial"/>
      <family val="2"/>
    </font>
    <font>
      <b/>
      <sz val="9"/>
      <name val="Arial"/>
      <family val="2"/>
    </font>
    <font>
      <sz val="9"/>
      <color indexed="10"/>
      <name val="Arial"/>
      <family val="2"/>
    </font>
    <font>
      <sz val="8"/>
      <color indexed="10"/>
      <name val="Arial"/>
      <family val="2"/>
    </font>
    <font>
      <b/>
      <sz val="8"/>
      <name val="Arial"/>
      <family val="2"/>
    </font>
    <font>
      <vertAlign val="subscript"/>
      <sz val="9"/>
      <name val="Arial"/>
      <family val="2"/>
    </font>
    <font>
      <b/>
      <sz val="9"/>
      <name val="Arial"/>
      <family val="2"/>
    </font>
    <font>
      <vertAlign val="subscript"/>
      <sz val="10"/>
      <name val="Arial"/>
      <family val="2"/>
    </font>
    <font>
      <b/>
      <vertAlign val="subscript"/>
      <sz val="10"/>
      <name val="Arial"/>
      <family val="2"/>
    </font>
    <font>
      <i/>
      <sz val="8"/>
      <name val="Arial"/>
      <family val="2"/>
    </font>
    <font>
      <sz val="9"/>
      <name val="Arial"/>
      <family val="2"/>
    </font>
    <font>
      <sz val="8"/>
      <name val="Arial"/>
      <family val="2"/>
    </font>
    <font>
      <b/>
      <vertAlign val="subscript"/>
      <sz val="9"/>
      <name val="Arial"/>
      <family val="2"/>
    </font>
    <font>
      <b/>
      <sz val="9"/>
      <color indexed="10"/>
      <name val="Arial"/>
      <family val="2"/>
    </font>
    <font>
      <b/>
      <vertAlign val="subscript"/>
      <sz val="9"/>
      <color indexed="10"/>
      <name val="Arial"/>
      <family val="2"/>
    </font>
    <font>
      <b/>
      <vertAlign val="superscript"/>
      <sz val="9"/>
      <color indexed="10"/>
      <name val="Arial"/>
      <family val="2"/>
    </font>
    <font>
      <b/>
      <vertAlign val="superscript"/>
      <sz val="10"/>
      <name val="Arial"/>
      <family val="2"/>
    </font>
    <font>
      <b/>
      <sz val="9"/>
      <color indexed="10"/>
      <name val="Arial"/>
      <family val="2"/>
    </font>
    <font>
      <sz val="9"/>
      <color indexed="10"/>
      <name val="Arial"/>
      <family val="2"/>
    </font>
    <font>
      <sz val="10"/>
      <color indexed="10"/>
      <name val="Arial"/>
      <family val="2"/>
    </font>
    <font>
      <sz val="10"/>
      <color indexed="8"/>
      <name val="Calibri"/>
      <family val="2"/>
    </font>
    <font>
      <sz val="8"/>
      <name val="Calibri"/>
      <family val="2"/>
    </font>
    <font>
      <i/>
      <sz val="10"/>
      <color indexed="8"/>
      <name val="Calibri"/>
      <family val="2"/>
    </font>
    <font>
      <b/>
      <sz val="10"/>
      <color indexed="8"/>
      <name val="Calibri"/>
      <family val="2"/>
    </font>
    <font>
      <sz val="9"/>
      <color indexed="8"/>
      <name val="Calibri"/>
      <family val="2"/>
    </font>
    <font>
      <b/>
      <sz val="9"/>
      <color indexed="10"/>
      <name val="Calibri"/>
      <family val="2"/>
    </font>
    <font>
      <vertAlign val="superscript"/>
      <sz val="8"/>
      <name val="Arial"/>
      <family val="2"/>
    </font>
    <font>
      <b/>
      <vertAlign val="superscript"/>
      <sz val="9"/>
      <name val="Arial"/>
      <family val="2"/>
    </font>
    <font>
      <vertAlign val="subscript"/>
      <sz val="8"/>
      <name val="Arial"/>
      <family val="2"/>
    </font>
    <font>
      <b/>
      <vertAlign val="superscript"/>
      <sz val="8"/>
      <name val="Arial"/>
      <family val="2"/>
    </font>
    <font>
      <i/>
      <sz val="9"/>
      <color indexed="10"/>
      <name val="Calibri"/>
      <family val="2"/>
    </font>
    <font>
      <b/>
      <sz val="9"/>
      <color indexed="10"/>
      <name val="Arial"/>
      <family val="2"/>
    </font>
    <font>
      <sz val="9"/>
      <color indexed="8"/>
      <name val="Arial"/>
      <family val="2"/>
    </font>
    <font>
      <sz val="10"/>
      <name val="Calibri"/>
      <family val="2"/>
    </font>
    <font>
      <b/>
      <sz val="12"/>
      <name val="Arial"/>
      <family val="2"/>
    </font>
    <font>
      <sz val="9"/>
      <name val="Calibri"/>
      <family val="2"/>
    </font>
    <font>
      <sz val="10"/>
      <color indexed="10"/>
      <name val="Arial"/>
      <family val="2"/>
    </font>
    <font>
      <sz val="10"/>
      <name val="Arial"/>
      <family val="2"/>
    </font>
    <font>
      <sz val="8"/>
      <color indexed="9"/>
      <name val="Arial"/>
      <family val="2"/>
    </font>
    <font>
      <sz val="14"/>
      <color indexed="9"/>
      <name val="Arial"/>
      <family val="2"/>
    </font>
    <font>
      <sz val="16"/>
      <color indexed="9"/>
      <name val="Arial"/>
      <family val="2"/>
    </font>
    <font>
      <b/>
      <sz val="10"/>
      <color indexed="9"/>
      <name val="Arial"/>
      <family val="2"/>
    </font>
    <font>
      <b/>
      <sz val="14"/>
      <color indexed="9"/>
      <name val="Arial"/>
      <family val="2"/>
    </font>
    <font>
      <b/>
      <sz val="16"/>
      <color indexed="9"/>
      <name val="Arial"/>
      <family val="2"/>
    </font>
    <font>
      <b/>
      <sz val="8"/>
      <color indexed="9"/>
      <name val="Arial"/>
      <family val="2"/>
    </font>
    <font>
      <sz val="8"/>
      <color indexed="41"/>
      <name val="Arial"/>
      <family val="2"/>
    </font>
    <font>
      <b/>
      <sz val="10"/>
      <color indexed="41"/>
      <name val="Arial"/>
      <family val="2"/>
    </font>
    <font>
      <sz val="9"/>
      <name val="Times New Roman"/>
      <family val="1"/>
    </font>
    <font>
      <b/>
      <sz val="8"/>
      <color indexed="81"/>
      <name val="Arial"/>
      <family val="2"/>
    </font>
    <font>
      <vertAlign val="superscript"/>
      <sz val="9"/>
      <name val="Arial"/>
      <family val="2"/>
    </font>
    <font>
      <b/>
      <sz val="11"/>
      <color indexed="41"/>
      <name val="Arial"/>
      <family val="2"/>
    </font>
    <font>
      <b/>
      <sz val="8"/>
      <color indexed="81"/>
      <name val="Tahoma"/>
      <family val="2"/>
    </font>
    <font>
      <sz val="8"/>
      <color theme="0"/>
      <name val="Arial"/>
      <family val="2"/>
    </font>
  </fonts>
  <fills count="22">
    <fill>
      <patternFill patternType="none"/>
    </fill>
    <fill>
      <patternFill patternType="gray125"/>
    </fill>
    <fill>
      <patternFill patternType="solid">
        <fgColor indexed="9"/>
        <bgColor indexed="64"/>
      </patternFill>
    </fill>
    <fill>
      <patternFill patternType="solid">
        <fgColor indexed="65"/>
        <bgColor indexed="9"/>
      </patternFill>
    </fill>
    <fill>
      <patternFill patternType="solid">
        <fgColor indexed="22"/>
        <bgColor indexed="64"/>
      </patternFill>
    </fill>
    <fill>
      <patternFill patternType="solid">
        <fgColor indexed="51"/>
        <bgColor indexed="64"/>
      </patternFill>
    </fill>
    <fill>
      <patternFill patternType="solid">
        <fgColor indexed="43"/>
        <bgColor indexed="64"/>
      </patternFill>
    </fill>
    <fill>
      <patternFill patternType="solid">
        <fgColor indexed="13"/>
        <bgColor indexed="64"/>
      </patternFill>
    </fill>
    <fill>
      <patternFill patternType="lightUp">
        <bgColor indexed="55"/>
      </patternFill>
    </fill>
    <fill>
      <patternFill patternType="solid">
        <fgColor indexed="23"/>
        <bgColor indexed="64"/>
      </patternFill>
    </fill>
    <fill>
      <patternFill patternType="solid">
        <fgColor indexed="47"/>
        <bgColor indexed="64"/>
      </patternFill>
    </fill>
    <fill>
      <patternFill patternType="solid">
        <fgColor indexed="44"/>
        <bgColor indexed="64"/>
      </patternFill>
    </fill>
    <fill>
      <patternFill patternType="darkUp">
        <bgColor indexed="55"/>
      </patternFill>
    </fill>
    <fill>
      <patternFill patternType="solid">
        <fgColor indexed="18"/>
        <bgColor indexed="64"/>
      </patternFill>
    </fill>
    <fill>
      <patternFill patternType="solid">
        <fgColor indexed="42"/>
        <bgColor indexed="64"/>
      </patternFill>
    </fill>
    <fill>
      <patternFill patternType="solid">
        <fgColor indexed="12"/>
        <bgColor indexed="64"/>
      </patternFill>
    </fill>
    <fill>
      <patternFill patternType="solid">
        <fgColor indexed="44"/>
        <bgColor indexed="9"/>
      </patternFill>
    </fill>
    <fill>
      <patternFill patternType="solid">
        <fgColor indexed="55"/>
        <bgColor indexed="64"/>
      </patternFill>
    </fill>
    <fill>
      <patternFill patternType="solid">
        <fgColor theme="0"/>
        <bgColor indexed="64"/>
      </patternFill>
    </fill>
    <fill>
      <patternFill patternType="solid">
        <fgColor rgb="FFCCFFCC"/>
        <bgColor indexed="64"/>
      </patternFill>
    </fill>
    <fill>
      <patternFill patternType="solid">
        <fgColor rgb="FFFFFF00"/>
        <bgColor indexed="64"/>
      </patternFill>
    </fill>
    <fill>
      <patternFill patternType="solid">
        <fgColor theme="0" tint="-0.24994659260841701"/>
        <bgColor indexed="64"/>
      </patternFill>
    </fill>
  </fills>
  <borders count="76">
    <border>
      <left/>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bottom/>
      <diagonal/>
    </border>
  </borders>
  <cellStyleXfs count="3">
    <xf numFmtId="0" fontId="0" fillId="0" borderId="0"/>
    <xf numFmtId="0" fontId="27" fillId="0" borderId="0"/>
    <xf numFmtId="0" fontId="27" fillId="0" borderId="0"/>
  </cellStyleXfs>
  <cellXfs count="782">
    <xf numFmtId="0" fontId="0" fillId="0" borderId="0" xfId="0"/>
    <xf numFmtId="4" fontId="0" fillId="2" borderId="1" xfId="0" applyNumberFormat="1" applyFill="1" applyBorder="1" applyAlignment="1" applyProtection="1">
      <alignment horizontal="center"/>
      <protection locked="0"/>
    </xf>
    <xf numFmtId="4" fontId="0" fillId="2" borderId="2" xfId="0" applyNumberFormat="1" applyFill="1" applyBorder="1" applyAlignment="1" applyProtection="1">
      <alignment horizontal="center"/>
      <protection locked="0"/>
    </xf>
    <xf numFmtId="0" fontId="7" fillId="2" borderId="3" xfId="0" applyFont="1" applyFill="1" applyBorder="1" applyProtection="1">
      <protection locked="0"/>
    </xf>
    <xf numFmtId="0" fontId="7" fillId="2" borderId="3" xfId="0" applyFont="1" applyFill="1" applyBorder="1" applyAlignment="1" applyProtection="1">
      <alignment wrapText="1"/>
      <protection locked="0"/>
    </xf>
    <xf numFmtId="0" fontId="0" fillId="2" borderId="0" xfId="0" applyFill="1" applyAlignment="1">
      <alignment wrapText="1"/>
    </xf>
    <xf numFmtId="0" fontId="1" fillId="2" borderId="3" xfId="0" applyFont="1" applyFill="1" applyBorder="1" applyAlignment="1">
      <alignment horizontal="center" vertical="top" wrapText="1"/>
    </xf>
    <xf numFmtId="0" fontId="0" fillId="2" borderId="0" xfId="0" applyFill="1"/>
    <xf numFmtId="40" fontId="7" fillId="2" borderId="3" xfId="0" applyNumberFormat="1" applyFont="1" applyFill="1" applyBorder="1" applyAlignment="1" applyProtection="1">
      <alignment wrapText="1"/>
      <protection locked="0"/>
    </xf>
    <xf numFmtId="3" fontId="7" fillId="2" borderId="3" xfId="0" applyNumberFormat="1" applyFont="1" applyFill="1" applyBorder="1" applyAlignment="1" applyProtection="1">
      <alignment horizontal="right" wrapText="1"/>
      <protection locked="0"/>
    </xf>
    <xf numFmtId="0" fontId="6" fillId="2" borderId="3" xfId="0" applyFont="1" applyFill="1" applyBorder="1" applyAlignment="1">
      <alignment horizontal="center" vertical="top" wrapText="1"/>
    </xf>
    <xf numFmtId="2" fontId="1" fillId="2" borderId="3" xfId="0" applyNumberFormat="1" applyFont="1" applyFill="1" applyBorder="1" applyAlignment="1">
      <alignment horizontal="center" vertical="top" wrapText="1"/>
    </xf>
    <xf numFmtId="2" fontId="0" fillId="2" borderId="3" xfId="0" applyNumberFormat="1" applyFill="1" applyBorder="1" applyAlignment="1">
      <alignment horizontal="center"/>
    </xf>
    <xf numFmtId="4" fontId="0" fillId="2" borderId="3" xfId="0" applyNumberFormat="1" applyFill="1" applyBorder="1" applyAlignment="1" applyProtection="1">
      <alignment horizontal="center"/>
      <protection locked="0"/>
    </xf>
    <xf numFmtId="4" fontId="0" fillId="2" borderId="4" xfId="0" applyNumberFormat="1" applyFill="1" applyBorder="1" applyAlignment="1" applyProtection="1">
      <alignment horizontal="center"/>
      <protection locked="0"/>
    </xf>
    <xf numFmtId="4" fontId="0" fillId="2" borderId="5" xfId="0" applyNumberFormat="1" applyFill="1" applyBorder="1" applyAlignment="1" applyProtection="1">
      <alignment horizontal="center"/>
      <protection locked="0"/>
    </xf>
    <xf numFmtId="0" fontId="31" fillId="3" borderId="0" xfId="0" applyFont="1" applyFill="1" applyAlignment="1" applyProtection="1">
      <alignment wrapText="1"/>
    </xf>
    <xf numFmtId="0" fontId="32" fillId="3" borderId="0" xfId="0" applyFont="1" applyFill="1" applyAlignment="1" applyProtection="1"/>
    <xf numFmtId="0" fontId="31" fillId="3" borderId="0" xfId="0" applyFont="1" applyFill="1" applyAlignment="1" applyProtection="1"/>
    <xf numFmtId="166" fontId="1" fillId="2" borderId="3" xfId="0" applyNumberFormat="1" applyFont="1" applyFill="1" applyBorder="1" applyAlignment="1">
      <alignment horizontal="center" vertical="top" wrapText="1"/>
    </xf>
    <xf numFmtId="166" fontId="0" fillId="2" borderId="3" xfId="0" applyNumberFormat="1" applyFill="1" applyBorder="1" applyAlignment="1">
      <alignment horizontal="center"/>
    </xf>
    <xf numFmtId="0" fontId="31" fillId="3" borderId="6" xfId="0" applyFont="1" applyFill="1" applyBorder="1" applyAlignment="1" applyProtection="1">
      <alignment wrapText="1"/>
    </xf>
    <xf numFmtId="0" fontId="31" fillId="3" borderId="0" xfId="0" applyFont="1" applyFill="1" applyBorder="1" applyAlignment="1" applyProtection="1">
      <alignment wrapText="1"/>
    </xf>
    <xf numFmtId="0" fontId="31" fillId="3" borderId="7" xfId="0" applyFont="1" applyFill="1" applyBorder="1" applyAlignment="1" applyProtection="1">
      <alignment wrapText="1"/>
    </xf>
    <xf numFmtId="0" fontId="31" fillId="3" borderId="8" xfId="0" applyFont="1" applyFill="1" applyBorder="1" applyAlignment="1" applyProtection="1">
      <alignment wrapText="1"/>
    </xf>
    <xf numFmtId="0" fontId="31" fillId="3" borderId="9" xfId="0" applyFont="1" applyFill="1" applyBorder="1" applyAlignment="1" applyProtection="1">
      <alignment wrapText="1"/>
    </xf>
    <xf numFmtId="0" fontId="31" fillId="3" borderId="10" xfId="0" applyFont="1" applyFill="1" applyBorder="1" applyAlignment="1" applyProtection="1">
      <alignment wrapText="1"/>
    </xf>
    <xf numFmtId="0" fontId="31" fillId="3" borderId="11" xfId="0" applyFont="1" applyFill="1" applyBorder="1" applyAlignment="1" applyProtection="1">
      <alignment wrapText="1"/>
    </xf>
    <xf numFmtId="0" fontId="31" fillId="3" borderId="12" xfId="0" applyFont="1" applyFill="1" applyBorder="1" applyAlignment="1" applyProtection="1">
      <alignment wrapText="1"/>
    </xf>
    <xf numFmtId="0" fontId="31" fillId="3" borderId="0" xfId="0" applyFont="1" applyFill="1" applyBorder="1" applyAlignment="1" applyProtection="1">
      <alignment horizontal="center" wrapText="1"/>
    </xf>
    <xf numFmtId="0" fontId="31" fillId="3" borderId="13" xfId="0" applyFont="1" applyFill="1" applyBorder="1" applyAlignment="1" applyProtection="1">
      <alignment wrapText="1"/>
    </xf>
    <xf numFmtId="0" fontId="31" fillId="3" borderId="14" xfId="0" applyFont="1" applyFill="1" applyBorder="1" applyAlignment="1" applyProtection="1">
      <alignment wrapText="1"/>
    </xf>
    <xf numFmtId="0" fontId="31" fillId="3" borderId="15" xfId="0" applyFont="1" applyFill="1" applyBorder="1" applyAlignment="1" applyProtection="1">
      <alignment wrapText="1"/>
    </xf>
    <xf numFmtId="0" fontId="31" fillId="3" borderId="16" xfId="0" applyFont="1" applyFill="1" applyBorder="1" applyAlignment="1" applyProtection="1">
      <alignment horizontal="center" wrapText="1"/>
    </xf>
    <xf numFmtId="0" fontId="37" fillId="3" borderId="0" xfId="0" applyFont="1" applyFill="1" applyAlignment="1" applyProtection="1"/>
    <xf numFmtId="0" fontId="31" fillId="3" borderId="16" xfId="0" applyFont="1" applyFill="1" applyBorder="1" applyAlignment="1" applyProtection="1">
      <alignment wrapText="1"/>
    </xf>
    <xf numFmtId="0" fontId="39" fillId="3" borderId="0" xfId="0" applyFont="1" applyFill="1" applyAlignment="1" applyProtection="1">
      <alignment wrapText="1"/>
    </xf>
    <xf numFmtId="0" fontId="0" fillId="3" borderId="0" xfId="0" applyFill="1" applyAlignment="1">
      <alignment wrapText="1"/>
    </xf>
    <xf numFmtId="4" fontId="0" fillId="2" borderId="17" xfId="0" applyNumberFormat="1" applyFill="1" applyBorder="1" applyAlignment="1" applyProtection="1">
      <alignment horizontal="center"/>
      <protection locked="0"/>
    </xf>
    <xf numFmtId="4" fontId="0" fillId="2" borderId="14" xfId="0" applyNumberFormat="1" applyFill="1" applyBorder="1" applyAlignment="1" applyProtection="1">
      <alignment horizontal="center"/>
      <protection locked="0"/>
    </xf>
    <xf numFmtId="4" fontId="0" fillId="2" borderId="13" xfId="0" applyNumberFormat="1" applyFill="1" applyBorder="1" applyAlignment="1" applyProtection="1">
      <alignment horizontal="center"/>
      <protection locked="0"/>
    </xf>
    <xf numFmtId="4" fontId="0" fillId="2" borderId="18" xfId="0" applyNumberFormat="1" applyFill="1" applyBorder="1" applyAlignment="1" applyProtection="1">
      <alignment horizontal="center"/>
      <protection locked="0"/>
    </xf>
    <xf numFmtId="0" fontId="31" fillId="3" borderId="0" xfId="0" applyFont="1" applyFill="1" applyBorder="1" applyAlignment="1" applyProtection="1">
      <alignment vertical="center"/>
    </xf>
    <xf numFmtId="0" fontId="31" fillId="3" borderId="15" xfId="0" applyFont="1" applyFill="1" applyBorder="1" applyAlignment="1" applyProtection="1">
      <alignment vertical="center"/>
    </xf>
    <xf numFmtId="3" fontId="0" fillId="2" borderId="19" xfId="0" applyNumberFormat="1" applyFill="1" applyBorder="1" applyAlignment="1" applyProtection="1">
      <alignment horizontal="center"/>
      <protection locked="0"/>
    </xf>
    <xf numFmtId="3" fontId="0" fillId="2" borderId="20" xfId="0" applyNumberFormat="1" applyFill="1" applyBorder="1" applyAlignment="1" applyProtection="1">
      <alignment horizontal="center"/>
      <protection locked="0"/>
    </xf>
    <xf numFmtId="3" fontId="0" fillId="2" borderId="21" xfId="0" applyNumberFormat="1" applyFill="1" applyBorder="1" applyAlignment="1" applyProtection="1">
      <alignment horizontal="center"/>
      <protection locked="0"/>
    </xf>
    <xf numFmtId="0" fontId="7" fillId="2" borderId="0" xfId="0" applyFont="1" applyFill="1" applyAlignment="1" applyProtection="1">
      <alignment wrapText="1"/>
    </xf>
    <xf numFmtId="0" fontId="7" fillId="2" borderId="0" xfId="0" applyFont="1" applyFill="1" applyProtection="1"/>
    <xf numFmtId="0" fontId="7" fillId="2" borderId="16" xfId="0" applyFont="1" applyFill="1" applyBorder="1" applyAlignment="1" applyProtection="1">
      <alignment horizontal="center"/>
    </xf>
    <xf numFmtId="0" fontId="7" fillId="2" borderId="16" xfId="0" applyFont="1" applyFill="1" applyBorder="1" applyAlignment="1" applyProtection="1">
      <alignment horizontal="center" wrapText="1"/>
    </xf>
    <xf numFmtId="0" fontId="7" fillId="2" borderId="7" xfId="0" applyFont="1" applyFill="1" applyBorder="1" applyAlignment="1" applyProtection="1">
      <alignment horizontal="center"/>
    </xf>
    <xf numFmtId="0" fontId="7" fillId="2" borderId="9" xfId="0" applyFont="1" applyFill="1" applyBorder="1" applyAlignment="1" applyProtection="1">
      <alignment horizontal="center" wrapText="1"/>
    </xf>
    <xf numFmtId="0" fontId="7" fillId="2" borderId="22" xfId="0" applyFont="1" applyFill="1" applyBorder="1" applyAlignment="1" applyProtection="1">
      <alignment horizontal="center" wrapText="1"/>
    </xf>
    <xf numFmtId="0" fontId="7" fillId="2" borderId="2" xfId="0" applyFont="1" applyFill="1" applyBorder="1" applyAlignment="1" applyProtection="1">
      <alignment horizontal="center" wrapText="1"/>
    </xf>
    <xf numFmtId="0" fontId="7" fillId="2" borderId="8" xfId="0" applyFont="1" applyFill="1" applyBorder="1" applyAlignment="1" applyProtection="1">
      <alignment horizontal="center" wrapText="1"/>
    </xf>
    <xf numFmtId="0" fontId="7" fillId="2" borderId="0" xfId="0" applyFont="1" applyFill="1" applyBorder="1" applyAlignment="1" applyProtection="1">
      <alignment horizontal="center" wrapText="1"/>
    </xf>
    <xf numFmtId="0" fontId="7" fillId="2" borderId="15" xfId="0" applyFont="1" applyFill="1" applyBorder="1" applyAlignment="1" applyProtection="1">
      <alignment horizontal="center" wrapText="1"/>
    </xf>
    <xf numFmtId="0" fontId="7" fillId="2" borderId="13" xfId="0" applyFont="1" applyFill="1" applyBorder="1" applyAlignment="1" applyProtection="1">
      <alignment horizontal="center" wrapText="1"/>
    </xf>
    <xf numFmtId="0" fontId="7" fillId="2" borderId="0" xfId="0" applyFont="1" applyFill="1" applyAlignment="1" applyProtection="1">
      <alignment horizontal="center"/>
    </xf>
    <xf numFmtId="0" fontId="7" fillId="2" borderId="0" xfId="0" applyFont="1" applyFill="1" applyBorder="1" applyProtection="1"/>
    <xf numFmtId="0" fontId="7" fillId="2" borderId="16" xfId="0" applyFont="1" applyFill="1" applyBorder="1" applyProtection="1"/>
    <xf numFmtId="0" fontId="7" fillId="2" borderId="7" xfId="0" applyFont="1" applyFill="1" applyBorder="1" applyProtection="1"/>
    <xf numFmtId="0" fontId="7" fillId="2" borderId="8" xfId="0" applyFont="1" applyFill="1" applyBorder="1" applyProtection="1"/>
    <xf numFmtId="0" fontId="7" fillId="2" borderId="7" xfId="0" applyFont="1" applyFill="1" applyBorder="1" applyAlignment="1" applyProtection="1"/>
    <xf numFmtId="0" fontId="7" fillId="2" borderId="7" xfId="0" applyFont="1" applyFill="1" applyBorder="1" applyAlignment="1" applyProtection="1">
      <alignment horizontal="left"/>
    </xf>
    <xf numFmtId="0" fontId="7" fillId="2" borderId="9" xfId="0" applyFont="1" applyFill="1" applyBorder="1" applyProtection="1"/>
    <xf numFmtId="0" fontId="7" fillId="2" borderId="11" xfId="0" applyFont="1" applyFill="1" applyBorder="1" applyProtection="1"/>
    <xf numFmtId="0" fontId="7" fillId="2" borderId="6" xfId="0" applyFont="1" applyFill="1" applyBorder="1" applyProtection="1"/>
    <xf numFmtId="0" fontId="7" fillId="2" borderId="10" xfId="0" applyFont="1" applyFill="1" applyBorder="1" applyProtection="1"/>
    <xf numFmtId="0" fontId="7" fillId="2" borderId="10" xfId="0" applyFont="1" applyFill="1" applyBorder="1" applyAlignment="1" applyProtection="1"/>
    <xf numFmtId="0" fontId="7" fillId="2" borderId="10" xfId="0" applyFont="1" applyFill="1" applyBorder="1" applyAlignment="1" applyProtection="1">
      <alignment horizontal="left"/>
    </xf>
    <xf numFmtId="0" fontId="7" fillId="2" borderId="14" xfId="0" applyFont="1" applyFill="1" applyBorder="1" applyProtection="1"/>
    <xf numFmtId="0" fontId="7" fillId="2" borderId="12" xfId="0" applyFont="1" applyFill="1" applyBorder="1" applyProtection="1"/>
    <xf numFmtId="0" fontId="7" fillId="2" borderId="15" xfId="0" applyFont="1" applyFill="1" applyBorder="1" applyProtection="1"/>
    <xf numFmtId="0" fontId="7" fillId="2" borderId="12" xfId="0" applyFont="1" applyFill="1" applyBorder="1" applyAlignment="1" applyProtection="1"/>
    <xf numFmtId="0" fontId="7" fillId="2" borderId="12" xfId="0" applyFont="1" applyFill="1" applyBorder="1" applyAlignment="1" applyProtection="1">
      <alignment horizontal="left"/>
    </xf>
    <xf numFmtId="0" fontId="7" fillId="2" borderId="13" xfId="0" applyFont="1" applyFill="1" applyBorder="1" applyProtection="1"/>
    <xf numFmtId="0" fontId="11" fillId="4" borderId="23" xfId="0" applyFont="1" applyFill="1" applyBorder="1" applyAlignment="1" applyProtection="1">
      <alignment horizontal="center" wrapText="1"/>
    </xf>
    <xf numFmtId="0" fontId="11" fillId="4" borderId="24" xfId="0" applyFont="1" applyFill="1" applyBorder="1" applyAlignment="1" applyProtection="1">
      <alignment horizontal="center" wrapText="1"/>
    </xf>
    <xf numFmtId="0" fontId="11" fillId="4" borderId="25" xfId="0" applyFont="1" applyFill="1" applyBorder="1" applyAlignment="1" applyProtection="1">
      <alignment horizontal="center" wrapText="1"/>
    </xf>
    <xf numFmtId="0" fontId="11" fillId="4" borderId="26" xfId="0" applyFont="1" applyFill="1" applyBorder="1" applyAlignment="1" applyProtection="1">
      <alignment horizontal="center" wrapText="1"/>
    </xf>
    <xf numFmtId="0" fontId="18" fillId="0" borderId="27" xfId="0" applyFont="1" applyBorder="1" applyAlignment="1" applyProtection="1">
      <alignment vertical="center"/>
    </xf>
    <xf numFmtId="0" fontId="18" fillId="0" borderId="28" xfId="0" applyFont="1" applyBorder="1" applyAlignment="1" applyProtection="1">
      <alignment vertical="center" wrapText="1"/>
    </xf>
    <xf numFmtId="0" fontId="2" fillId="0" borderId="29" xfId="0" applyFont="1" applyBorder="1" applyProtection="1"/>
    <xf numFmtId="2" fontId="2" fillId="0" borderId="17" xfId="0" applyNumberFormat="1" applyFont="1" applyBorder="1" applyAlignment="1" applyProtection="1">
      <alignment horizontal="center" wrapText="1"/>
    </xf>
    <xf numFmtId="2" fontId="2" fillId="0" borderId="30" xfId="0" applyNumberFormat="1" applyFont="1" applyBorder="1" applyAlignment="1" applyProtection="1">
      <alignment horizontal="center" wrapText="1"/>
    </xf>
    <xf numFmtId="2" fontId="2" fillId="0" borderId="27" xfId="0" applyNumberFormat="1" applyFont="1" applyBorder="1" applyAlignment="1" applyProtection="1">
      <alignment horizontal="center" wrapText="1"/>
    </xf>
    <xf numFmtId="2" fontId="2" fillId="0" borderId="29" xfId="0" applyNumberFormat="1" applyFont="1" applyBorder="1" applyAlignment="1" applyProtection="1">
      <alignment horizontal="center" wrapText="1"/>
    </xf>
    <xf numFmtId="0" fontId="3" fillId="5" borderId="1" xfId="0" applyFont="1" applyFill="1" applyBorder="1" applyAlignment="1" applyProtection="1">
      <alignment horizontal="center" vertical="center"/>
    </xf>
    <xf numFmtId="0" fontId="3" fillId="5" borderId="31" xfId="0" applyFont="1" applyFill="1" applyBorder="1" applyAlignment="1" applyProtection="1">
      <alignment horizontal="center" vertical="center"/>
    </xf>
    <xf numFmtId="164" fontId="3" fillId="6" borderId="2" xfId="0" applyNumberFormat="1" applyFont="1" applyFill="1" applyBorder="1" applyAlignment="1" applyProtection="1">
      <alignment horizontal="center" vertical="center"/>
    </xf>
    <xf numFmtId="0" fontId="3" fillId="6" borderId="31" xfId="0" applyFont="1" applyFill="1" applyBorder="1" applyAlignment="1" applyProtection="1">
      <alignment horizontal="center" vertical="center"/>
    </xf>
    <xf numFmtId="164" fontId="3" fillId="7" borderId="2" xfId="0" applyNumberFormat="1" applyFont="1" applyFill="1" applyBorder="1" applyAlignment="1" applyProtection="1">
      <alignment horizontal="center" vertical="center"/>
    </xf>
    <xf numFmtId="0" fontId="3" fillId="7" borderId="22" xfId="0" applyFont="1" applyFill="1" applyBorder="1" applyAlignment="1" applyProtection="1">
      <alignment horizontal="center" vertical="center"/>
    </xf>
    <xf numFmtId="0" fontId="18" fillId="0" borderId="1" xfId="0" applyFont="1" applyBorder="1" applyAlignment="1" applyProtection="1">
      <alignment vertical="center"/>
    </xf>
    <xf numFmtId="0" fontId="18" fillId="0" borderId="3" xfId="0" applyFont="1" applyBorder="1" applyAlignment="1" applyProtection="1">
      <alignment vertical="center" wrapText="1"/>
    </xf>
    <xf numFmtId="0" fontId="2" fillId="0" borderId="31" xfId="0" applyFont="1" applyBorder="1" applyProtection="1"/>
    <xf numFmtId="2" fontId="2" fillId="0" borderId="1" xfId="0" applyNumberFormat="1" applyFont="1" applyBorder="1" applyAlignment="1" applyProtection="1">
      <alignment horizontal="center" wrapText="1"/>
    </xf>
    <xf numFmtId="2" fontId="2" fillId="0" borderId="31" xfId="0" applyNumberFormat="1" applyFont="1" applyBorder="1" applyAlignment="1" applyProtection="1">
      <alignment horizontal="center" wrapText="1"/>
    </xf>
    <xf numFmtId="0" fontId="17" fillId="2" borderId="20" xfId="0" applyFont="1" applyFill="1" applyBorder="1" applyAlignment="1" applyProtection="1">
      <alignment horizontal="left"/>
    </xf>
    <xf numFmtId="38" fontId="7" fillId="5" borderId="1" xfId="0" applyNumberFormat="1" applyFont="1" applyFill="1" applyBorder="1" applyAlignment="1" applyProtection="1">
      <alignment horizontal="center"/>
    </xf>
    <xf numFmtId="38" fontId="7" fillId="5" borderId="31" xfId="0" applyNumberFormat="1" applyFont="1" applyFill="1" applyBorder="1" applyAlignment="1" applyProtection="1">
      <alignment horizontal="center"/>
    </xf>
    <xf numFmtId="0" fontId="7" fillId="8" borderId="32" xfId="0" applyFont="1" applyFill="1" applyBorder="1" applyAlignment="1" applyProtection="1">
      <alignment horizontal="center" wrapText="1"/>
    </xf>
    <xf numFmtId="0" fontId="7" fillId="8" borderId="33" xfId="0" applyFont="1" applyFill="1" applyBorder="1" applyAlignment="1" applyProtection="1">
      <alignment horizontal="center" wrapText="1"/>
    </xf>
    <xf numFmtId="38" fontId="7" fillId="7" borderId="2" xfId="0" applyNumberFormat="1" applyFont="1" applyFill="1" applyBorder="1" applyAlignment="1" applyProtection="1">
      <alignment horizontal="center" wrapText="1"/>
    </xf>
    <xf numFmtId="38" fontId="7" fillId="7" borderId="22" xfId="0" applyNumberFormat="1" applyFont="1" applyFill="1" applyBorder="1" applyAlignment="1" applyProtection="1">
      <alignment horizontal="center" wrapText="1"/>
    </xf>
    <xf numFmtId="0" fontId="7" fillId="8" borderId="34" xfId="0" applyFont="1" applyFill="1" applyBorder="1" applyAlignment="1" applyProtection="1">
      <alignment horizontal="center" wrapText="1"/>
    </xf>
    <xf numFmtId="0" fontId="7" fillId="2" borderId="0" xfId="0" applyFont="1" applyFill="1" applyAlignment="1" applyProtection="1">
      <alignment horizontal="center" wrapText="1"/>
    </xf>
    <xf numFmtId="2" fontId="2" fillId="0" borderId="1" xfId="0" applyNumberFormat="1" applyFont="1" applyFill="1" applyBorder="1" applyAlignment="1" applyProtection="1">
      <alignment horizontal="center" wrapText="1"/>
    </xf>
    <xf numFmtId="0" fontId="7" fillId="8" borderId="35" xfId="0" applyFont="1" applyFill="1" applyBorder="1" applyAlignment="1" applyProtection="1">
      <alignment horizontal="center" wrapText="1"/>
    </xf>
    <xf numFmtId="0" fontId="7" fillId="8" borderId="36" xfId="0" applyFont="1" applyFill="1" applyBorder="1" applyAlignment="1" applyProtection="1">
      <alignment horizontal="center" wrapText="1"/>
    </xf>
    <xf numFmtId="0" fontId="7" fillId="8" borderId="37" xfId="0" applyFont="1" applyFill="1" applyBorder="1" applyAlignment="1" applyProtection="1">
      <alignment horizontal="center" wrapText="1"/>
    </xf>
    <xf numFmtId="2" fontId="2" fillId="0" borderId="31" xfId="0" applyNumberFormat="1" applyFont="1" applyFill="1" applyBorder="1" applyAlignment="1" applyProtection="1">
      <alignment horizontal="center" wrapText="1"/>
    </xf>
    <xf numFmtId="0" fontId="18" fillId="0" borderId="4" xfId="0" applyFont="1" applyBorder="1" applyAlignment="1" applyProtection="1">
      <alignment vertical="center"/>
    </xf>
    <xf numFmtId="0" fontId="18" fillId="0" borderId="5" xfId="0" applyFont="1" applyBorder="1" applyAlignment="1" applyProtection="1">
      <alignment vertical="center" wrapText="1"/>
    </xf>
    <xf numFmtId="0" fontId="2" fillId="0" borderId="38" xfId="0" applyFont="1" applyBorder="1" applyProtection="1"/>
    <xf numFmtId="2" fontId="2" fillId="0" borderId="4" xfId="0" applyNumberFormat="1" applyFont="1" applyFill="1" applyBorder="1" applyAlignment="1" applyProtection="1">
      <alignment horizontal="center" wrapText="1"/>
    </xf>
    <xf numFmtId="2" fontId="2" fillId="0" borderId="38" xfId="0" applyNumberFormat="1" applyFont="1" applyFill="1" applyBorder="1" applyAlignment="1" applyProtection="1">
      <alignment horizontal="center" wrapText="1"/>
    </xf>
    <xf numFmtId="2" fontId="2" fillId="0" borderId="38" xfId="0" applyNumberFormat="1" applyFont="1" applyBorder="1" applyAlignment="1" applyProtection="1">
      <alignment horizontal="center" wrapText="1"/>
    </xf>
    <xf numFmtId="10" fontId="20" fillId="6" borderId="39" xfId="0" applyNumberFormat="1" applyFont="1" applyFill="1" applyBorder="1" applyAlignment="1" applyProtection="1">
      <alignment horizontal="center" wrapText="1"/>
    </xf>
    <xf numFmtId="0" fontId="2" fillId="9" borderId="40" xfId="0" applyFont="1" applyFill="1" applyBorder="1" applyAlignment="1" applyProtection="1"/>
    <xf numFmtId="0" fontId="2" fillId="9" borderId="41" xfId="0" applyFont="1" applyFill="1" applyBorder="1" applyAlignment="1" applyProtection="1"/>
    <xf numFmtId="0" fontId="2" fillId="9" borderId="42" xfId="0" applyFont="1" applyFill="1" applyBorder="1" applyAlignment="1" applyProtection="1"/>
    <xf numFmtId="0" fontId="17" fillId="2" borderId="32" xfId="0" applyFont="1" applyFill="1" applyBorder="1" applyAlignment="1" applyProtection="1">
      <alignment horizontal="left"/>
    </xf>
    <xf numFmtId="38" fontId="7" fillId="5" borderId="43" xfId="0" applyNumberFormat="1" applyFont="1" applyFill="1" applyBorder="1" applyAlignment="1" applyProtection="1">
      <alignment horizontal="center"/>
    </xf>
    <xf numFmtId="38" fontId="7" fillId="5" borderId="33" xfId="0" applyNumberFormat="1" applyFont="1" applyFill="1" applyBorder="1" applyAlignment="1" applyProtection="1">
      <alignment horizontal="center"/>
    </xf>
    <xf numFmtId="38" fontId="7" fillId="7" borderId="9" xfId="0" applyNumberFormat="1" applyFont="1" applyFill="1" applyBorder="1" applyAlignment="1" applyProtection="1">
      <alignment horizontal="center" wrapText="1"/>
    </xf>
    <xf numFmtId="38" fontId="7" fillId="7" borderId="7" xfId="0" applyNumberFormat="1" applyFont="1" applyFill="1" applyBorder="1" applyAlignment="1" applyProtection="1">
      <alignment horizontal="center" wrapText="1"/>
    </xf>
    <xf numFmtId="2" fontId="2" fillId="0" borderId="44" xfId="0" applyNumberFormat="1" applyFont="1" applyFill="1" applyBorder="1" applyAlignment="1" applyProtection="1">
      <alignment horizontal="center" wrapText="1"/>
    </xf>
    <xf numFmtId="2" fontId="2" fillId="0" borderId="45" xfId="0" applyNumberFormat="1" applyFont="1" applyBorder="1" applyAlignment="1" applyProtection="1">
      <alignment horizontal="center" wrapText="1"/>
    </xf>
    <xf numFmtId="2" fontId="2" fillId="0" borderId="27" xfId="0" applyNumberFormat="1" applyFont="1" applyFill="1" applyBorder="1" applyAlignment="1" applyProtection="1">
      <alignment horizontal="center" wrapText="1"/>
    </xf>
    <xf numFmtId="0" fontId="7" fillId="8" borderId="19" xfId="0" applyFont="1" applyFill="1" applyBorder="1" applyAlignment="1" applyProtection="1">
      <alignment horizontal="center" wrapText="1"/>
    </xf>
    <xf numFmtId="0" fontId="7" fillId="8" borderId="30" xfId="0" applyFont="1" applyFill="1" applyBorder="1" applyAlignment="1" applyProtection="1">
      <alignment horizontal="center" wrapText="1"/>
    </xf>
    <xf numFmtId="0" fontId="7" fillId="8" borderId="46" xfId="0" applyFont="1" applyFill="1" applyBorder="1" applyAlignment="1" applyProtection="1">
      <alignment horizontal="center" wrapText="1"/>
    </xf>
    <xf numFmtId="2" fontId="2" fillId="0" borderId="2" xfId="0" applyNumberFormat="1" applyFont="1" applyFill="1" applyBorder="1" applyAlignment="1" applyProtection="1">
      <alignment horizontal="center" wrapText="1"/>
    </xf>
    <xf numFmtId="2" fontId="2" fillId="0" borderId="22" xfId="0" applyNumberFormat="1" applyFont="1" applyBorder="1" applyAlignment="1" applyProtection="1">
      <alignment horizontal="center" wrapText="1"/>
    </xf>
    <xf numFmtId="0" fontId="17" fillId="2" borderId="21" xfId="0" applyFont="1" applyFill="1" applyBorder="1" applyAlignment="1" applyProtection="1">
      <alignment horizontal="left"/>
    </xf>
    <xf numFmtId="38" fontId="7" fillId="5" borderId="4" xfId="0" applyNumberFormat="1" applyFont="1" applyFill="1" applyBorder="1" applyAlignment="1" applyProtection="1">
      <alignment horizontal="center"/>
    </xf>
    <xf numFmtId="38" fontId="7" fillId="5" borderId="38" xfId="0" applyNumberFormat="1" applyFont="1" applyFill="1" applyBorder="1" applyAlignment="1" applyProtection="1">
      <alignment horizontal="center"/>
    </xf>
    <xf numFmtId="38" fontId="7" fillId="6" borderId="18" xfId="0" applyNumberFormat="1" applyFont="1" applyFill="1" applyBorder="1" applyAlignment="1" applyProtection="1">
      <alignment horizontal="center" wrapText="1"/>
    </xf>
    <xf numFmtId="38" fontId="7" fillId="6" borderId="38" xfId="0" applyNumberFormat="1" applyFont="1" applyFill="1" applyBorder="1" applyAlignment="1" applyProtection="1">
      <alignment horizontal="center" wrapText="1"/>
    </xf>
    <xf numFmtId="38" fontId="7" fillId="7" borderId="18" xfId="0" applyNumberFormat="1" applyFont="1" applyFill="1" applyBorder="1" applyAlignment="1" applyProtection="1">
      <alignment horizontal="center" wrapText="1"/>
    </xf>
    <xf numFmtId="38" fontId="7" fillId="7" borderId="47" xfId="0" applyNumberFormat="1" applyFont="1" applyFill="1" applyBorder="1" applyAlignment="1" applyProtection="1">
      <alignment horizontal="center" wrapText="1"/>
    </xf>
    <xf numFmtId="165" fontId="38" fillId="6" borderId="48" xfId="0" applyNumberFormat="1" applyFont="1" applyFill="1" applyBorder="1" applyAlignment="1" applyProtection="1">
      <alignment horizontal="center" vertical="center" wrapText="1"/>
    </xf>
    <xf numFmtId="2" fontId="2" fillId="0" borderId="2" xfId="0" applyNumberFormat="1" applyFont="1" applyBorder="1" applyAlignment="1" applyProtection="1">
      <alignment horizontal="center" wrapText="1"/>
    </xf>
    <xf numFmtId="0" fontId="18" fillId="0" borderId="43" xfId="0" applyFont="1" applyBorder="1" applyAlignment="1" applyProtection="1">
      <alignment vertical="center"/>
    </xf>
    <xf numFmtId="0" fontId="18" fillId="0" borderId="16" xfId="0" applyFont="1" applyBorder="1" applyAlignment="1" applyProtection="1">
      <alignment vertical="center" wrapText="1"/>
    </xf>
    <xf numFmtId="0" fontId="2" fillId="0" borderId="33" xfId="0" applyFont="1" applyBorder="1" applyProtection="1"/>
    <xf numFmtId="2" fontId="2" fillId="0" borderId="9" xfId="0" applyNumberFormat="1" applyFont="1" applyBorder="1" applyAlignment="1" applyProtection="1">
      <alignment horizontal="center" wrapText="1"/>
    </xf>
    <xf numFmtId="2" fontId="2" fillId="0" borderId="7" xfId="0" applyNumberFormat="1" applyFont="1" applyBorder="1" applyAlignment="1" applyProtection="1">
      <alignment horizontal="center" wrapText="1"/>
    </xf>
    <xf numFmtId="2" fontId="2" fillId="0" borderId="43" xfId="0" applyNumberFormat="1" applyFont="1" applyFill="1" applyBorder="1" applyAlignment="1" applyProtection="1">
      <alignment horizontal="center" wrapText="1"/>
    </xf>
    <xf numFmtId="2" fontId="2" fillId="0" borderId="33" xfId="0" applyNumberFormat="1" applyFont="1" applyBorder="1" applyAlignment="1" applyProtection="1">
      <alignment horizontal="center" wrapText="1"/>
    </xf>
    <xf numFmtId="2" fontId="2" fillId="0" borderId="22" xfId="0" applyNumberFormat="1" applyFont="1" applyFill="1" applyBorder="1" applyAlignment="1" applyProtection="1">
      <alignment horizontal="center" wrapText="1"/>
    </xf>
    <xf numFmtId="2" fontId="2" fillId="0" borderId="18" xfId="0" applyNumberFormat="1" applyFont="1" applyFill="1" applyBorder="1" applyAlignment="1" applyProtection="1">
      <alignment horizontal="center" wrapText="1"/>
    </xf>
    <xf numFmtId="2" fontId="2" fillId="0" borderId="47" xfId="0" applyNumberFormat="1" applyFont="1" applyFill="1" applyBorder="1" applyAlignment="1" applyProtection="1">
      <alignment horizontal="center" wrapText="1"/>
    </xf>
    <xf numFmtId="0" fontId="11" fillId="4" borderId="49" xfId="0" applyFont="1" applyFill="1" applyBorder="1" applyAlignment="1" applyProtection="1">
      <alignment horizontal="center" wrapText="1"/>
    </xf>
    <xf numFmtId="0" fontId="11" fillId="4" borderId="50" xfId="0" applyFont="1" applyFill="1" applyBorder="1" applyAlignment="1" applyProtection="1">
      <alignment horizontal="center" wrapText="1"/>
    </xf>
    <xf numFmtId="0" fontId="11" fillId="4" borderId="51" xfId="0" applyFont="1" applyFill="1" applyBorder="1" applyAlignment="1" applyProtection="1">
      <alignment horizontal="center" wrapText="1"/>
    </xf>
    <xf numFmtId="0" fontId="11" fillId="4" borderId="52" xfId="0" applyFont="1" applyFill="1" applyBorder="1" applyAlignment="1" applyProtection="1">
      <alignment horizontal="center" wrapText="1"/>
    </xf>
    <xf numFmtId="0" fontId="2" fillId="0" borderId="12" xfId="0" applyFont="1" applyBorder="1" applyProtection="1"/>
    <xf numFmtId="0" fontId="18" fillId="0" borderId="17" xfId="0" applyFont="1" applyBorder="1" applyAlignment="1" applyProtection="1">
      <alignment wrapText="1"/>
    </xf>
    <xf numFmtId="0" fontId="18" fillId="0" borderId="13" xfId="0" applyFont="1" applyBorder="1" applyAlignment="1" applyProtection="1">
      <alignment wrapText="1"/>
    </xf>
    <xf numFmtId="2" fontId="2" fillId="0" borderId="45" xfId="0" applyNumberFormat="1" applyFont="1" applyFill="1" applyBorder="1" applyAlignment="1" applyProtection="1">
      <alignment horizontal="center" wrapText="1"/>
    </xf>
    <xf numFmtId="2" fontId="2" fillId="0" borderId="29" xfId="0" applyNumberFormat="1" applyFont="1" applyFill="1" applyBorder="1" applyAlignment="1" applyProtection="1">
      <alignment horizontal="center" wrapText="1"/>
    </xf>
    <xf numFmtId="0" fontId="2" fillId="0" borderId="22" xfId="0" applyFont="1" applyBorder="1" applyProtection="1"/>
    <xf numFmtId="0" fontId="18" fillId="0" borderId="1" xfId="0" applyFont="1" applyBorder="1" applyAlignment="1" applyProtection="1">
      <alignment wrapText="1"/>
    </xf>
    <xf numFmtId="2" fontId="2" fillId="0" borderId="3" xfId="0" applyNumberFormat="1" applyFont="1" applyBorder="1" applyAlignment="1" applyProtection="1">
      <alignment horizontal="center" wrapText="1"/>
    </xf>
    <xf numFmtId="0" fontId="18" fillId="0" borderId="2" xfId="0" applyFont="1" applyBorder="1" applyAlignment="1" applyProtection="1">
      <alignment wrapText="1"/>
    </xf>
    <xf numFmtId="2" fontId="2" fillId="7" borderId="3" xfId="0" applyNumberFormat="1" applyFont="1" applyFill="1" applyBorder="1" applyAlignment="1" applyProtection="1">
      <alignment horizontal="center" wrapText="1"/>
    </xf>
    <xf numFmtId="0" fontId="2" fillId="0" borderId="47" xfId="0" applyFont="1" applyBorder="1" applyProtection="1"/>
    <xf numFmtId="0" fontId="18" fillId="0" borderId="4" xfId="0" applyFont="1" applyBorder="1" applyAlignment="1" applyProtection="1">
      <alignment wrapText="1"/>
    </xf>
    <xf numFmtId="2" fontId="2" fillId="0" borderId="5" xfId="0" applyNumberFormat="1" applyFont="1" applyBorder="1" applyAlignment="1" applyProtection="1">
      <alignment horizontal="center" wrapText="1"/>
    </xf>
    <xf numFmtId="0" fontId="18" fillId="0" borderId="18" xfId="0" applyFont="1" applyBorder="1" applyAlignment="1" applyProtection="1">
      <alignment wrapText="1"/>
    </xf>
    <xf numFmtId="2" fontId="2" fillId="7" borderId="5" xfId="0" applyNumberFormat="1" applyFont="1" applyFill="1" applyBorder="1" applyAlignment="1" applyProtection="1">
      <alignment horizontal="center" wrapText="1"/>
    </xf>
    <xf numFmtId="2" fontId="2" fillId="0" borderId="9" xfId="0" applyNumberFormat="1" applyFont="1" applyFill="1" applyBorder="1" applyAlignment="1" applyProtection="1">
      <alignment horizontal="center" wrapText="1"/>
    </xf>
    <xf numFmtId="0" fontId="2" fillId="4" borderId="53" xfId="0" applyFont="1" applyFill="1" applyBorder="1" applyAlignment="1" applyProtection="1">
      <alignment horizontal="center"/>
    </xf>
    <xf numFmtId="0" fontId="2" fillId="4" borderId="54" xfId="0" applyFont="1" applyFill="1" applyBorder="1" applyAlignment="1" applyProtection="1">
      <alignment horizontal="center"/>
    </xf>
    <xf numFmtId="0" fontId="2" fillId="4" borderId="55" xfId="0" applyFont="1" applyFill="1" applyBorder="1" applyAlignment="1" applyProtection="1">
      <alignment horizontal="center"/>
    </xf>
    <xf numFmtId="0" fontId="2" fillId="0" borderId="45" xfId="0" applyFont="1" applyBorder="1" applyProtection="1"/>
    <xf numFmtId="0" fontId="18" fillId="0" borderId="27" xfId="0" applyFont="1" applyBorder="1" applyAlignment="1" applyProtection="1">
      <alignment wrapText="1"/>
    </xf>
    <xf numFmtId="0" fontId="18" fillId="0" borderId="44" xfId="0" applyFont="1" applyBorder="1" applyAlignment="1" applyProtection="1">
      <alignment wrapText="1"/>
    </xf>
    <xf numFmtId="2" fontId="2" fillId="0" borderId="3" xfId="0" applyNumberFormat="1" applyFont="1" applyFill="1" applyBorder="1" applyAlignment="1" applyProtection="1">
      <alignment horizontal="center" wrapText="1"/>
    </xf>
    <xf numFmtId="2" fontId="2" fillId="0" borderId="33" xfId="0" applyNumberFormat="1" applyFont="1" applyFill="1" applyBorder="1" applyAlignment="1" applyProtection="1">
      <alignment horizontal="center" wrapText="1"/>
    </xf>
    <xf numFmtId="2" fontId="2" fillId="0" borderId="5" xfId="0" applyNumberFormat="1" applyFont="1" applyFill="1" applyBorder="1" applyAlignment="1" applyProtection="1">
      <alignment horizontal="center" wrapText="1"/>
    </xf>
    <xf numFmtId="0" fontId="2" fillId="18" borderId="0" xfId="0" applyFont="1" applyFill="1" applyBorder="1" applyProtection="1"/>
    <xf numFmtId="0" fontId="18" fillId="18" borderId="0" xfId="0" applyFont="1" applyFill="1" applyBorder="1" applyAlignment="1" applyProtection="1">
      <alignment wrapText="1"/>
    </xf>
    <xf numFmtId="2" fontId="2" fillId="18" borderId="0" xfId="0" applyNumberFormat="1" applyFont="1" applyFill="1" applyBorder="1" applyAlignment="1" applyProtection="1">
      <alignment horizontal="center" wrapText="1"/>
    </xf>
    <xf numFmtId="2" fontId="33" fillId="18" borderId="0" xfId="0" applyNumberFormat="1" applyFont="1" applyFill="1" applyProtection="1"/>
    <xf numFmtId="0" fontId="18" fillId="18" borderId="0" xfId="0" applyFont="1" applyFill="1" applyProtection="1"/>
    <xf numFmtId="0" fontId="24" fillId="0" borderId="0" xfId="0" applyFont="1" applyFill="1" applyAlignment="1" applyProtection="1"/>
    <xf numFmtId="0" fontId="2" fillId="0" borderId="0" xfId="0" applyFont="1" applyBorder="1" applyProtection="1"/>
    <xf numFmtId="0" fontId="18" fillId="0" borderId="0" xfId="0" applyFont="1" applyBorder="1" applyAlignment="1" applyProtection="1">
      <alignment wrapText="1"/>
    </xf>
    <xf numFmtId="2" fontId="2" fillId="0" borderId="0" xfId="0" applyNumberFormat="1" applyFont="1" applyFill="1" applyBorder="1" applyAlignment="1" applyProtection="1">
      <alignment horizontal="center" wrapText="1"/>
    </xf>
    <xf numFmtId="0" fontId="13" fillId="2" borderId="0" xfId="0" applyFont="1" applyFill="1" applyProtection="1"/>
    <xf numFmtId="0" fontId="7" fillId="10" borderId="0" xfId="0" applyFont="1" applyFill="1" applyProtection="1"/>
    <xf numFmtId="0" fontId="18" fillId="0" borderId="0" xfId="0" applyFont="1" applyFill="1" applyBorder="1" applyAlignment="1" applyProtection="1">
      <alignment horizontal="center"/>
    </xf>
    <xf numFmtId="0" fontId="7" fillId="10" borderId="0" xfId="0" applyFont="1" applyFill="1" applyAlignment="1" applyProtection="1">
      <alignment wrapText="1"/>
    </xf>
    <xf numFmtId="0" fontId="17" fillId="10" borderId="0" xfId="0" applyFont="1" applyFill="1" applyProtection="1"/>
    <xf numFmtId="0" fontId="42" fillId="2" borderId="0" xfId="0" applyFont="1" applyFill="1" applyAlignment="1" applyProtection="1">
      <alignment wrapText="1"/>
    </xf>
    <xf numFmtId="0" fontId="37" fillId="2" borderId="0" xfId="0" applyFont="1" applyFill="1" applyAlignment="1" applyProtection="1"/>
    <xf numFmtId="0" fontId="37" fillId="2" borderId="0" xfId="0" applyFont="1" applyFill="1" applyProtection="1"/>
    <xf numFmtId="0" fontId="42" fillId="2" borderId="0" xfId="0" applyFont="1" applyFill="1" applyBorder="1" applyAlignment="1" applyProtection="1">
      <alignment wrapText="1"/>
    </xf>
    <xf numFmtId="0" fontId="7" fillId="2" borderId="0" xfId="0" applyFont="1" applyFill="1" applyProtection="1">
      <protection locked="0"/>
    </xf>
    <xf numFmtId="0" fontId="39" fillId="3" borderId="0" xfId="0" applyFont="1" applyFill="1" applyAlignment="1" applyProtection="1">
      <alignment wrapText="1"/>
      <protection locked="0"/>
    </xf>
    <xf numFmtId="0" fontId="7" fillId="2" borderId="0" xfId="0" applyFont="1" applyFill="1" applyBorder="1" applyProtection="1">
      <protection locked="0"/>
    </xf>
    <xf numFmtId="0" fontId="27" fillId="0" borderId="0" xfId="1" applyProtection="1"/>
    <xf numFmtId="0" fontId="30" fillId="0" borderId="0" xfId="1" applyFont="1" applyAlignment="1" applyProtection="1">
      <alignment horizontal="center" vertical="center" wrapText="1"/>
    </xf>
    <xf numFmtId="0" fontId="27" fillId="0" borderId="0" xfId="1" applyProtection="1">
      <protection locked="0"/>
    </xf>
    <xf numFmtId="0" fontId="0" fillId="2" borderId="0" xfId="0" applyFill="1" applyProtection="1">
      <protection locked="0"/>
    </xf>
    <xf numFmtId="0" fontId="0" fillId="2" borderId="0" xfId="0" applyFill="1" applyAlignment="1" applyProtection="1"/>
    <xf numFmtId="0" fontId="2" fillId="2" borderId="8" xfId="0" applyFont="1" applyFill="1" applyBorder="1" applyAlignment="1" applyProtection="1">
      <alignment horizontal="center"/>
    </xf>
    <xf numFmtId="0" fontId="11" fillId="2" borderId="3" xfId="0" applyFont="1" applyFill="1" applyBorder="1" applyAlignment="1" applyProtection="1"/>
    <xf numFmtId="0" fontId="2" fillId="6" borderId="16" xfId="0" applyFont="1" applyFill="1" applyBorder="1" applyAlignment="1" applyProtection="1">
      <alignment horizontal="center" wrapText="1"/>
    </xf>
    <xf numFmtId="0" fontId="11" fillId="2" borderId="3" xfId="0" applyFont="1" applyFill="1" applyBorder="1" applyAlignment="1" applyProtection="1">
      <alignment horizontal="left"/>
    </xf>
    <xf numFmtId="0" fontId="2" fillId="6" borderId="6" xfId="0" applyFont="1" applyFill="1" applyBorder="1" applyAlignment="1" applyProtection="1">
      <alignment horizontal="center" wrapText="1"/>
    </xf>
    <xf numFmtId="0" fontId="2" fillId="2" borderId="3" xfId="0" applyFont="1" applyFill="1" applyBorder="1" applyAlignment="1" applyProtection="1"/>
    <xf numFmtId="0" fontId="3" fillId="7" borderId="9" xfId="0" applyFont="1" applyFill="1" applyBorder="1" applyAlignment="1" applyProtection="1">
      <alignment horizontal="center"/>
    </xf>
    <xf numFmtId="0" fontId="3" fillId="7" borderId="7" xfId="0" applyFont="1" applyFill="1" applyBorder="1" applyAlignment="1" applyProtection="1">
      <alignment horizontal="center"/>
    </xf>
    <xf numFmtId="0" fontId="3" fillId="11" borderId="43" xfId="0" applyFont="1" applyFill="1" applyBorder="1" applyAlignment="1" applyProtection="1">
      <alignment horizontal="center"/>
    </xf>
    <xf numFmtId="0" fontId="3" fillId="11" borderId="33" xfId="0" applyFont="1" applyFill="1" applyBorder="1" applyAlignment="1" applyProtection="1">
      <alignment horizontal="center"/>
    </xf>
    <xf numFmtId="164" fontId="3" fillId="6" borderId="9" xfId="0" applyNumberFormat="1" applyFont="1" applyFill="1" applyBorder="1" applyAlignment="1" applyProtection="1">
      <alignment horizontal="center"/>
    </xf>
    <xf numFmtId="0" fontId="3" fillId="6" borderId="33" xfId="0" applyFont="1" applyFill="1" applyBorder="1" applyAlignment="1" applyProtection="1">
      <alignment horizontal="center"/>
    </xf>
    <xf numFmtId="0" fontId="3" fillId="7" borderId="4" xfId="0" applyFont="1" applyFill="1" applyBorder="1" applyAlignment="1" applyProtection="1">
      <alignment horizontal="center"/>
    </xf>
    <xf numFmtId="0" fontId="3" fillId="7" borderId="38" xfId="0" applyFont="1" applyFill="1" applyBorder="1" applyAlignment="1" applyProtection="1">
      <alignment horizontal="center"/>
    </xf>
    <xf numFmtId="0" fontId="13" fillId="6" borderId="4" xfId="0" applyFont="1" applyFill="1" applyBorder="1" applyAlignment="1" applyProtection="1">
      <alignment horizontal="center" vertical="center"/>
    </xf>
    <xf numFmtId="4" fontId="13" fillId="6" borderId="5" xfId="0" applyNumberFormat="1"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43" xfId="0" applyFont="1" applyFill="1" applyBorder="1" applyAlignment="1" applyProtection="1">
      <alignment horizontal="center" vertical="center" wrapText="1"/>
    </xf>
    <xf numFmtId="0" fontId="13" fillId="6" borderId="16" xfId="0" applyFont="1" applyFill="1" applyBorder="1" applyAlignment="1" applyProtection="1">
      <alignment horizontal="center" vertical="center" wrapText="1"/>
    </xf>
    <xf numFmtId="0" fontId="13" fillId="6" borderId="33" xfId="0" applyFont="1" applyFill="1" applyBorder="1" applyAlignment="1" applyProtection="1">
      <alignment horizontal="center" vertical="center" wrapText="1"/>
    </xf>
    <xf numFmtId="0" fontId="2" fillId="6" borderId="14" xfId="0" applyFont="1" applyFill="1" applyBorder="1" applyAlignment="1" applyProtection="1">
      <alignment horizontal="center" wrapText="1"/>
    </xf>
    <xf numFmtId="0" fontId="2" fillId="2" borderId="16" xfId="0" applyFont="1" applyFill="1" applyBorder="1" applyAlignment="1" applyProtection="1"/>
    <xf numFmtId="0" fontId="43" fillId="2" borderId="0" xfId="0" applyFont="1" applyFill="1" applyAlignment="1" applyProtection="1"/>
    <xf numFmtId="0" fontId="2" fillId="2" borderId="8" xfId="0" applyFont="1" applyFill="1" applyBorder="1" applyAlignment="1" applyProtection="1"/>
    <xf numFmtId="0" fontId="2" fillId="2" borderId="7" xfId="0" applyFont="1" applyFill="1" applyBorder="1" applyAlignment="1" applyProtection="1"/>
    <xf numFmtId="0" fontId="2" fillId="2" borderId="9" xfId="0" applyFont="1" applyFill="1" applyBorder="1" applyAlignment="1" applyProtection="1"/>
    <xf numFmtId="0" fontId="2" fillId="2" borderId="0" xfId="0" applyFont="1" applyFill="1" applyAlignment="1" applyProtection="1"/>
    <xf numFmtId="0" fontId="6" fillId="2" borderId="56" xfId="0" applyFont="1" applyFill="1" applyBorder="1" applyAlignment="1" applyProtection="1">
      <alignment vertical="center" wrapText="1"/>
    </xf>
    <xf numFmtId="38" fontId="0" fillId="7" borderId="27" xfId="0" applyNumberFormat="1" applyFill="1" applyBorder="1" applyAlignment="1" applyProtection="1">
      <alignment horizontal="center"/>
    </xf>
    <xf numFmtId="38" fontId="0" fillId="7" borderId="45" xfId="0" applyNumberFormat="1" applyFill="1" applyBorder="1" applyAlignment="1" applyProtection="1">
      <alignment horizontal="center"/>
    </xf>
    <xf numFmtId="38" fontId="40" fillId="12" borderId="27" xfId="0" applyNumberFormat="1" applyFont="1" applyFill="1" applyBorder="1" applyAlignment="1" applyProtection="1">
      <alignment horizontal="center" vertical="center" wrapText="1"/>
    </xf>
    <xf numFmtId="38" fontId="40" fillId="12" borderId="29" xfId="0" applyNumberFormat="1" applyFont="1" applyFill="1" applyBorder="1" applyAlignment="1" applyProtection="1">
      <alignment horizontal="center" vertical="center" wrapText="1"/>
    </xf>
    <xf numFmtId="38" fontId="0" fillId="6" borderId="44" xfId="0" applyNumberFormat="1" applyFill="1" applyBorder="1" applyAlignment="1" applyProtection="1">
      <alignment horizontal="center"/>
    </xf>
    <xf numFmtId="38" fontId="0" fillId="6" borderId="29" xfId="0" applyNumberFormat="1" applyFill="1" applyBorder="1" applyAlignment="1" applyProtection="1">
      <alignment horizontal="center"/>
    </xf>
    <xf numFmtId="38" fontId="0" fillId="7" borderId="29" xfId="0" applyNumberFormat="1" applyFill="1" applyBorder="1" applyAlignment="1" applyProtection="1">
      <alignment horizontal="center"/>
    </xf>
    <xf numFmtId="38" fontId="0" fillId="6" borderId="27" xfId="0" applyNumberFormat="1" applyFill="1" applyBorder="1" applyAlignment="1" applyProtection="1">
      <alignment horizontal="center"/>
    </xf>
    <xf numFmtId="0" fontId="7" fillId="2" borderId="3" xfId="0" applyFont="1" applyFill="1" applyBorder="1" applyAlignment="1" applyProtection="1"/>
    <xf numFmtId="0" fontId="2" fillId="2" borderId="6" xfId="0" applyFont="1" applyFill="1" applyBorder="1" applyAlignment="1" applyProtection="1"/>
    <xf numFmtId="0" fontId="2" fillId="2" borderId="0" xfId="0" applyFont="1" applyFill="1" applyBorder="1" applyAlignment="1" applyProtection="1"/>
    <xf numFmtId="0" fontId="2" fillId="2" borderId="10" xfId="0" applyFont="1" applyFill="1" applyBorder="1" applyAlignment="1" applyProtection="1"/>
    <xf numFmtId="0" fontId="2" fillId="2" borderId="11" xfId="0" applyFont="1" applyFill="1" applyBorder="1" applyAlignment="1" applyProtection="1"/>
    <xf numFmtId="0" fontId="6" fillId="2" borderId="20" xfId="0" applyFont="1" applyFill="1" applyBorder="1" applyAlignment="1" applyProtection="1">
      <alignment vertical="center" wrapText="1"/>
    </xf>
    <xf numFmtId="38" fontId="0" fillId="7" borderId="1" xfId="0" applyNumberFormat="1" applyFill="1" applyBorder="1" applyAlignment="1" applyProtection="1">
      <alignment horizontal="center"/>
    </xf>
    <xf numFmtId="38" fontId="0" fillId="7" borderId="22" xfId="0" applyNumberFormat="1" applyFill="1" applyBorder="1" applyAlignment="1" applyProtection="1">
      <alignment horizontal="center"/>
    </xf>
    <xf numFmtId="38" fontId="40" fillId="12" borderId="1" xfId="0" applyNumberFormat="1" applyFont="1" applyFill="1" applyBorder="1" applyAlignment="1" applyProtection="1">
      <alignment horizontal="center" vertical="center" wrapText="1"/>
    </xf>
    <xf numFmtId="38" fontId="40" fillId="12" borderId="31" xfId="0" applyNumberFormat="1" applyFont="1" applyFill="1" applyBorder="1" applyAlignment="1" applyProtection="1">
      <alignment horizontal="center" vertical="center" wrapText="1"/>
    </xf>
    <xf numFmtId="38" fontId="0" fillId="6" borderId="2" xfId="0" applyNumberFormat="1" applyFill="1" applyBorder="1" applyAlignment="1" applyProtection="1">
      <alignment horizontal="center"/>
    </xf>
    <xf numFmtId="38" fontId="0" fillId="6" borderId="31" xfId="0" applyNumberFormat="1" applyFill="1" applyBorder="1" applyAlignment="1" applyProtection="1">
      <alignment horizontal="center"/>
    </xf>
    <xf numFmtId="38" fontId="0" fillId="7" borderId="31" xfId="0" applyNumberFormat="1" applyFill="1" applyBorder="1" applyAlignment="1" applyProtection="1">
      <alignment horizontal="center"/>
    </xf>
    <xf numFmtId="38" fontId="0" fillId="6" borderId="1" xfId="0" applyNumberFormat="1" applyFill="1" applyBorder="1" applyAlignment="1" applyProtection="1">
      <alignment horizontal="center"/>
    </xf>
    <xf numFmtId="0" fontId="6" fillId="2" borderId="21" xfId="0" applyFont="1" applyFill="1" applyBorder="1" applyAlignment="1" applyProtection="1">
      <alignment vertical="center" wrapText="1"/>
    </xf>
    <xf numFmtId="38" fontId="0" fillId="7" borderId="4" xfId="0" applyNumberFormat="1" applyFill="1" applyBorder="1" applyAlignment="1" applyProtection="1">
      <alignment horizontal="center"/>
    </xf>
    <xf numFmtId="38" fontId="0" fillId="7" borderId="47" xfId="0" applyNumberFormat="1" applyFill="1" applyBorder="1" applyAlignment="1" applyProtection="1">
      <alignment horizontal="center"/>
    </xf>
    <xf numFmtId="38" fontId="0" fillId="11" borderId="4" xfId="0" applyNumberFormat="1" applyFill="1" applyBorder="1" applyAlignment="1" applyProtection="1">
      <alignment horizontal="center"/>
    </xf>
    <xf numFmtId="38" fontId="0" fillId="11" borderId="38" xfId="0" applyNumberFormat="1" applyFill="1" applyBorder="1" applyAlignment="1" applyProtection="1">
      <alignment horizontal="center"/>
    </xf>
    <xf numFmtId="38" fontId="0" fillId="6" borderId="18" xfId="0" applyNumberFormat="1" applyFill="1" applyBorder="1" applyAlignment="1" applyProtection="1">
      <alignment horizontal="center"/>
    </xf>
    <xf numFmtId="38" fontId="0" fillId="6" borderId="38" xfId="0" applyNumberFormat="1" applyFill="1" applyBorder="1" applyAlignment="1" applyProtection="1">
      <alignment horizontal="center"/>
    </xf>
    <xf numFmtId="38" fontId="40" fillId="12" borderId="4" xfId="0" applyNumberFormat="1" applyFont="1" applyFill="1" applyBorder="1" applyAlignment="1" applyProtection="1">
      <alignment horizontal="center" vertical="center" wrapText="1"/>
    </xf>
    <xf numFmtId="38" fontId="40" fillId="12" borderId="38" xfId="0" applyNumberFormat="1" applyFont="1" applyFill="1" applyBorder="1" applyAlignment="1" applyProtection="1">
      <alignment horizontal="center" vertical="center" wrapText="1"/>
    </xf>
    <xf numFmtId="38" fontId="40" fillId="12" borderId="2" xfId="0" applyNumberFormat="1" applyFont="1" applyFill="1" applyBorder="1" applyAlignment="1" applyProtection="1">
      <alignment horizontal="center" vertical="center" wrapText="1"/>
    </xf>
    <xf numFmtId="38" fontId="40" fillId="12" borderId="43" xfId="0" applyNumberFormat="1" applyFont="1" applyFill="1" applyBorder="1" applyAlignment="1" applyProtection="1">
      <alignment horizontal="center" vertical="center" wrapText="1"/>
    </xf>
    <xf numFmtId="38" fontId="40" fillId="12" borderId="33" xfId="0" applyNumberFormat="1" applyFont="1" applyFill="1" applyBorder="1" applyAlignment="1" applyProtection="1">
      <alignment horizontal="center" vertical="center" wrapText="1"/>
    </xf>
    <xf numFmtId="38" fontId="40" fillId="12" borderId="9" xfId="0" applyNumberFormat="1" applyFont="1" applyFill="1" applyBorder="1" applyAlignment="1" applyProtection="1">
      <alignment horizontal="center" vertical="center" wrapText="1"/>
    </xf>
    <xf numFmtId="38" fontId="40" fillId="12" borderId="18" xfId="0" applyNumberFormat="1" applyFont="1" applyFill="1" applyBorder="1" applyAlignment="1" applyProtection="1">
      <alignment horizontal="center" vertical="center" wrapText="1"/>
    </xf>
    <xf numFmtId="0" fontId="2" fillId="2" borderId="0" xfId="0" applyFont="1" applyFill="1" applyAlignment="1" applyProtection="1">
      <alignment vertical="center"/>
    </xf>
    <xf numFmtId="0" fontId="0" fillId="2" borderId="0" xfId="0" applyFill="1" applyAlignment="1" applyProtection="1">
      <alignment vertical="center"/>
    </xf>
    <xf numFmtId="38" fontId="0" fillId="6" borderId="4" xfId="0" applyNumberFormat="1" applyFill="1" applyBorder="1" applyAlignment="1" applyProtection="1">
      <alignment horizontal="center"/>
    </xf>
    <xf numFmtId="38" fontId="0" fillId="7" borderId="17" xfId="0" applyNumberFormat="1" applyFill="1" applyBorder="1" applyAlignment="1" applyProtection="1">
      <alignment horizontal="center"/>
    </xf>
    <xf numFmtId="38" fontId="40" fillId="12" borderId="45" xfId="0" applyNumberFormat="1" applyFont="1" applyFill="1" applyBorder="1" applyAlignment="1" applyProtection="1">
      <alignment horizontal="center" vertical="center" wrapText="1"/>
    </xf>
    <xf numFmtId="38" fontId="0" fillId="6" borderId="56" xfId="0" applyNumberFormat="1" applyFill="1" applyBorder="1" applyAlignment="1" applyProtection="1">
      <alignment horizontal="center"/>
    </xf>
    <xf numFmtId="38" fontId="0" fillId="7" borderId="30" xfId="0" applyNumberFormat="1" applyFill="1" applyBorder="1" applyAlignment="1" applyProtection="1">
      <alignment horizontal="center"/>
    </xf>
    <xf numFmtId="38" fontId="40" fillId="12" borderId="22" xfId="0" applyNumberFormat="1" applyFont="1" applyFill="1" applyBorder="1" applyAlignment="1" applyProtection="1">
      <alignment horizontal="center" vertical="center" wrapText="1"/>
    </xf>
    <xf numFmtId="38" fontId="0" fillId="6" borderId="20" xfId="0" applyNumberFormat="1" applyFill="1" applyBorder="1" applyAlignment="1" applyProtection="1">
      <alignment horizontal="center"/>
    </xf>
    <xf numFmtId="38" fontId="40" fillId="12" borderId="47" xfId="0" applyNumberFormat="1" applyFont="1" applyFill="1" applyBorder="1" applyAlignment="1" applyProtection="1">
      <alignment horizontal="center" vertical="center" wrapText="1"/>
    </xf>
    <xf numFmtId="38" fontId="0" fillId="6" borderId="21" xfId="0" applyNumberFormat="1" applyFill="1" applyBorder="1" applyAlignment="1" applyProtection="1">
      <alignment horizontal="center"/>
    </xf>
    <xf numFmtId="0" fontId="2" fillId="2" borderId="14" xfId="0" applyFont="1" applyFill="1" applyBorder="1" applyAlignment="1" applyProtection="1"/>
    <xf numFmtId="0" fontId="2" fillId="2" borderId="15" xfId="0" applyFont="1" applyFill="1" applyBorder="1" applyAlignment="1" applyProtection="1"/>
    <xf numFmtId="0" fontId="2" fillId="2" borderId="12" xfId="0" applyFont="1" applyFill="1" applyBorder="1" applyAlignment="1" applyProtection="1"/>
    <xf numFmtId="0" fontId="2" fillId="2" borderId="13" xfId="0" applyFont="1" applyFill="1" applyBorder="1" applyAlignment="1" applyProtection="1"/>
    <xf numFmtId="0" fontId="0" fillId="10" borderId="0" xfId="0" applyFill="1" applyAlignment="1" applyProtection="1"/>
    <xf numFmtId="0" fontId="6" fillId="10" borderId="0" xfId="0" applyFont="1" applyFill="1" applyAlignment="1" applyProtection="1"/>
    <xf numFmtId="0" fontId="25" fillId="10" borderId="0" xfId="0" applyFont="1" applyFill="1" applyAlignment="1" applyProtection="1"/>
    <xf numFmtId="0" fontId="17" fillId="10" borderId="0" xfId="0" applyFont="1" applyFill="1" applyAlignment="1" applyProtection="1"/>
    <xf numFmtId="0" fontId="26" fillId="10" borderId="0" xfId="0" applyFont="1" applyFill="1" applyAlignment="1" applyProtection="1"/>
    <xf numFmtId="0" fontId="7" fillId="2" borderId="0" xfId="0" applyFont="1" applyFill="1" applyBorder="1" applyAlignment="1" applyProtection="1">
      <alignment horizontal="center"/>
    </xf>
    <xf numFmtId="0" fontId="0" fillId="2" borderId="3" xfId="0" applyFill="1" applyBorder="1" applyAlignment="1" applyProtection="1">
      <alignment horizontal="center" vertical="center"/>
    </xf>
    <xf numFmtId="0" fontId="7" fillId="0" borderId="3" xfId="0" applyFont="1" applyFill="1" applyBorder="1" applyAlignment="1" applyProtection="1"/>
    <xf numFmtId="0" fontId="7" fillId="0" borderId="0" xfId="0" applyFont="1" applyFill="1" applyBorder="1" applyAlignment="1" applyProtection="1">
      <alignment horizontal="left"/>
    </xf>
    <xf numFmtId="0" fontId="7" fillId="2" borderId="0" xfId="0" applyFont="1" applyFill="1" applyBorder="1" applyAlignment="1" applyProtection="1">
      <alignment horizontal="left"/>
    </xf>
    <xf numFmtId="0" fontId="37" fillId="0" borderId="0" xfId="0" applyFont="1" applyFill="1" applyAlignment="1" applyProtection="1"/>
    <xf numFmtId="0" fontId="37" fillId="7" borderId="0" xfId="0" applyFont="1" applyFill="1" applyAlignment="1" applyProtection="1"/>
    <xf numFmtId="0" fontId="7" fillId="6" borderId="3" xfId="0" applyFont="1" applyFill="1" applyBorder="1" applyAlignment="1" applyProtection="1"/>
    <xf numFmtId="0" fontId="0" fillId="6" borderId="3" xfId="0" applyFill="1" applyBorder="1" applyAlignment="1" applyProtection="1"/>
    <xf numFmtId="0" fontId="0" fillId="2" borderId="0" xfId="0" applyFill="1" applyBorder="1" applyAlignment="1" applyProtection="1">
      <alignment horizontal="left"/>
    </xf>
    <xf numFmtId="0" fontId="0" fillId="2" borderId="3" xfId="0" applyFill="1" applyBorder="1" applyAlignment="1" applyProtection="1"/>
    <xf numFmtId="38" fontId="0" fillId="0" borderId="27" xfId="0" applyNumberFormat="1" applyFill="1" applyBorder="1" applyAlignment="1" applyProtection="1">
      <alignment horizontal="center"/>
      <protection locked="0"/>
    </xf>
    <xf numFmtId="38" fontId="0" fillId="0" borderId="2" xfId="0" applyNumberFormat="1" applyFill="1" applyBorder="1" applyAlignment="1" applyProtection="1">
      <alignment horizontal="center"/>
      <protection locked="0"/>
    </xf>
    <xf numFmtId="38" fontId="0" fillId="0" borderId="1" xfId="0" applyNumberFormat="1" applyFill="1" applyBorder="1" applyAlignment="1" applyProtection="1">
      <alignment horizontal="center"/>
      <protection locked="0"/>
    </xf>
    <xf numFmtId="38" fontId="0" fillId="0" borderId="4" xfId="0" applyNumberFormat="1" applyFill="1" applyBorder="1" applyAlignment="1" applyProtection="1">
      <alignment horizontal="center"/>
      <protection locked="0"/>
    </xf>
    <xf numFmtId="38" fontId="0" fillId="0" borderId="57" xfId="0" applyNumberFormat="1" applyFill="1" applyBorder="1" applyAlignment="1" applyProtection="1">
      <alignment horizontal="center"/>
      <protection locked="0"/>
    </xf>
    <xf numFmtId="38" fontId="0" fillId="0" borderId="17" xfId="0" applyNumberFormat="1" applyFill="1" applyBorder="1" applyAlignment="1" applyProtection="1">
      <alignment horizontal="center"/>
      <protection locked="0"/>
    </xf>
    <xf numFmtId="38" fontId="0" fillId="0" borderId="13" xfId="0" applyNumberFormat="1" applyFill="1" applyBorder="1" applyAlignment="1" applyProtection="1">
      <alignment horizontal="center"/>
      <protection locked="0"/>
    </xf>
    <xf numFmtId="38" fontId="0" fillId="0" borderId="29" xfId="0" applyNumberFormat="1" applyFill="1" applyBorder="1" applyAlignment="1" applyProtection="1">
      <alignment horizontal="center"/>
      <protection locked="0"/>
    </xf>
    <xf numFmtId="38" fontId="0" fillId="0" borderId="44" xfId="0" applyNumberFormat="1" applyFill="1" applyBorder="1" applyAlignment="1" applyProtection="1">
      <alignment horizontal="center"/>
      <protection locked="0"/>
    </xf>
    <xf numFmtId="38" fontId="0" fillId="0" borderId="31" xfId="0" applyNumberFormat="1" applyFill="1" applyBorder="1" applyAlignment="1" applyProtection="1">
      <alignment horizontal="center"/>
      <protection locked="0"/>
    </xf>
    <xf numFmtId="0" fontId="7" fillId="2" borderId="12" xfId="0" applyFont="1" applyFill="1" applyBorder="1" applyAlignment="1" applyProtection="1">
      <protection locked="0"/>
    </xf>
    <xf numFmtId="0" fontId="7" fillId="2" borderId="27" xfId="0" applyFont="1" applyFill="1" applyBorder="1" applyAlignment="1" applyProtection="1">
      <protection locked="0"/>
    </xf>
    <xf numFmtId="0" fontId="7" fillId="2" borderId="28" xfId="0" applyFont="1" applyFill="1" applyBorder="1" applyAlignment="1" applyProtection="1">
      <protection locked="0"/>
    </xf>
    <xf numFmtId="0" fontId="44" fillId="2" borderId="29" xfId="0" applyFont="1" applyFill="1" applyBorder="1" applyAlignment="1" applyProtection="1">
      <protection locked="0"/>
    </xf>
    <xf numFmtId="0" fontId="7" fillId="2" borderId="22" xfId="0" applyFont="1" applyFill="1" applyBorder="1" applyAlignment="1" applyProtection="1">
      <protection locked="0"/>
    </xf>
    <xf numFmtId="0" fontId="7" fillId="2" borderId="1" xfId="0" applyFont="1" applyFill="1" applyBorder="1" applyAlignment="1" applyProtection="1">
      <protection locked="0"/>
    </xf>
    <xf numFmtId="0" fontId="7" fillId="2" borderId="3" xfId="0" applyFont="1" applyFill="1" applyBorder="1" applyAlignment="1" applyProtection="1">
      <protection locked="0"/>
    </xf>
    <xf numFmtId="0" fontId="44" fillId="2" borderId="31" xfId="0" applyFont="1" applyFill="1" applyBorder="1" applyAlignment="1" applyProtection="1">
      <protection locked="0"/>
    </xf>
    <xf numFmtId="0" fontId="7" fillId="2" borderId="47" xfId="0" applyFont="1" applyFill="1" applyBorder="1" applyAlignment="1" applyProtection="1">
      <protection locked="0"/>
    </xf>
    <xf numFmtId="0" fontId="7" fillId="2" borderId="4" xfId="0" applyFont="1" applyFill="1" applyBorder="1" applyAlignment="1" applyProtection="1">
      <protection locked="0"/>
    </xf>
    <xf numFmtId="0" fontId="7" fillId="2" borderId="5" xfId="0" applyFont="1" applyFill="1" applyBorder="1" applyAlignment="1" applyProtection="1">
      <protection locked="0"/>
    </xf>
    <xf numFmtId="0" fontId="44" fillId="2" borderId="38" xfId="0" applyFont="1" applyFill="1" applyBorder="1" applyAlignment="1" applyProtection="1">
      <protection locked="0"/>
    </xf>
    <xf numFmtId="0" fontId="0" fillId="2" borderId="0" xfId="0" applyFill="1" applyAlignment="1" applyProtection="1">
      <protection locked="0"/>
    </xf>
    <xf numFmtId="0" fontId="3" fillId="2" borderId="0" xfId="0" applyFont="1" applyFill="1" applyBorder="1" applyAlignment="1" applyProtection="1">
      <alignment horizontal="center"/>
      <protection locked="0"/>
    </xf>
    <xf numFmtId="0" fontId="43" fillId="2" borderId="0" xfId="0" applyFont="1" applyFill="1" applyAlignment="1" applyProtection="1">
      <protection locked="0"/>
    </xf>
    <xf numFmtId="0" fontId="43" fillId="2" borderId="0" xfId="0" applyFont="1" applyFill="1" applyAlignment="1" applyProtection="1">
      <alignment vertical="center"/>
      <protection locked="0"/>
    </xf>
    <xf numFmtId="0" fontId="27" fillId="0" borderId="17" xfId="1" applyBorder="1" applyProtection="1">
      <protection locked="0"/>
    </xf>
    <xf numFmtId="0" fontId="27" fillId="0" borderId="14" xfId="1" applyBorder="1" applyProtection="1">
      <protection locked="0"/>
    </xf>
    <xf numFmtId="0" fontId="27" fillId="0" borderId="1" xfId="1" applyBorder="1" applyProtection="1">
      <protection locked="0"/>
    </xf>
    <xf numFmtId="0" fontId="27" fillId="0" borderId="3" xfId="1" applyBorder="1" applyProtection="1">
      <protection locked="0"/>
    </xf>
    <xf numFmtId="0" fontId="27" fillId="0" borderId="4" xfId="1" applyBorder="1" applyProtection="1">
      <protection locked="0"/>
    </xf>
    <xf numFmtId="0" fontId="27" fillId="0" borderId="5" xfId="1" applyBorder="1" applyProtection="1">
      <protection locked="0"/>
    </xf>
    <xf numFmtId="167" fontId="2" fillId="0" borderId="14" xfId="0" applyNumberFormat="1" applyFont="1" applyBorder="1" applyAlignment="1" applyProtection="1">
      <alignment horizontal="center" wrapText="1"/>
    </xf>
    <xf numFmtId="167" fontId="2" fillId="0" borderId="3" xfId="0" applyNumberFormat="1" applyFont="1" applyBorder="1" applyAlignment="1" applyProtection="1">
      <alignment horizontal="center" wrapText="1"/>
    </xf>
    <xf numFmtId="167" fontId="2" fillId="0" borderId="28" xfId="0" applyNumberFormat="1" applyFont="1" applyFill="1" applyBorder="1" applyAlignment="1" applyProtection="1">
      <alignment horizontal="center" wrapText="1"/>
    </xf>
    <xf numFmtId="167" fontId="2" fillId="0" borderId="29" xfId="0" applyNumberFormat="1" applyFont="1" applyBorder="1" applyAlignment="1" applyProtection="1">
      <alignment horizontal="center" wrapText="1"/>
    </xf>
    <xf numFmtId="167" fontId="2" fillId="0" borderId="3" xfId="0" applyNumberFormat="1" applyFont="1" applyFill="1" applyBorder="1" applyAlignment="1" applyProtection="1">
      <alignment horizontal="center" wrapText="1"/>
    </xf>
    <xf numFmtId="167" fontId="2" fillId="0" borderId="31" xfId="0" applyNumberFormat="1" applyFont="1" applyBorder="1" applyAlignment="1" applyProtection="1">
      <alignment horizontal="center" wrapText="1"/>
    </xf>
    <xf numFmtId="167" fontId="2" fillId="0" borderId="29" xfId="0" applyNumberFormat="1" applyFont="1" applyFill="1" applyBorder="1" applyAlignment="1" applyProtection="1">
      <alignment horizontal="center" wrapText="1"/>
    </xf>
    <xf numFmtId="167" fontId="2" fillId="0" borderId="31" xfId="0" applyNumberFormat="1" applyFont="1" applyFill="1" applyBorder="1" applyAlignment="1" applyProtection="1">
      <alignment horizontal="center" wrapText="1"/>
    </xf>
    <xf numFmtId="167" fontId="2" fillId="0" borderId="5" xfId="0" applyNumberFormat="1" applyFont="1" applyFill="1" applyBorder="1" applyAlignment="1" applyProtection="1">
      <alignment horizontal="center" wrapText="1"/>
    </xf>
    <xf numFmtId="0" fontId="31" fillId="3" borderId="7" xfId="0" applyFont="1" applyFill="1" applyBorder="1" applyAlignment="1" applyProtection="1">
      <alignment horizontal="center" wrapText="1"/>
    </xf>
    <xf numFmtId="0" fontId="7" fillId="2" borderId="9" xfId="0" applyFont="1" applyFill="1" applyBorder="1" applyAlignment="1" applyProtection="1">
      <alignment horizontal="center"/>
    </xf>
    <xf numFmtId="0" fontId="31" fillId="3" borderId="8" xfId="0" applyFont="1" applyFill="1" applyBorder="1" applyAlignment="1" applyProtection="1">
      <alignment horizontal="center" wrapText="1"/>
    </xf>
    <xf numFmtId="0" fontId="31" fillId="3" borderId="9" xfId="0" applyFont="1" applyFill="1" applyBorder="1" applyAlignment="1" applyProtection="1">
      <alignment horizontal="center" wrapText="1"/>
    </xf>
    <xf numFmtId="1" fontId="7" fillId="2" borderId="3" xfId="0" applyNumberFormat="1" applyFont="1" applyFill="1" applyBorder="1" applyAlignment="1" applyProtection="1">
      <alignment horizontal="right" wrapText="1"/>
      <protection locked="0"/>
    </xf>
    <xf numFmtId="0" fontId="7" fillId="2" borderId="8" xfId="0" applyFont="1" applyFill="1" applyBorder="1" applyAlignment="1" applyProtection="1">
      <alignment horizontal="center"/>
    </xf>
    <xf numFmtId="0" fontId="2" fillId="13" borderId="0" xfId="0" applyFont="1" applyFill="1" applyProtection="1">
      <protection locked="0"/>
    </xf>
    <xf numFmtId="0" fontId="45" fillId="13" borderId="0" xfId="0" applyFont="1" applyFill="1" applyProtection="1">
      <protection locked="0"/>
    </xf>
    <xf numFmtId="0" fontId="45" fillId="0" borderId="0" xfId="0" applyFont="1" applyFill="1" applyProtection="1"/>
    <xf numFmtId="0" fontId="2" fillId="0" borderId="0" xfId="0" applyFont="1" applyProtection="1"/>
    <xf numFmtId="0" fontId="2" fillId="13" borderId="0" xfId="0" applyFont="1" applyFill="1" applyProtection="1"/>
    <xf numFmtId="0" fontId="46" fillId="0" borderId="0" xfId="0" applyFont="1" applyFill="1" applyAlignment="1" applyProtection="1"/>
    <xf numFmtId="0" fontId="47" fillId="0" borderId="0" xfId="0" applyFont="1" applyFill="1" applyAlignment="1" applyProtection="1"/>
    <xf numFmtId="0" fontId="49" fillId="2" borderId="0" xfId="0" applyFont="1" applyFill="1" applyBorder="1" applyAlignment="1" applyProtection="1"/>
    <xf numFmtId="0" fontId="45" fillId="13" borderId="0" xfId="0" applyFont="1" applyFill="1" applyProtection="1"/>
    <xf numFmtId="0" fontId="50" fillId="0" borderId="0" xfId="0" applyFont="1" applyFill="1" applyAlignment="1" applyProtection="1"/>
    <xf numFmtId="0" fontId="2" fillId="14" borderId="0" xfId="0" applyFont="1" applyFill="1" applyProtection="1"/>
    <xf numFmtId="0" fontId="45" fillId="14" borderId="0" xfId="0" applyFont="1" applyFill="1" applyProtection="1"/>
    <xf numFmtId="0" fontId="2" fillId="0" borderId="0" xfId="0" applyFont="1" applyFill="1" applyProtection="1"/>
    <xf numFmtId="0" fontId="49" fillId="15" borderId="0" xfId="0" applyFont="1" applyFill="1" applyProtection="1"/>
    <xf numFmtId="0" fontId="51" fillId="15" borderId="0" xfId="0" applyFont="1" applyFill="1" applyProtection="1"/>
    <xf numFmtId="0" fontId="45" fillId="15" borderId="0" xfId="0" applyFont="1" applyFill="1" applyProtection="1"/>
    <xf numFmtId="0" fontId="52" fillId="15" borderId="0" xfId="0" applyFont="1" applyFill="1" applyProtection="1"/>
    <xf numFmtId="22" fontId="52" fillId="15" borderId="0" xfId="0" applyNumberFormat="1" applyFont="1" applyFill="1" applyProtection="1"/>
    <xf numFmtId="0" fontId="53" fillId="15" borderId="0" xfId="0" applyFont="1" applyFill="1" applyAlignment="1" applyProtection="1">
      <alignment horizontal="right"/>
    </xf>
    <xf numFmtId="0" fontId="52" fillId="0" borderId="0" xfId="0" applyFont="1" applyFill="1" applyProtection="1"/>
    <xf numFmtId="0" fontId="54" fillId="14" borderId="0" xfId="0" applyFont="1" applyFill="1" applyProtection="1"/>
    <xf numFmtId="0" fontId="4" fillId="14" borderId="0" xfId="0" applyFont="1" applyFill="1" applyProtection="1"/>
    <xf numFmtId="0" fontId="3" fillId="11" borderId="58" xfId="0" applyFont="1" applyFill="1" applyBorder="1" applyAlignment="1" applyProtection="1">
      <alignment horizontal="right" vertical="center"/>
    </xf>
    <xf numFmtId="0" fontId="3" fillId="11" borderId="49" xfId="0" applyFont="1" applyFill="1" applyBorder="1" applyAlignment="1" applyProtection="1">
      <alignment horizontal="center" vertical="center" wrapText="1"/>
    </xf>
    <xf numFmtId="0" fontId="8" fillId="14" borderId="0" xfId="0" applyFont="1" applyFill="1" applyProtection="1"/>
    <xf numFmtId="0" fontId="3" fillId="16" borderId="59" xfId="2" applyFont="1" applyFill="1" applyBorder="1" applyAlignment="1" applyProtection="1">
      <alignment horizontal="center" vertical="center" wrapText="1"/>
    </xf>
    <xf numFmtId="0" fontId="3" fillId="14" borderId="0" xfId="0" applyFont="1" applyFill="1" applyProtection="1"/>
    <xf numFmtId="0" fontId="49" fillId="15" borderId="0" xfId="0" applyFont="1" applyFill="1" applyAlignment="1" applyProtection="1"/>
    <xf numFmtId="166" fontId="7" fillId="19" borderId="3" xfId="0" applyNumberFormat="1" applyFont="1" applyFill="1" applyBorder="1" applyAlignment="1" applyProtection="1">
      <alignment horizontal="right" wrapText="1"/>
    </xf>
    <xf numFmtId="40" fontId="7" fillId="19" borderId="3" xfId="0" applyNumberFormat="1" applyFont="1" applyFill="1" applyBorder="1" applyAlignment="1" applyProtection="1">
      <alignment wrapText="1"/>
    </xf>
    <xf numFmtId="164" fontId="7" fillId="19" borderId="3" xfId="0" applyNumberFormat="1" applyFont="1" applyFill="1" applyBorder="1" applyAlignment="1" applyProtection="1">
      <alignment wrapText="1"/>
    </xf>
    <xf numFmtId="0" fontId="10" fillId="19" borderId="3" xfId="0" applyFont="1" applyFill="1" applyBorder="1" applyAlignment="1" applyProtection="1">
      <alignment wrapText="1"/>
    </xf>
    <xf numFmtId="166" fontId="7" fillId="0" borderId="3" xfId="0" applyNumberFormat="1" applyFont="1" applyFill="1" applyBorder="1" applyAlignment="1" applyProtection="1">
      <alignment horizontal="right" wrapText="1"/>
      <protection locked="0"/>
    </xf>
    <xf numFmtId="40" fontId="7" fillId="0" borderId="3" xfId="0" applyNumberFormat="1" applyFont="1" applyFill="1" applyBorder="1" applyAlignment="1" applyProtection="1">
      <alignment wrapText="1"/>
      <protection locked="0"/>
    </xf>
    <xf numFmtId="0" fontId="7" fillId="0" borderId="3" xfId="0" applyFont="1" applyFill="1" applyBorder="1" applyAlignment="1" applyProtection="1">
      <alignment horizontal="center"/>
      <protection locked="0"/>
    </xf>
    <xf numFmtId="0" fontId="1" fillId="2" borderId="14"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3" xfId="0" applyFont="1" applyFill="1" applyBorder="1" applyAlignment="1" applyProtection="1">
      <alignment vertical="top" wrapText="1"/>
    </xf>
    <xf numFmtId="0" fontId="1" fillId="2" borderId="31" xfId="0" applyFont="1" applyFill="1" applyBorder="1" applyAlignment="1" applyProtection="1">
      <alignment vertical="top" wrapText="1"/>
    </xf>
    <xf numFmtId="0" fontId="0" fillId="2" borderId="3" xfId="0" applyFill="1" applyBorder="1" applyAlignment="1" applyProtection="1">
      <alignment vertical="top" wrapText="1"/>
    </xf>
    <xf numFmtId="0" fontId="0" fillId="2" borderId="31" xfId="0" applyNumberFormat="1" applyFill="1" applyBorder="1" applyAlignment="1" applyProtection="1">
      <alignment vertical="top" wrapText="1"/>
    </xf>
    <xf numFmtId="0" fontId="6" fillId="2" borderId="31" xfId="0" applyFont="1" applyFill="1" applyBorder="1" applyAlignment="1" applyProtection="1">
      <alignment vertical="top" wrapText="1"/>
    </xf>
    <xf numFmtId="0" fontId="4" fillId="2" borderId="3" xfId="0" applyFont="1" applyFill="1" applyBorder="1" applyAlignment="1" applyProtection="1">
      <alignment vertical="top" wrapText="1"/>
    </xf>
    <xf numFmtId="0" fontId="4" fillId="2" borderId="31" xfId="0" applyFont="1" applyFill="1" applyBorder="1" applyAlignment="1" applyProtection="1">
      <alignment vertical="top" wrapText="1"/>
    </xf>
    <xf numFmtId="0" fontId="4" fillId="2" borderId="31" xfId="0" applyNumberFormat="1" applyFont="1" applyFill="1" applyBorder="1" applyAlignment="1" applyProtection="1">
      <alignment vertical="top" wrapText="1"/>
    </xf>
    <xf numFmtId="0" fontId="4" fillId="20" borderId="3" xfId="0" applyFont="1" applyFill="1" applyBorder="1" applyAlignment="1" applyProtection="1">
      <alignment vertical="top" wrapText="1"/>
    </xf>
    <xf numFmtId="0" fontId="4" fillId="7" borderId="31" xfId="0" applyFont="1" applyFill="1" applyBorder="1" applyAlignment="1" applyProtection="1">
      <alignment vertical="top" wrapText="1"/>
    </xf>
    <xf numFmtId="0" fontId="6" fillId="7" borderId="3" xfId="0" applyFont="1" applyFill="1" applyBorder="1" applyAlignment="1" applyProtection="1">
      <alignment horizontal="left" vertical="top" wrapText="1"/>
    </xf>
    <xf numFmtId="0" fontId="0" fillId="7" borderId="31" xfId="0" applyFill="1" applyBorder="1" applyAlignment="1" applyProtection="1">
      <alignment vertical="top" wrapText="1"/>
    </xf>
    <xf numFmtId="0" fontId="6" fillId="2" borderId="5" xfId="0" applyFont="1" applyFill="1" applyBorder="1" applyAlignment="1" applyProtection="1">
      <alignment horizontal="left" vertical="top" wrapText="1"/>
    </xf>
    <xf numFmtId="0" fontId="0" fillId="2" borderId="38" xfId="0" applyFill="1" applyBorder="1" applyAlignment="1" applyProtection="1">
      <alignment vertical="top" wrapText="1"/>
    </xf>
    <xf numFmtId="0" fontId="0" fillId="2" borderId="0" xfId="0" applyFill="1" applyAlignment="1" applyProtection="1">
      <alignment wrapText="1"/>
    </xf>
    <xf numFmtId="0" fontId="27" fillId="19" borderId="14" xfId="1" applyFill="1" applyBorder="1" applyProtection="1"/>
    <xf numFmtId="0" fontId="27" fillId="19" borderId="3" xfId="1" applyFill="1" applyBorder="1" applyProtection="1"/>
    <xf numFmtId="0" fontId="27" fillId="19" borderId="5" xfId="1" applyFill="1" applyBorder="1" applyProtection="1"/>
    <xf numFmtId="0" fontId="13" fillId="19" borderId="19" xfId="0" applyFont="1" applyFill="1" applyBorder="1" applyAlignment="1" applyProtection="1"/>
    <xf numFmtId="0" fontId="7" fillId="19" borderId="15" xfId="0" applyFont="1" applyFill="1" applyBorder="1" applyAlignment="1" applyProtection="1">
      <alignment wrapText="1"/>
    </xf>
    <xf numFmtId="0" fontId="7" fillId="19" borderId="15" xfId="0" applyFont="1" applyFill="1" applyBorder="1" applyProtection="1"/>
    <xf numFmtId="0" fontId="7" fillId="19" borderId="0" xfId="0" applyFont="1" applyFill="1" applyProtection="1"/>
    <xf numFmtId="0" fontId="7" fillId="19" borderId="0" xfId="0" applyFont="1" applyFill="1" applyAlignment="1" applyProtection="1">
      <alignment wrapText="1"/>
    </xf>
    <xf numFmtId="0" fontId="17" fillId="19" borderId="0" xfId="0" applyFont="1" applyFill="1" applyAlignment="1" applyProtection="1"/>
    <xf numFmtId="0" fontId="7" fillId="19" borderId="0" xfId="0" applyFont="1" applyFill="1" applyAlignment="1" applyProtection="1">
      <alignment horizontal="center" wrapText="1"/>
    </xf>
    <xf numFmtId="0" fontId="54" fillId="19" borderId="0" xfId="0" applyFont="1" applyFill="1" applyProtection="1"/>
    <xf numFmtId="0" fontId="16" fillId="19" borderId="0" xfId="0" applyFont="1" applyFill="1" applyAlignment="1" applyProtection="1"/>
    <xf numFmtId="0" fontId="16" fillId="19" borderId="0" xfId="0" applyFont="1" applyFill="1" applyAlignment="1" applyProtection="1">
      <alignment wrapText="1"/>
    </xf>
    <xf numFmtId="0" fontId="18" fillId="19" borderId="0" xfId="0" applyFont="1" applyFill="1" applyBorder="1" applyAlignment="1" applyProtection="1">
      <alignment horizontal="left" vertical="center"/>
    </xf>
    <xf numFmtId="0" fontId="18" fillId="19" borderId="0" xfId="0" applyFont="1" applyFill="1" applyBorder="1" applyAlignment="1" applyProtection="1">
      <alignment horizontal="center" vertical="center" wrapText="1"/>
    </xf>
    <xf numFmtId="0" fontId="2" fillId="19" borderId="0" xfId="0" applyFont="1" applyFill="1" applyBorder="1" applyProtection="1"/>
    <xf numFmtId="0" fontId="18" fillId="19" borderId="0" xfId="0" applyFont="1" applyFill="1" applyBorder="1" applyAlignment="1" applyProtection="1">
      <alignment wrapText="1"/>
    </xf>
    <xf numFmtId="2" fontId="2" fillId="19" borderId="0" xfId="0" applyNumberFormat="1" applyFont="1" applyFill="1" applyBorder="1" applyAlignment="1" applyProtection="1">
      <alignment horizontal="center" wrapText="1"/>
    </xf>
    <xf numFmtId="0" fontId="7" fillId="19" borderId="0" xfId="0" applyFont="1" applyFill="1" applyProtection="1">
      <protection locked="0"/>
    </xf>
    <xf numFmtId="0" fontId="2" fillId="19" borderId="0" xfId="0" applyFont="1" applyFill="1" applyBorder="1" applyProtection="1">
      <protection locked="0"/>
    </xf>
    <xf numFmtId="0" fontId="18" fillId="19" borderId="0" xfId="0" applyFont="1" applyFill="1" applyBorder="1" applyAlignment="1" applyProtection="1">
      <alignment wrapText="1"/>
      <protection locked="0"/>
    </xf>
    <xf numFmtId="2" fontId="2" fillId="19" borderId="0" xfId="0" applyNumberFormat="1" applyFont="1" applyFill="1" applyBorder="1" applyAlignment="1" applyProtection="1">
      <alignment horizontal="center" wrapText="1"/>
      <protection locked="0"/>
    </xf>
    <xf numFmtId="0" fontId="18" fillId="19" borderId="0" xfId="0" applyFont="1" applyFill="1" applyProtection="1">
      <protection locked="0"/>
    </xf>
    <xf numFmtId="0" fontId="7" fillId="19" borderId="0" xfId="0" applyFont="1" applyFill="1" applyAlignment="1" applyProtection="1">
      <alignment wrapText="1"/>
      <protection locked="0"/>
    </xf>
    <xf numFmtId="0" fontId="7" fillId="19" borderId="0" xfId="0" applyFont="1" applyFill="1" applyAlignment="1" applyProtection="1">
      <alignment horizontal="center" wrapText="1"/>
      <protection locked="0"/>
    </xf>
    <xf numFmtId="0" fontId="4" fillId="20" borderId="31" xfId="0" applyFont="1" applyFill="1" applyBorder="1" applyAlignment="1" applyProtection="1">
      <alignment vertical="top" wrapText="1"/>
    </xf>
    <xf numFmtId="2" fontId="2" fillId="0" borderId="7" xfId="0" applyNumberFormat="1" applyFont="1" applyFill="1" applyBorder="1" applyAlignment="1" applyProtection="1">
      <alignment horizontal="center" wrapText="1"/>
    </xf>
    <xf numFmtId="0" fontId="0" fillId="19" borderId="0" xfId="0" applyFill="1" applyAlignment="1" applyProtection="1">
      <alignment wrapText="1"/>
    </xf>
    <xf numFmtId="0" fontId="27" fillId="19" borderId="0" xfId="1" applyFill="1" applyProtection="1"/>
    <xf numFmtId="0" fontId="0" fillId="19" borderId="0" xfId="0" applyFill="1"/>
    <xf numFmtId="0" fontId="0" fillId="19" borderId="0" xfId="0" applyFill="1" applyAlignment="1" applyProtection="1"/>
    <xf numFmtId="0" fontId="0" fillId="19" borderId="54" xfId="0" applyFill="1" applyBorder="1" applyAlignment="1" applyProtection="1"/>
    <xf numFmtId="0" fontId="0" fillId="19" borderId="0" xfId="0" applyFill="1" applyAlignment="1" applyProtection="1">
      <protection locked="0"/>
    </xf>
    <xf numFmtId="0" fontId="6" fillId="19" borderId="0" xfId="0" applyFont="1" applyFill="1" applyAlignment="1" applyProtection="1"/>
    <xf numFmtId="0" fontId="0" fillId="2" borderId="0" xfId="0" applyFill="1" applyAlignment="1" applyProtection="1">
      <alignment wrapText="1"/>
      <protection locked="0"/>
    </xf>
    <xf numFmtId="0" fontId="0" fillId="3" borderId="0" xfId="0" applyFill="1" applyAlignment="1" applyProtection="1">
      <alignment wrapText="1"/>
      <protection locked="0"/>
    </xf>
    <xf numFmtId="0" fontId="54" fillId="0" borderId="0" xfId="0" applyFont="1" applyFill="1" applyProtection="1">
      <protection locked="0"/>
    </xf>
    <xf numFmtId="0" fontId="54" fillId="18" borderId="0" xfId="0" applyFont="1" applyFill="1" applyProtection="1">
      <protection locked="0"/>
    </xf>
    <xf numFmtId="0" fontId="2" fillId="14" borderId="0" xfId="0" applyFont="1" applyFill="1" applyProtection="1">
      <protection locked="0"/>
    </xf>
    <xf numFmtId="0" fontId="45" fillId="15" borderId="0" xfId="0" applyFont="1" applyFill="1" applyProtection="1">
      <protection locked="0"/>
    </xf>
    <xf numFmtId="0" fontId="54" fillId="14" borderId="0" xfId="0" applyFont="1" applyFill="1" applyProtection="1">
      <protection locked="0"/>
    </xf>
    <xf numFmtId="0" fontId="4" fillId="14" borderId="0" xfId="0" applyFont="1" applyFill="1" applyProtection="1">
      <protection locked="0"/>
    </xf>
    <xf numFmtId="0" fontId="54" fillId="19" borderId="0" xfId="0" applyFont="1" applyFill="1" applyProtection="1">
      <protection locked="0"/>
    </xf>
    <xf numFmtId="0" fontId="37" fillId="2" borderId="0" xfId="0" applyFont="1" applyFill="1" applyAlignment="1" applyProtection="1">
      <protection locked="0"/>
    </xf>
    <xf numFmtId="0" fontId="25" fillId="10" borderId="0" xfId="0" applyFont="1" applyFill="1" applyAlignment="1" applyProtection="1">
      <protection locked="0"/>
    </xf>
    <xf numFmtId="0" fontId="26" fillId="10" borderId="0" xfId="0" applyFont="1" applyFill="1" applyAlignment="1" applyProtection="1">
      <protection locked="0"/>
    </xf>
    <xf numFmtId="0" fontId="0" fillId="10" borderId="0" xfId="0" applyFill="1" applyAlignment="1" applyProtection="1">
      <protection locked="0"/>
    </xf>
    <xf numFmtId="0" fontId="7" fillId="2" borderId="0" xfId="0" applyFont="1" applyFill="1" applyBorder="1" applyAlignment="1" applyProtection="1">
      <alignment horizontal="center"/>
      <protection locked="0"/>
    </xf>
    <xf numFmtId="0" fontId="7" fillId="0" borderId="0" xfId="0" applyFont="1" applyFill="1" applyBorder="1" applyAlignment="1" applyProtection="1">
      <alignment horizontal="left"/>
      <protection locked="0"/>
    </xf>
    <xf numFmtId="0" fontId="7" fillId="2" borderId="0" xfId="0" applyFont="1" applyFill="1" applyBorder="1" applyAlignment="1" applyProtection="1">
      <alignment horizontal="left"/>
      <protection locked="0"/>
    </xf>
    <xf numFmtId="0" fontId="0" fillId="2" borderId="0" xfId="0" applyFill="1" applyBorder="1" applyAlignment="1" applyProtection="1">
      <alignment horizontal="left"/>
      <protection locked="0"/>
    </xf>
    <xf numFmtId="0" fontId="45" fillId="14" borderId="0" xfId="0" applyFont="1" applyFill="1" applyProtection="1">
      <protection locked="0"/>
    </xf>
    <xf numFmtId="0" fontId="49" fillId="15" borderId="0" xfId="0" applyFont="1" applyFill="1" applyAlignment="1" applyProtection="1">
      <protection locked="0"/>
    </xf>
    <xf numFmtId="0" fontId="18" fillId="0" borderId="43" xfId="0" applyFont="1" applyBorder="1" applyAlignment="1" applyProtection="1">
      <alignment vertical="center"/>
      <protection locked="0"/>
    </xf>
    <xf numFmtId="0" fontId="18" fillId="0" borderId="16" xfId="0" applyFont="1" applyBorder="1" applyAlignment="1" applyProtection="1">
      <alignment vertical="center" wrapText="1"/>
      <protection locked="0"/>
    </xf>
    <xf numFmtId="0" fontId="2" fillId="0" borderId="33" xfId="0" applyFont="1" applyBorder="1" applyProtection="1">
      <protection locked="0"/>
    </xf>
    <xf numFmtId="2" fontId="2" fillId="0" borderId="9" xfId="0" applyNumberFormat="1" applyFont="1" applyBorder="1" applyAlignment="1" applyProtection="1">
      <alignment horizontal="center" wrapText="1"/>
      <protection locked="0"/>
    </xf>
    <xf numFmtId="2" fontId="2" fillId="0" borderId="7" xfId="0" applyNumberFormat="1" applyFont="1" applyBorder="1" applyAlignment="1" applyProtection="1">
      <alignment horizontal="center" wrapText="1"/>
      <protection locked="0"/>
    </xf>
    <xf numFmtId="2" fontId="2" fillId="0" borderId="43" xfId="0" applyNumberFormat="1" applyFont="1" applyFill="1" applyBorder="1" applyAlignment="1" applyProtection="1">
      <alignment horizontal="center" wrapText="1"/>
      <protection locked="0"/>
    </xf>
    <xf numFmtId="2" fontId="2" fillId="0" borderId="33" xfId="0" applyNumberFormat="1" applyFont="1" applyBorder="1" applyAlignment="1" applyProtection="1">
      <alignment horizontal="center" wrapText="1"/>
      <protection locked="0"/>
    </xf>
    <xf numFmtId="0" fontId="18" fillId="0" borderId="1" xfId="0" applyFont="1" applyBorder="1" applyAlignment="1" applyProtection="1">
      <alignment vertical="center"/>
      <protection locked="0"/>
    </xf>
    <xf numFmtId="0" fontId="18" fillId="0" borderId="3" xfId="0" applyFont="1" applyBorder="1" applyAlignment="1" applyProtection="1">
      <alignment vertical="center" wrapText="1"/>
      <protection locked="0"/>
    </xf>
    <xf numFmtId="0" fontId="2" fillId="0" borderId="31" xfId="0" applyFont="1" applyBorder="1" applyProtection="1">
      <protection locked="0"/>
    </xf>
    <xf numFmtId="2" fontId="2" fillId="0" borderId="2" xfId="0" applyNumberFormat="1" applyFont="1" applyFill="1" applyBorder="1" applyAlignment="1" applyProtection="1">
      <alignment horizontal="center" wrapText="1"/>
      <protection locked="0"/>
    </xf>
    <xf numFmtId="2" fontId="2" fillId="0" borderId="22" xfId="0" applyNumberFormat="1" applyFont="1" applyFill="1" applyBorder="1" applyAlignment="1" applyProtection="1">
      <alignment horizontal="center" wrapText="1"/>
      <protection locked="0"/>
    </xf>
    <xf numFmtId="2" fontId="2" fillId="0" borderId="1" xfId="0" applyNumberFormat="1" applyFont="1" applyFill="1" applyBorder="1" applyAlignment="1" applyProtection="1">
      <alignment horizontal="center" wrapText="1"/>
      <protection locked="0"/>
    </xf>
    <xf numFmtId="2" fontId="2" fillId="0" borderId="31" xfId="0" applyNumberFormat="1" applyFont="1" applyBorder="1" applyAlignment="1" applyProtection="1">
      <alignment horizontal="center" wrapText="1"/>
      <protection locked="0"/>
    </xf>
    <xf numFmtId="0" fontId="45" fillId="0" borderId="0" xfId="0" applyFont="1" applyFill="1" applyProtection="1">
      <protection locked="0"/>
    </xf>
    <xf numFmtId="0" fontId="2" fillId="0" borderId="0" xfId="0" applyFont="1" applyProtection="1">
      <protection locked="0"/>
    </xf>
    <xf numFmtId="0" fontId="16" fillId="19" borderId="0" xfId="0" applyFont="1" applyFill="1" applyAlignment="1" applyProtection="1">
      <alignment wrapText="1"/>
      <protection locked="0"/>
    </xf>
    <xf numFmtId="2" fontId="2" fillId="0" borderId="9" xfId="0" applyNumberFormat="1" applyFont="1" applyFill="1" applyBorder="1" applyAlignment="1" applyProtection="1">
      <alignment horizontal="center" wrapText="1"/>
      <protection locked="0"/>
    </xf>
    <xf numFmtId="2" fontId="2" fillId="0" borderId="7" xfId="0" applyNumberFormat="1" applyFont="1" applyFill="1" applyBorder="1" applyAlignment="1" applyProtection="1">
      <alignment horizontal="center" wrapText="1"/>
      <protection locked="0"/>
    </xf>
    <xf numFmtId="2" fontId="33" fillId="19" borderId="0" xfId="0" applyNumberFormat="1" applyFont="1" applyFill="1" applyProtection="1">
      <protection locked="0"/>
    </xf>
    <xf numFmtId="0" fontId="57" fillId="15" borderId="0" xfId="0" applyFont="1" applyFill="1" applyBorder="1" applyProtection="1"/>
    <xf numFmtId="14" fontId="2" fillId="0" borderId="3" xfId="0" applyNumberFormat="1" applyFont="1" applyBorder="1" applyProtection="1">
      <protection locked="0"/>
    </xf>
    <xf numFmtId="14" fontId="2" fillId="0" borderId="3" xfId="0" applyNumberFormat="1" applyFont="1" applyBorder="1" applyProtection="1"/>
    <xf numFmtId="0" fontId="51" fillId="15" borderId="0" xfId="0" applyFont="1" applyFill="1" applyProtection="1">
      <protection locked="0"/>
    </xf>
    <xf numFmtId="0" fontId="3" fillId="14" borderId="0" xfId="0" applyFont="1" applyFill="1" applyBorder="1" applyAlignment="1" applyProtection="1">
      <alignment horizontal="right" vertical="center"/>
      <protection locked="0"/>
    </xf>
    <xf numFmtId="0" fontId="4" fillId="14" borderId="0" xfId="0" applyFont="1" applyFill="1" applyBorder="1" applyAlignment="1" applyProtection="1">
      <alignment horizontal="left" vertical="center"/>
      <protection locked="0"/>
    </xf>
    <xf numFmtId="0" fontId="4" fillId="14" borderId="0" xfId="0" applyFont="1" applyFill="1" applyBorder="1" applyProtection="1">
      <protection locked="0"/>
    </xf>
    <xf numFmtId="0" fontId="9" fillId="19" borderId="0" xfId="0" applyFont="1" applyFill="1" applyBorder="1" applyAlignment="1" applyProtection="1">
      <alignment horizontal="left" vertical="top" wrapText="1"/>
    </xf>
    <xf numFmtId="0" fontId="0" fillId="0" borderId="0" xfId="0" applyFill="1"/>
    <xf numFmtId="0" fontId="0" fillId="0" borderId="0" xfId="0" applyFill="1" applyProtection="1">
      <protection locked="0"/>
    </xf>
    <xf numFmtId="0" fontId="0" fillId="0" borderId="0" xfId="0" applyBorder="1"/>
    <xf numFmtId="0" fontId="0" fillId="0" borderId="0" xfId="0" applyFill="1" applyBorder="1"/>
    <xf numFmtId="0" fontId="2" fillId="0" borderId="0" xfId="0" applyFont="1" applyFill="1" applyBorder="1" applyAlignment="1" applyProtection="1">
      <alignment vertical="top" wrapText="1"/>
    </xf>
    <xf numFmtId="2" fontId="27" fillId="19" borderId="3" xfId="1" applyNumberFormat="1" applyFill="1" applyBorder="1" applyProtection="1"/>
    <xf numFmtId="2" fontId="27" fillId="19" borderId="60" xfId="1" applyNumberFormat="1" applyFill="1" applyBorder="1" applyProtection="1"/>
    <xf numFmtId="2" fontId="27" fillId="19" borderId="5" xfId="1" applyNumberFormat="1" applyFill="1" applyBorder="1" applyProtection="1"/>
    <xf numFmtId="0" fontId="7" fillId="2" borderId="0" xfId="0" applyFont="1" applyFill="1" applyAlignment="1" applyProtection="1">
      <alignment wrapText="1"/>
      <protection locked="0"/>
    </xf>
    <xf numFmtId="0" fontId="7" fillId="19" borderId="3" xfId="0" applyFont="1" applyFill="1" applyBorder="1" applyAlignment="1">
      <alignment horizontal="center"/>
    </xf>
    <xf numFmtId="0" fontId="13" fillId="17" borderId="0" xfId="0" applyFont="1" applyFill="1" applyBorder="1" applyAlignment="1" applyProtection="1">
      <alignment horizontal="center"/>
    </xf>
    <xf numFmtId="0" fontId="11" fillId="4" borderId="0" xfId="0" applyFont="1" applyFill="1" applyBorder="1" applyAlignment="1" applyProtection="1">
      <alignment horizontal="center" wrapText="1"/>
    </xf>
    <xf numFmtId="2" fontId="2" fillId="0" borderId="0" xfId="0" applyNumberFormat="1" applyFont="1" applyBorder="1" applyAlignment="1" applyProtection="1">
      <alignment horizontal="center" wrapText="1"/>
    </xf>
    <xf numFmtId="0" fontId="2" fillId="4" borderId="0" xfId="0" applyFont="1" applyFill="1" applyBorder="1" applyAlignment="1" applyProtection="1">
      <alignment horizontal="center"/>
    </xf>
    <xf numFmtId="167" fontId="2" fillId="0" borderId="0" xfId="0" applyNumberFormat="1" applyFont="1" applyBorder="1" applyAlignment="1" applyProtection="1">
      <alignment horizontal="center" wrapText="1"/>
    </xf>
    <xf numFmtId="167" fontId="2" fillId="0" borderId="0" xfId="0" applyNumberFormat="1" applyFont="1" applyFill="1" applyBorder="1" applyAlignment="1" applyProtection="1">
      <alignment horizontal="center" wrapText="1"/>
    </xf>
    <xf numFmtId="0" fontId="13" fillId="19" borderId="15" xfId="0" applyFont="1" applyFill="1" applyBorder="1" applyAlignment="1" applyProtection="1"/>
    <xf numFmtId="0" fontId="0" fillId="0" borderId="0" xfId="0" applyBorder="1" applyAlignment="1"/>
    <xf numFmtId="0" fontId="6" fillId="2" borderId="32" xfId="0" applyFont="1" applyFill="1" applyBorder="1" applyAlignment="1" applyProtection="1">
      <alignment vertical="center" wrapText="1"/>
    </xf>
    <xf numFmtId="3" fontId="7" fillId="2" borderId="3" xfId="0" applyNumberFormat="1" applyFont="1" applyFill="1" applyBorder="1" applyAlignment="1" applyProtection="1">
      <alignment horizontal="center" wrapText="1"/>
      <protection locked="0"/>
    </xf>
    <xf numFmtId="3" fontId="7" fillId="2" borderId="28" xfId="0" applyNumberFormat="1" applyFont="1" applyFill="1" applyBorder="1" applyAlignment="1" applyProtection="1">
      <alignment horizontal="center" wrapText="1"/>
      <protection locked="0"/>
    </xf>
    <xf numFmtId="38" fontId="0" fillId="0" borderId="43" xfId="0" applyNumberFormat="1" applyFill="1" applyBorder="1" applyAlignment="1" applyProtection="1">
      <alignment horizontal="center"/>
      <protection locked="0"/>
    </xf>
    <xf numFmtId="38" fontId="0" fillId="0" borderId="9" xfId="0" applyNumberFormat="1" applyFill="1" applyBorder="1" applyAlignment="1" applyProtection="1">
      <alignment horizontal="center"/>
      <protection locked="0"/>
    </xf>
    <xf numFmtId="0" fontId="4" fillId="2" borderId="59" xfId="0" applyFont="1" applyFill="1" applyBorder="1" applyAlignment="1" applyProtection="1">
      <alignment vertical="center" wrapText="1"/>
    </xf>
    <xf numFmtId="0" fontId="4" fillId="2" borderId="39" xfId="0" applyFont="1" applyFill="1" applyBorder="1" applyAlignment="1" applyProtection="1">
      <alignment vertical="center" wrapText="1"/>
    </xf>
    <xf numFmtId="0" fontId="4" fillId="2" borderId="48" xfId="0" applyFont="1" applyFill="1" applyBorder="1" applyAlignment="1" applyProtection="1">
      <alignment vertical="center" wrapText="1"/>
    </xf>
    <xf numFmtId="38" fontId="0" fillId="0" borderId="38" xfId="0" applyNumberFormat="1" applyFill="1" applyBorder="1" applyAlignment="1" applyProtection="1">
      <alignment horizontal="center"/>
      <protection locked="0"/>
    </xf>
    <xf numFmtId="38" fontId="0" fillId="7" borderId="15" xfId="0" applyNumberFormat="1" applyFill="1" applyBorder="1" applyAlignment="1" applyProtection="1">
      <alignment horizontal="center"/>
    </xf>
    <xf numFmtId="38" fontId="0" fillId="7" borderId="61" xfId="0" applyNumberFormat="1" applyFill="1" applyBorder="1" applyAlignment="1" applyProtection="1">
      <alignment horizontal="center"/>
    </xf>
    <xf numFmtId="38" fontId="0" fillId="7" borderId="62" xfId="0" applyNumberFormat="1" applyFill="1" applyBorder="1" applyAlignment="1" applyProtection="1">
      <alignment horizontal="center"/>
    </xf>
    <xf numFmtId="38" fontId="0" fillId="7" borderId="59" xfId="0" applyNumberFormat="1" applyFill="1" applyBorder="1" applyAlignment="1" applyProtection="1">
      <alignment horizontal="center"/>
    </xf>
    <xf numFmtId="38" fontId="0" fillId="7" borderId="39" xfId="0" applyNumberFormat="1" applyFill="1" applyBorder="1" applyAlignment="1" applyProtection="1">
      <alignment horizontal="center"/>
    </xf>
    <xf numFmtId="38" fontId="0" fillId="7" borderId="48" xfId="0" applyNumberFormat="1" applyFill="1" applyBorder="1" applyAlignment="1" applyProtection="1">
      <alignment horizontal="center"/>
    </xf>
    <xf numFmtId="38" fontId="0" fillId="7" borderId="46" xfId="0" applyNumberFormat="1" applyFill="1" applyBorder="1" applyAlignment="1" applyProtection="1">
      <alignment horizontal="center"/>
    </xf>
    <xf numFmtId="38" fontId="0" fillId="6" borderId="63" xfId="0" applyNumberFormat="1" applyFill="1" applyBorder="1" applyAlignment="1" applyProtection="1">
      <alignment horizontal="center"/>
    </xf>
    <xf numFmtId="38" fontId="0" fillId="6" borderId="61" xfId="0" applyNumberFormat="1" applyFill="1" applyBorder="1" applyAlignment="1" applyProtection="1">
      <alignment horizontal="center"/>
    </xf>
    <xf numFmtId="38" fontId="0" fillId="6" borderId="62" xfId="0" applyNumberFormat="1" applyFill="1" applyBorder="1" applyAlignment="1" applyProtection="1">
      <alignment horizontal="center"/>
    </xf>
    <xf numFmtId="38" fontId="0" fillId="6" borderId="59" xfId="0" applyNumberFormat="1" applyFill="1" applyBorder="1" applyAlignment="1" applyProtection="1">
      <alignment horizontal="center"/>
    </xf>
    <xf numFmtId="38" fontId="0" fillId="6" borderId="39" xfId="0" applyNumberFormat="1" applyFill="1" applyBorder="1" applyAlignment="1" applyProtection="1">
      <alignment horizontal="center"/>
    </xf>
    <xf numFmtId="38" fontId="0" fillId="6" borderId="48" xfId="0" applyNumberFormat="1" applyFill="1" applyBorder="1" applyAlignment="1" applyProtection="1">
      <alignment horizontal="center"/>
    </xf>
    <xf numFmtId="3" fontId="0" fillId="2" borderId="0" xfId="0" applyNumberFormat="1" applyFill="1" applyBorder="1" applyAlignment="1" applyProtection="1">
      <alignment horizontal="center"/>
      <protection locked="0"/>
    </xf>
    <xf numFmtId="4" fontId="0" fillId="2" borderId="0" xfId="0" applyNumberFormat="1" applyFill="1" applyBorder="1" applyAlignment="1" applyProtection="1">
      <alignment horizontal="center"/>
      <protection locked="0"/>
    </xf>
    <xf numFmtId="0" fontId="7" fillId="2" borderId="0" xfId="0" applyFont="1" applyFill="1" applyBorder="1" applyAlignment="1" applyProtection="1">
      <protection locked="0"/>
    </xf>
    <xf numFmtId="0" fontId="44" fillId="2" borderId="0" xfId="0" applyFont="1" applyFill="1" applyBorder="1" applyAlignment="1" applyProtection="1">
      <protection locked="0"/>
    </xf>
    <xf numFmtId="0" fontId="4" fillId="2" borderId="56" xfId="0" applyFont="1" applyFill="1" applyBorder="1" applyAlignment="1" applyProtection="1">
      <alignment vertical="center" wrapText="1"/>
    </xf>
    <xf numFmtId="0" fontId="4" fillId="2" borderId="20" xfId="0" applyFont="1" applyFill="1" applyBorder="1" applyAlignment="1" applyProtection="1">
      <alignment vertical="center" wrapText="1"/>
    </xf>
    <xf numFmtId="0" fontId="4" fillId="2" borderId="21" xfId="0" applyFont="1" applyFill="1" applyBorder="1" applyAlignment="1" applyProtection="1">
      <alignment vertical="center" wrapText="1"/>
    </xf>
    <xf numFmtId="3" fontId="0" fillId="7" borderId="43" xfId="0" applyNumberFormat="1" applyFill="1" applyBorder="1" applyAlignment="1" applyProtection="1">
      <alignment horizontal="center"/>
    </xf>
    <xf numFmtId="38" fontId="0" fillId="6" borderId="43" xfId="0" applyNumberFormat="1" applyFill="1" applyBorder="1" applyAlignment="1" applyProtection="1">
      <alignment horizontal="center"/>
    </xf>
    <xf numFmtId="38" fontId="0" fillId="6" borderId="32" xfId="0" applyNumberFormat="1" applyFill="1" applyBorder="1" applyAlignment="1" applyProtection="1">
      <alignment horizontal="center"/>
    </xf>
    <xf numFmtId="168" fontId="0" fillId="7" borderId="59" xfId="0" applyNumberFormat="1" applyFill="1" applyBorder="1" applyAlignment="1" applyProtection="1">
      <alignment horizontal="center"/>
    </xf>
    <xf numFmtId="168" fontId="0" fillId="7" borderId="39" xfId="0" applyNumberFormat="1" applyFill="1" applyBorder="1" applyAlignment="1" applyProtection="1">
      <alignment horizontal="center"/>
    </xf>
    <xf numFmtId="168" fontId="0" fillId="7" borderId="48" xfId="0" applyNumberFormat="1" applyFill="1" applyBorder="1" applyAlignment="1" applyProtection="1">
      <alignment horizontal="center"/>
    </xf>
    <xf numFmtId="38" fontId="0" fillId="11" borderId="47" xfId="0" applyNumberFormat="1" applyFill="1" applyBorder="1" applyAlignment="1" applyProtection="1">
      <alignment horizontal="center"/>
    </xf>
    <xf numFmtId="38" fontId="0" fillId="6" borderId="64" xfId="0" applyNumberFormat="1" applyFill="1" applyBorder="1" applyAlignment="1" applyProtection="1">
      <alignment horizontal="center"/>
    </xf>
    <xf numFmtId="38" fontId="0" fillId="6" borderId="65" xfId="0" applyNumberFormat="1" applyFill="1" applyBorder="1" applyAlignment="1" applyProtection="1">
      <alignment horizontal="center"/>
    </xf>
    <xf numFmtId="38" fontId="0" fillId="6" borderId="57" xfId="0" applyNumberFormat="1" applyFill="1" applyBorder="1" applyAlignment="1" applyProtection="1">
      <alignment horizontal="center"/>
    </xf>
    <xf numFmtId="168" fontId="0" fillId="7" borderId="56" xfId="0" applyNumberFormat="1" applyFill="1" applyBorder="1" applyAlignment="1" applyProtection="1">
      <alignment horizontal="center"/>
    </xf>
    <xf numFmtId="168" fontId="0" fillId="7" borderId="20" xfId="0" applyNumberFormat="1" applyFill="1" applyBorder="1" applyAlignment="1" applyProtection="1">
      <alignment horizontal="center"/>
    </xf>
    <xf numFmtId="38" fontId="40" fillId="0" borderId="27" xfId="0" applyNumberFormat="1" applyFont="1" applyFill="1" applyBorder="1" applyAlignment="1" applyProtection="1">
      <alignment horizontal="center" vertical="center" wrapText="1"/>
    </xf>
    <xf numFmtId="38" fontId="40" fillId="0" borderId="29" xfId="0" applyNumberFormat="1" applyFont="1" applyFill="1" applyBorder="1" applyAlignment="1" applyProtection="1">
      <alignment horizontal="center" vertical="center" wrapText="1"/>
    </xf>
    <xf numFmtId="38" fontId="40" fillId="0" borderId="1" xfId="0" applyNumberFormat="1" applyFont="1" applyFill="1" applyBorder="1" applyAlignment="1" applyProtection="1">
      <alignment horizontal="center" vertical="center" wrapText="1"/>
    </xf>
    <xf numFmtId="38" fontId="40" fillId="0" borderId="31" xfId="0" applyNumberFormat="1" applyFont="1" applyFill="1" applyBorder="1" applyAlignment="1" applyProtection="1">
      <alignment horizontal="center" vertical="center" wrapText="1"/>
    </xf>
    <xf numFmtId="38" fontId="0" fillId="0" borderId="4" xfId="0" applyNumberFormat="1" applyFill="1" applyBorder="1" applyAlignment="1" applyProtection="1">
      <alignment horizontal="center"/>
    </xf>
    <xf numFmtId="38" fontId="0" fillId="0" borderId="38" xfId="0" applyNumberFormat="1" applyFill="1" applyBorder="1" applyAlignment="1" applyProtection="1">
      <alignment horizontal="center"/>
    </xf>
    <xf numFmtId="38" fontId="40" fillId="12" borderId="12" xfId="0" applyNumberFormat="1" applyFont="1" applyFill="1" applyBorder="1" applyAlignment="1" applyProtection="1">
      <alignment horizontal="center" vertical="center" wrapText="1"/>
    </xf>
    <xf numFmtId="38" fontId="0" fillId="7" borderId="63" xfId="0" applyNumberFormat="1" applyFill="1" applyBorder="1" applyAlignment="1" applyProtection="1">
      <alignment horizontal="center"/>
    </xf>
    <xf numFmtId="38" fontId="40" fillId="12" borderId="17" xfId="0" applyNumberFormat="1" applyFont="1" applyFill="1" applyBorder="1" applyAlignment="1" applyProtection="1">
      <alignment horizontal="center" vertical="center" wrapText="1"/>
    </xf>
    <xf numFmtId="0" fontId="46" fillId="13" borderId="0" xfId="0" applyFont="1" applyFill="1" applyAlignment="1" applyProtection="1">
      <alignment horizontal="center"/>
    </xf>
    <xf numFmtId="0" fontId="47" fillId="13" borderId="0" xfId="0" applyFont="1" applyFill="1" applyAlignment="1" applyProtection="1">
      <alignment horizontal="center"/>
    </xf>
    <xf numFmtId="0" fontId="50" fillId="13" borderId="0" xfId="0" applyFont="1" applyFill="1" applyAlignment="1" applyProtection="1">
      <alignment horizontal="center"/>
    </xf>
    <xf numFmtId="0" fontId="2" fillId="4" borderId="7" xfId="0" applyFont="1" applyFill="1" applyBorder="1" applyAlignment="1" applyProtection="1">
      <alignment horizontal="left" vertical="top" wrapText="1"/>
    </xf>
    <xf numFmtId="0" fontId="2" fillId="4" borderId="8" xfId="0" applyFont="1" applyFill="1" applyBorder="1" applyAlignment="1" applyProtection="1">
      <alignment horizontal="left" vertical="top" wrapText="1"/>
    </xf>
    <xf numFmtId="0" fontId="2" fillId="4" borderId="9" xfId="0" applyFont="1" applyFill="1" applyBorder="1" applyAlignment="1" applyProtection="1">
      <alignment horizontal="left" vertical="top" wrapText="1"/>
    </xf>
    <xf numFmtId="0" fontId="2" fillId="4" borderId="10" xfId="0" applyFont="1" applyFill="1" applyBorder="1" applyAlignment="1" applyProtection="1">
      <alignment horizontal="left" vertical="top" wrapText="1"/>
    </xf>
    <xf numFmtId="0" fontId="2" fillId="4" borderId="0" xfId="0" applyFont="1" applyFill="1" applyBorder="1" applyAlignment="1" applyProtection="1">
      <alignment horizontal="left" vertical="top" wrapText="1"/>
    </xf>
    <xf numFmtId="0" fontId="2" fillId="4" borderId="11" xfId="0" applyFont="1" applyFill="1" applyBorder="1" applyAlignment="1" applyProtection="1">
      <alignment horizontal="left" vertical="top" wrapText="1"/>
    </xf>
    <xf numFmtId="0" fontId="2" fillId="4" borderId="12" xfId="0" applyFont="1" applyFill="1" applyBorder="1" applyAlignment="1" applyProtection="1">
      <alignment horizontal="left" vertical="top" wrapText="1"/>
    </xf>
    <xf numFmtId="0" fontId="2" fillId="4" borderId="15" xfId="0" applyFont="1" applyFill="1" applyBorder="1" applyAlignment="1" applyProtection="1">
      <alignment horizontal="left" vertical="top" wrapText="1"/>
    </xf>
    <xf numFmtId="0" fontId="2" fillId="4" borderId="13" xfId="0" applyFont="1" applyFill="1" applyBorder="1" applyAlignment="1" applyProtection="1">
      <alignment horizontal="left" vertical="top" wrapText="1"/>
    </xf>
    <xf numFmtId="0" fontId="3" fillId="4" borderId="3" xfId="0" applyFont="1" applyFill="1" applyBorder="1" applyAlignment="1" applyProtection="1">
      <alignment horizontal="center"/>
    </xf>
    <xf numFmtId="0" fontId="4" fillId="0" borderId="0" xfId="0" applyFont="1" applyFill="1" applyBorder="1" applyAlignment="1" applyProtection="1">
      <alignment horizontal="center"/>
    </xf>
    <xf numFmtId="14" fontId="4" fillId="0" borderId="0" xfId="0" applyNumberFormat="1" applyFont="1" applyFill="1" applyBorder="1" applyAlignment="1" applyProtection="1">
      <alignment horizontal="center"/>
    </xf>
    <xf numFmtId="0" fontId="45" fillId="13" borderId="0" xfId="0" applyFont="1" applyFill="1" applyAlignment="1" applyProtection="1">
      <alignment horizontal="center"/>
    </xf>
    <xf numFmtId="0" fontId="7" fillId="2" borderId="66" xfId="0" applyFont="1" applyFill="1" applyBorder="1" applyAlignment="1" applyProtection="1">
      <alignment horizontal="center" vertical="center"/>
      <protection locked="0"/>
    </xf>
    <xf numFmtId="0" fontId="7" fillId="2" borderId="67" xfId="0" applyFont="1" applyFill="1" applyBorder="1" applyAlignment="1" applyProtection="1">
      <alignment horizontal="center" vertical="center"/>
      <protection locked="0"/>
    </xf>
    <xf numFmtId="0" fontId="7" fillId="2" borderId="53" xfId="0" applyFont="1" applyFill="1" applyBorder="1" applyAlignment="1" applyProtection="1">
      <alignment horizontal="center" vertical="center"/>
      <protection locked="0"/>
    </xf>
    <xf numFmtId="0" fontId="7" fillId="2" borderId="55" xfId="0" applyFont="1" applyFill="1" applyBorder="1" applyAlignment="1" applyProtection="1">
      <alignment horizontal="center" vertical="center"/>
      <protection locked="0"/>
    </xf>
    <xf numFmtId="0" fontId="3" fillId="11" borderId="66" xfId="0" applyFont="1" applyFill="1" applyBorder="1" applyAlignment="1" applyProtection="1">
      <alignment horizontal="center" vertical="center" wrapText="1"/>
    </xf>
    <xf numFmtId="0" fontId="3" fillId="11" borderId="67" xfId="0" applyFont="1" applyFill="1" applyBorder="1" applyAlignment="1" applyProtection="1">
      <alignment horizontal="center" vertical="center" wrapText="1"/>
    </xf>
    <xf numFmtId="0" fontId="3" fillId="11" borderId="53" xfId="0" applyFont="1" applyFill="1" applyBorder="1" applyAlignment="1" applyProtection="1">
      <alignment horizontal="center" vertical="center" wrapText="1"/>
    </xf>
    <xf numFmtId="0" fontId="3" fillId="11" borderId="55" xfId="0" applyFont="1" applyFill="1" applyBorder="1" applyAlignment="1" applyProtection="1">
      <alignment horizontal="center" vertical="center" wrapText="1"/>
    </xf>
    <xf numFmtId="0" fontId="48" fillId="2" borderId="0" xfId="0" applyFont="1" applyFill="1" applyBorder="1" applyAlignment="1" applyProtection="1">
      <alignment horizontal="center"/>
    </xf>
    <xf numFmtId="0" fontId="7" fillId="2" borderId="16" xfId="0" applyFont="1" applyFill="1" applyBorder="1" applyAlignment="1" applyProtection="1">
      <alignment horizontal="center" wrapText="1"/>
    </xf>
    <xf numFmtId="0" fontId="7" fillId="2" borderId="6" xfId="0" applyFont="1" applyFill="1" applyBorder="1" applyAlignment="1" applyProtection="1">
      <alignment horizontal="center" wrapText="1"/>
    </xf>
    <xf numFmtId="0" fontId="31" fillId="3" borderId="3" xfId="0" applyFont="1" applyFill="1" applyBorder="1" applyAlignment="1" applyProtection="1">
      <alignment horizontal="center" wrapText="1"/>
    </xf>
    <xf numFmtId="0" fontId="13" fillId="4" borderId="40" xfId="0" applyFont="1" applyFill="1" applyBorder="1" applyAlignment="1" applyProtection="1">
      <alignment horizontal="center"/>
    </xf>
    <xf numFmtId="0" fontId="13" fillId="4" borderId="42" xfId="0" applyFont="1" applyFill="1" applyBorder="1" applyAlignment="1" applyProtection="1">
      <alignment horizontal="center"/>
    </xf>
    <xf numFmtId="0" fontId="7" fillId="2" borderId="22" xfId="0" applyFont="1" applyFill="1" applyBorder="1" applyAlignment="1" applyProtection="1">
      <alignment horizontal="center"/>
    </xf>
    <xf numFmtId="0" fontId="7" fillId="2" borderId="61" xfId="0" applyFont="1" applyFill="1" applyBorder="1" applyAlignment="1" applyProtection="1">
      <alignment horizontal="center"/>
    </xf>
    <xf numFmtId="0" fontId="7" fillId="2" borderId="2" xfId="0" applyFont="1" applyFill="1" applyBorder="1" applyAlignment="1" applyProtection="1">
      <alignment horizontal="center"/>
    </xf>
    <xf numFmtId="0" fontId="31" fillId="3" borderId="7" xfId="0" applyFont="1" applyFill="1" applyBorder="1" applyAlignment="1" applyProtection="1">
      <alignment horizontal="center" wrapText="1"/>
    </xf>
    <xf numFmtId="0" fontId="31" fillId="3" borderId="10" xfId="0" applyFont="1" applyFill="1" applyBorder="1" applyAlignment="1" applyProtection="1">
      <alignment horizontal="center" wrapText="1"/>
    </xf>
    <xf numFmtId="0" fontId="31" fillId="3" borderId="12" xfId="0" applyFont="1" applyFill="1" applyBorder="1" applyAlignment="1" applyProtection="1">
      <alignment horizontal="center" wrapText="1"/>
    </xf>
    <xf numFmtId="0" fontId="7" fillId="2" borderId="40" xfId="0" applyFont="1" applyFill="1" applyBorder="1" applyAlignment="1" applyProtection="1">
      <alignment horizontal="center" vertical="center"/>
      <protection locked="0"/>
    </xf>
    <xf numFmtId="0" fontId="7" fillId="2" borderId="42" xfId="0" applyFont="1" applyFill="1" applyBorder="1" applyAlignment="1" applyProtection="1">
      <alignment horizontal="center" vertical="center"/>
      <protection locked="0"/>
    </xf>
    <xf numFmtId="0" fontId="18" fillId="0" borderId="68" xfId="0" applyFont="1" applyFill="1" applyBorder="1" applyAlignment="1" applyProtection="1">
      <alignment horizontal="center" vertical="center"/>
    </xf>
    <xf numFmtId="0" fontId="18" fillId="0" borderId="69" xfId="0" applyFont="1" applyFill="1" applyBorder="1" applyAlignment="1" applyProtection="1">
      <alignment horizontal="center" vertical="center"/>
    </xf>
    <xf numFmtId="0" fontId="18" fillId="0" borderId="23" xfId="0" applyFont="1" applyFill="1" applyBorder="1" applyAlignment="1" applyProtection="1">
      <alignment horizontal="center" vertical="center"/>
    </xf>
    <xf numFmtId="0" fontId="3" fillId="6" borderId="20" xfId="0" applyFont="1" applyFill="1" applyBorder="1" applyAlignment="1" applyProtection="1">
      <alignment horizontal="center" vertical="center" wrapText="1"/>
    </xf>
    <xf numFmtId="0" fontId="3" fillId="6" borderId="65" xfId="0" applyFont="1" applyFill="1" applyBorder="1" applyAlignment="1" applyProtection="1">
      <alignment horizontal="center" vertical="center" wrapText="1"/>
    </xf>
    <xf numFmtId="0" fontId="3" fillId="7" borderId="19" xfId="0" applyFont="1" applyFill="1" applyBorder="1" applyAlignment="1" applyProtection="1">
      <alignment horizontal="center" vertical="center"/>
    </xf>
    <xf numFmtId="0" fontId="3" fillId="7" borderId="15" xfId="0" applyFont="1" applyFill="1" applyBorder="1" applyAlignment="1" applyProtection="1">
      <alignment horizontal="center" vertical="center"/>
    </xf>
    <xf numFmtId="0" fontId="3" fillId="5" borderId="19" xfId="0" applyFont="1" applyFill="1" applyBorder="1" applyAlignment="1" applyProtection="1">
      <alignment horizontal="center" vertical="center"/>
    </xf>
    <xf numFmtId="0" fontId="3" fillId="5" borderId="60" xfId="0" applyFont="1" applyFill="1" applyBorder="1" applyAlignment="1" applyProtection="1">
      <alignment horizontal="center" vertical="center"/>
    </xf>
    <xf numFmtId="0" fontId="13" fillId="6" borderId="37"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8" fillId="0" borderId="69" xfId="0" applyFont="1" applyBorder="1" applyAlignment="1" applyProtection="1">
      <alignment horizontal="center" vertical="center"/>
    </xf>
    <xf numFmtId="0" fontId="18" fillId="0" borderId="23" xfId="0" applyFont="1" applyBorder="1" applyAlignment="1" applyProtection="1">
      <alignment horizontal="center" vertical="center"/>
    </xf>
    <xf numFmtId="0" fontId="18" fillId="0" borderId="14"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18" fillId="0" borderId="5"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70" xfId="0" applyFont="1" applyBorder="1" applyAlignment="1" applyProtection="1">
      <alignment horizontal="center" vertical="center" wrapText="1"/>
    </xf>
    <xf numFmtId="0" fontId="13" fillId="4" borderId="37" xfId="0" applyFont="1" applyFill="1" applyBorder="1" applyAlignment="1" applyProtection="1">
      <alignment horizontal="center" vertical="center"/>
    </xf>
    <xf numFmtId="0" fontId="13" fillId="4" borderId="46" xfId="0" applyFont="1" applyFill="1" applyBorder="1" applyAlignment="1" applyProtection="1">
      <alignment horizontal="center" vertical="center"/>
    </xf>
    <xf numFmtId="0" fontId="18" fillId="0" borderId="28" xfId="0" applyFont="1" applyBorder="1" applyAlignment="1" applyProtection="1">
      <alignment horizontal="center" vertical="center" wrapText="1"/>
    </xf>
    <xf numFmtId="0" fontId="18" fillId="0" borderId="71" xfId="0" applyFont="1" applyBorder="1" applyAlignment="1" applyProtection="1">
      <alignment horizontal="center" vertical="center" wrapText="1"/>
    </xf>
    <xf numFmtId="0" fontId="7" fillId="2" borderId="16" xfId="0" applyFont="1" applyFill="1" applyBorder="1" applyAlignment="1" applyProtection="1">
      <alignment horizontal="center"/>
    </xf>
    <xf numFmtId="0" fontId="7" fillId="2" borderId="6" xfId="0" applyFont="1" applyFill="1" applyBorder="1" applyAlignment="1" applyProtection="1">
      <alignment horizontal="center"/>
    </xf>
    <xf numFmtId="0" fontId="41" fillId="11" borderId="3" xfId="0" applyFont="1" applyFill="1" applyBorder="1" applyAlignment="1" applyProtection="1">
      <alignment horizontal="center" vertical="top" wrapText="1"/>
    </xf>
    <xf numFmtId="0" fontId="31" fillId="3" borderId="16" xfId="0" applyFont="1" applyFill="1" applyBorder="1" applyAlignment="1" applyProtection="1">
      <alignment horizontal="center" wrapText="1"/>
    </xf>
    <xf numFmtId="0" fontId="31" fillId="3" borderId="6" xfId="0" applyFont="1" applyFill="1" applyBorder="1" applyAlignment="1" applyProtection="1">
      <alignment horizontal="center" wrapText="1"/>
    </xf>
    <xf numFmtId="0" fontId="8" fillId="17" borderId="40" xfId="0" applyFont="1" applyFill="1" applyBorder="1" applyAlignment="1" applyProtection="1">
      <alignment horizontal="center"/>
    </xf>
    <xf numFmtId="0" fontId="13" fillId="17" borderId="41" xfId="0" applyFont="1" applyFill="1" applyBorder="1" applyAlignment="1" applyProtection="1">
      <alignment horizontal="center"/>
    </xf>
    <xf numFmtId="0" fontId="13" fillId="17" borderId="42" xfId="0" applyFont="1" applyFill="1" applyBorder="1" applyAlignment="1" applyProtection="1">
      <alignment horizontal="center"/>
    </xf>
    <xf numFmtId="0" fontId="11" fillId="4" borderId="72" xfId="0" applyFont="1" applyFill="1" applyBorder="1" applyAlignment="1" applyProtection="1">
      <alignment horizontal="center" vertical="center" wrapText="1"/>
    </xf>
    <xf numFmtId="0" fontId="11" fillId="4" borderId="73" xfId="0" applyFont="1" applyFill="1" applyBorder="1" applyAlignment="1" applyProtection="1">
      <alignment horizontal="center" vertical="center" wrapText="1"/>
    </xf>
    <xf numFmtId="0" fontId="13" fillId="4" borderId="49" xfId="0" applyFont="1" applyFill="1" applyBorder="1" applyAlignment="1" applyProtection="1">
      <alignment horizontal="center"/>
    </xf>
    <xf numFmtId="0" fontId="13" fillId="4" borderId="52" xfId="0" applyFont="1" applyFill="1" applyBorder="1" applyAlignment="1" applyProtection="1">
      <alignment horizontal="center"/>
    </xf>
    <xf numFmtId="0" fontId="7" fillId="2" borderId="14" xfId="0" applyFont="1" applyFill="1" applyBorder="1" applyAlignment="1" applyProtection="1">
      <alignment horizontal="center"/>
    </xf>
    <xf numFmtId="0" fontId="3" fillId="4" borderId="22" xfId="0" applyFont="1" applyFill="1" applyBorder="1" applyAlignment="1" applyProtection="1">
      <alignment horizontal="center"/>
    </xf>
    <xf numFmtId="0" fontId="0" fillId="0" borderId="2" xfId="0" applyBorder="1" applyAlignment="1"/>
    <xf numFmtId="0" fontId="0" fillId="0" borderId="9" xfId="0" applyBorder="1" applyAlignment="1"/>
    <xf numFmtId="0" fontId="0" fillId="0" borderId="10" xfId="0" applyBorder="1" applyAlignment="1"/>
    <xf numFmtId="0" fontId="0" fillId="0" borderId="11" xfId="0" applyBorder="1" applyAlignment="1"/>
    <xf numFmtId="0" fontId="0" fillId="0" borderId="12" xfId="0" applyBorder="1" applyAlignment="1"/>
    <xf numFmtId="0" fontId="0" fillId="0" borderId="13" xfId="0" applyBorder="1" applyAlignment="1"/>
    <xf numFmtId="0" fontId="7" fillId="21" borderId="16" xfId="0" applyFont="1" applyFill="1" applyBorder="1" applyAlignment="1" applyProtection="1">
      <alignment horizontal="center" vertical="center" wrapText="1"/>
    </xf>
    <xf numFmtId="0" fontId="0" fillId="0" borderId="6" xfId="0" applyBorder="1" applyAlignment="1">
      <alignment horizontal="center" vertical="center"/>
    </xf>
    <xf numFmtId="0" fontId="0" fillId="0" borderId="14" xfId="0" applyBorder="1" applyAlignment="1">
      <alignment horizontal="center" vertical="center"/>
    </xf>
    <xf numFmtId="0" fontId="31" fillId="3" borderId="22" xfId="0" applyFont="1" applyFill="1" applyBorder="1" applyAlignment="1" applyProtection="1">
      <alignment horizontal="center" wrapText="1"/>
    </xf>
    <xf numFmtId="0" fontId="31" fillId="3" borderId="61" xfId="0" applyFont="1" applyFill="1" applyBorder="1" applyAlignment="1" applyProtection="1">
      <alignment horizontal="center" wrapText="1"/>
    </xf>
    <xf numFmtId="0" fontId="31" fillId="3" borderId="2" xfId="0" applyFont="1" applyFill="1" applyBorder="1" applyAlignment="1" applyProtection="1">
      <alignment horizontal="center" wrapText="1"/>
    </xf>
    <xf numFmtId="0" fontId="7" fillId="2" borderId="14" xfId="0" applyFont="1" applyFill="1" applyBorder="1" applyAlignment="1" applyProtection="1">
      <alignment horizontal="center" wrapText="1"/>
    </xf>
    <xf numFmtId="0" fontId="7" fillId="2" borderId="22" xfId="0" applyFont="1" applyFill="1" applyBorder="1" applyAlignment="1" applyProtection="1">
      <alignment horizontal="center" wrapText="1"/>
    </xf>
    <xf numFmtId="0" fontId="7" fillId="2" borderId="2" xfId="0" applyFont="1" applyFill="1" applyBorder="1" applyAlignment="1" applyProtection="1">
      <alignment horizontal="center" wrapText="1"/>
    </xf>
    <xf numFmtId="0" fontId="7" fillId="2" borderId="61" xfId="0" applyFont="1" applyFill="1" applyBorder="1" applyAlignment="1" applyProtection="1">
      <alignment horizontal="center" wrapText="1"/>
    </xf>
    <xf numFmtId="0" fontId="31" fillId="3" borderId="8" xfId="0" applyFont="1" applyFill="1" applyBorder="1" applyAlignment="1" applyProtection="1">
      <alignment horizontal="center" wrapText="1"/>
    </xf>
    <xf numFmtId="0" fontId="31" fillId="3" borderId="9" xfId="0" applyFont="1" applyFill="1" applyBorder="1" applyAlignment="1" applyProtection="1">
      <alignment horizontal="center" wrapText="1"/>
    </xf>
    <xf numFmtId="0" fontId="7" fillId="2" borderId="7" xfId="0" applyFont="1" applyFill="1" applyBorder="1" applyAlignment="1" applyProtection="1">
      <alignment horizontal="center" wrapText="1"/>
    </xf>
    <xf numFmtId="0" fontId="7" fillId="2" borderId="9" xfId="0" applyFont="1" applyFill="1" applyBorder="1" applyAlignment="1" applyProtection="1">
      <alignment horizontal="center" wrapText="1"/>
    </xf>
    <xf numFmtId="0" fontId="3" fillId="7" borderId="56" xfId="0" applyFont="1" applyFill="1" applyBorder="1" applyAlignment="1" applyProtection="1">
      <alignment horizontal="center" vertical="center"/>
    </xf>
    <xf numFmtId="0" fontId="3" fillId="7" borderId="63" xfId="0" applyFont="1" applyFill="1" applyBorder="1" applyAlignment="1" applyProtection="1">
      <alignment horizontal="center" vertical="center"/>
    </xf>
    <xf numFmtId="0" fontId="13" fillId="6" borderId="72" xfId="0" applyFont="1" applyFill="1" applyBorder="1" applyAlignment="1" applyProtection="1">
      <alignment horizontal="center" vertical="center" wrapText="1"/>
    </xf>
    <xf numFmtId="0" fontId="7" fillId="2" borderId="7" xfId="0" applyFont="1" applyFill="1" applyBorder="1" applyAlignment="1" applyProtection="1">
      <alignment horizontal="center"/>
    </xf>
    <xf numFmtId="0" fontId="7" fillId="2" borderId="9" xfId="0" applyFont="1" applyFill="1" applyBorder="1" applyAlignment="1" applyProtection="1">
      <alignment horizontal="center"/>
    </xf>
    <xf numFmtId="0" fontId="9" fillId="19" borderId="8" xfId="0" applyFont="1" applyFill="1" applyBorder="1" applyAlignment="1" applyProtection="1">
      <alignment horizontal="left" vertical="top" wrapText="1"/>
    </xf>
    <xf numFmtId="0" fontId="9" fillId="19" borderId="0" xfId="0" applyFont="1" applyFill="1" applyBorder="1" applyAlignment="1" applyProtection="1">
      <alignment horizontal="left" vertical="top" wrapText="1"/>
    </xf>
    <xf numFmtId="0" fontId="41" fillId="11" borderId="40" xfId="0" applyFont="1" applyFill="1" applyBorder="1" applyAlignment="1" applyProtection="1">
      <alignment horizontal="center" vertical="top" wrapText="1"/>
    </xf>
    <xf numFmtId="0" fontId="41" fillId="11" borderId="41" xfId="0" applyFont="1" applyFill="1" applyBorder="1" applyAlignment="1" applyProtection="1">
      <alignment horizontal="center" vertical="top" wrapText="1"/>
    </xf>
    <xf numFmtId="0" fontId="3" fillId="5" borderId="56" xfId="0" applyFont="1" applyFill="1" applyBorder="1" applyAlignment="1" applyProtection="1">
      <alignment horizontal="center" vertical="center"/>
    </xf>
    <xf numFmtId="0" fontId="3" fillId="5" borderId="64" xfId="0" applyFont="1" applyFill="1" applyBorder="1" applyAlignment="1" applyProtection="1">
      <alignment horizontal="center" vertical="center"/>
    </xf>
    <xf numFmtId="0" fontId="3" fillId="6" borderId="56" xfId="0" applyFont="1" applyFill="1" applyBorder="1" applyAlignment="1" applyProtection="1">
      <alignment horizontal="center" vertical="center"/>
    </xf>
    <xf numFmtId="0" fontId="3" fillId="6" borderId="64" xfId="0" applyFont="1" applyFill="1" applyBorder="1" applyAlignment="1" applyProtection="1">
      <alignment horizontal="center" vertical="center"/>
    </xf>
    <xf numFmtId="0" fontId="7" fillId="21" borderId="7" xfId="0" applyFont="1" applyFill="1" applyBorder="1" applyAlignment="1" applyProtection="1">
      <alignment horizontal="center" vertical="center" wrapText="1"/>
    </xf>
    <xf numFmtId="0" fontId="2" fillId="4" borderId="3" xfId="0" applyFont="1" applyFill="1" applyBorder="1" applyAlignment="1" applyProtection="1">
      <alignment horizontal="left" vertical="top" wrapText="1"/>
    </xf>
    <xf numFmtId="0" fontId="7" fillId="2" borderId="40" xfId="0" applyFont="1" applyFill="1" applyBorder="1" applyAlignment="1" applyProtection="1">
      <alignment horizontal="center" vertical="center"/>
    </xf>
    <xf numFmtId="0" fontId="7" fillId="2" borderId="42" xfId="0" applyFont="1" applyFill="1" applyBorder="1" applyAlignment="1" applyProtection="1">
      <alignment horizontal="center" vertical="center"/>
    </xf>
    <xf numFmtId="0" fontId="13" fillId="4" borderId="72" xfId="0" applyFont="1" applyFill="1" applyBorder="1" applyAlignment="1" applyProtection="1">
      <alignment horizontal="center" vertical="center"/>
    </xf>
    <xf numFmtId="0" fontId="50" fillId="13" borderId="0" xfId="0" applyFont="1" applyFill="1" applyAlignment="1" applyProtection="1">
      <alignment horizontal="center" wrapText="1"/>
    </xf>
    <xf numFmtId="0" fontId="3" fillId="4" borderId="61" xfId="0" applyFont="1" applyFill="1" applyBorder="1" applyAlignment="1" applyProtection="1">
      <alignment horizontal="center"/>
    </xf>
    <xf numFmtId="0" fontId="3" fillId="4" borderId="2" xfId="0" applyFont="1" applyFill="1" applyBorder="1" applyAlignment="1" applyProtection="1">
      <alignment horizontal="center"/>
    </xf>
    <xf numFmtId="0" fontId="29" fillId="7" borderId="66" xfId="1" applyFont="1" applyFill="1" applyBorder="1" applyAlignment="1" applyProtection="1">
      <alignment horizontal="left" vertical="top" wrapText="1"/>
    </xf>
    <xf numFmtId="0" fontId="29" fillId="7" borderId="74" xfId="1" applyFont="1" applyFill="1" applyBorder="1" applyAlignment="1" applyProtection="1">
      <alignment horizontal="left" vertical="top" wrapText="1"/>
    </xf>
    <xf numFmtId="0" fontId="29" fillId="7" borderId="67" xfId="1" applyFont="1" applyFill="1" applyBorder="1" applyAlignment="1" applyProtection="1">
      <alignment horizontal="left" vertical="top" wrapText="1"/>
    </xf>
    <xf numFmtId="0" fontId="29" fillId="7" borderId="53" xfId="1" applyFont="1" applyFill="1" applyBorder="1" applyAlignment="1" applyProtection="1">
      <alignment horizontal="left" vertical="top" wrapText="1"/>
    </xf>
    <xf numFmtId="0" fontId="29" fillId="7" borderId="54" xfId="1" applyFont="1" applyFill="1" applyBorder="1" applyAlignment="1" applyProtection="1">
      <alignment horizontal="left" vertical="top" wrapText="1"/>
    </xf>
    <xf numFmtId="0" fontId="29" fillId="7" borderId="55" xfId="1" applyFont="1" applyFill="1" applyBorder="1" applyAlignment="1" applyProtection="1">
      <alignment horizontal="left" vertical="top" wrapText="1"/>
    </xf>
    <xf numFmtId="0" fontId="2" fillId="14" borderId="0" xfId="0" applyFont="1" applyFill="1" applyAlignment="1" applyProtection="1">
      <protection locked="0"/>
    </xf>
    <xf numFmtId="0" fontId="0" fillId="0" borderId="0" xfId="0" applyAlignment="1"/>
    <xf numFmtId="0" fontId="45" fillId="13" borderId="0" xfId="0" applyFont="1" applyFill="1" applyAlignment="1" applyProtection="1"/>
    <xf numFmtId="0" fontId="49" fillId="15" borderId="0" xfId="0" applyFont="1" applyFill="1" applyAlignment="1" applyProtection="1">
      <alignment horizontal="center"/>
    </xf>
    <xf numFmtId="0" fontId="6" fillId="7" borderId="7" xfId="0" applyFont="1" applyFill="1" applyBorder="1" applyAlignment="1">
      <alignment horizontal="left" vertical="center" wrapText="1"/>
    </xf>
    <xf numFmtId="0" fontId="6" fillId="7" borderId="8" xfId="0" applyFont="1" applyFill="1" applyBorder="1" applyAlignment="1">
      <alignment horizontal="left" vertical="center" wrapText="1"/>
    </xf>
    <xf numFmtId="0" fontId="6" fillId="7" borderId="9" xfId="0" applyFont="1" applyFill="1" applyBorder="1" applyAlignment="1">
      <alignment horizontal="left" vertical="center" wrapText="1"/>
    </xf>
    <xf numFmtId="0" fontId="6" fillId="7" borderId="10" xfId="0" applyFont="1" applyFill="1" applyBorder="1" applyAlignment="1">
      <alignment horizontal="left" vertical="center" wrapText="1"/>
    </xf>
    <xf numFmtId="0" fontId="6" fillId="7" borderId="0" xfId="0" applyFont="1" applyFill="1" applyBorder="1" applyAlignment="1">
      <alignment horizontal="left" vertical="center" wrapText="1"/>
    </xf>
    <xf numFmtId="0" fontId="6" fillId="7" borderId="11" xfId="0" applyFont="1" applyFill="1" applyBorder="1" applyAlignment="1">
      <alignment horizontal="left" vertical="center" wrapText="1"/>
    </xf>
    <xf numFmtId="0" fontId="6" fillId="7" borderId="12" xfId="0" applyFont="1" applyFill="1" applyBorder="1" applyAlignment="1">
      <alignment horizontal="left" vertical="center" wrapText="1"/>
    </xf>
    <xf numFmtId="0" fontId="6" fillId="7" borderId="15" xfId="0" applyFont="1" applyFill="1" applyBorder="1" applyAlignment="1">
      <alignment horizontal="left" vertical="center" wrapText="1"/>
    </xf>
    <xf numFmtId="0" fontId="6" fillId="7" borderId="13" xfId="0" applyFont="1" applyFill="1" applyBorder="1" applyAlignment="1">
      <alignment horizontal="left" vertical="center" wrapText="1"/>
    </xf>
    <xf numFmtId="0" fontId="3" fillId="16" borderId="40" xfId="2" applyFont="1" applyFill="1" applyBorder="1" applyAlignment="1" applyProtection="1">
      <alignment horizontal="center" vertical="center" wrapText="1"/>
    </xf>
    <xf numFmtId="0" fontId="3" fillId="16" borderId="42" xfId="2" applyFont="1" applyFill="1" applyBorder="1" applyAlignment="1" applyProtection="1">
      <alignment horizontal="center" vertical="center" wrapText="1"/>
    </xf>
    <xf numFmtId="0" fontId="3" fillId="4" borderId="12" xfId="0" applyFont="1" applyFill="1" applyBorder="1" applyAlignment="1">
      <alignment horizontal="center" vertical="top" wrapText="1"/>
    </xf>
    <xf numFmtId="0" fontId="3" fillId="4" borderId="13" xfId="0" applyFont="1" applyFill="1" applyBorder="1" applyAlignment="1">
      <alignment horizontal="center" vertical="top" wrapText="1"/>
    </xf>
    <xf numFmtId="0" fontId="41" fillId="16" borderId="40" xfId="2" applyFont="1" applyFill="1" applyBorder="1" applyAlignment="1" applyProtection="1">
      <alignment horizontal="center" vertical="center" wrapText="1"/>
    </xf>
    <xf numFmtId="0" fontId="41" fillId="16" borderId="42" xfId="2" applyFont="1" applyFill="1" applyBorder="1" applyAlignment="1" applyProtection="1">
      <alignment horizontal="center" vertical="center" wrapText="1"/>
    </xf>
    <xf numFmtId="0" fontId="4" fillId="7" borderId="3" xfId="0" applyFont="1" applyFill="1" applyBorder="1" applyAlignment="1">
      <alignment vertical="center" wrapText="1"/>
    </xf>
    <xf numFmtId="0" fontId="6" fillId="7" borderId="3" xfId="0" applyFont="1" applyFill="1" applyBorder="1" applyAlignment="1">
      <alignment vertical="center"/>
    </xf>
    <xf numFmtId="0" fontId="6" fillId="7" borderId="3" xfId="0" applyFont="1" applyFill="1" applyBorder="1" applyAlignment="1">
      <alignment horizontal="left" vertical="center" wrapText="1"/>
    </xf>
    <xf numFmtId="0" fontId="2" fillId="2" borderId="22" xfId="0" applyFont="1" applyFill="1" applyBorder="1" applyAlignment="1" applyProtection="1">
      <alignment horizontal="center"/>
    </xf>
    <xf numFmtId="0" fontId="2" fillId="2" borderId="61" xfId="0" applyFont="1" applyFill="1" applyBorder="1" applyAlignment="1" applyProtection="1">
      <alignment horizontal="center"/>
    </xf>
    <xf numFmtId="0" fontId="2" fillId="2" borderId="2" xfId="0" applyFont="1" applyFill="1" applyBorder="1" applyAlignment="1" applyProtection="1">
      <alignment horizontal="center"/>
    </xf>
    <xf numFmtId="0" fontId="2" fillId="6" borderId="22" xfId="0" applyFont="1" applyFill="1" applyBorder="1" applyAlignment="1" applyProtection="1">
      <alignment horizontal="center"/>
    </xf>
    <xf numFmtId="0" fontId="2" fillId="6" borderId="61" xfId="0" applyFont="1" applyFill="1" applyBorder="1" applyAlignment="1" applyProtection="1">
      <alignment horizontal="center"/>
    </xf>
    <xf numFmtId="0" fontId="2" fillId="6" borderId="2" xfId="0" applyFont="1" applyFill="1" applyBorder="1" applyAlignment="1" applyProtection="1">
      <alignment horizontal="center"/>
    </xf>
    <xf numFmtId="0" fontId="2" fillId="6" borderId="16" xfId="0" applyFont="1" applyFill="1" applyBorder="1" applyAlignment="1" applyProtection="1">
      <alignment horizontal="center" wrapText="1"/>
    </xf>
    <xf numFmtId="0" fontId="2" fillId="6" borderId="6" xfId="0" applyFont="1" applyFill="1" applyBorder="1" applyAlignment="1" applyProtection="1">
      <alignment horizontal="center" wrapText="1"/>
    </xf>
    <xf numFmtId="0" fontId="2" fillId="6" borderId="14" xfId="0" applyFont="1" applyFill="1" applyBorder="1" applyAlignment="1" applyProtection="1">
      <alignment horizontal="center" wrapText="1"/>
    </xf>
    <xf numFmtId="38" fontId="40" fillId="12" borderId="53" xfId="0" applyNumberFormat="1" applyFont="1" applyFill="1" applyBorder="1" applyAlignment="1" applyProtection="1">
      <alignment horizontal="center" vertical="center" wrapText="1"/>
    </xf>
    <xf numFmtId="38" fontId="40" fillId="12" borderId="55" xfId="0" applyNumberFormat="1" applyFont="1" applyFill="1" applyBorder="1" applyAlignment="1" applyProtection="1">
      <alignment horizontal="center" vertical="center" wrapText="1"/>
    </xf>
    <xf numFmtId="0" fontId="2" fillId="2" borderId="12" xfId="0" applyFont="1" applyFill="1" applyBorder="1" applyAlignment="1" applyProtection="1">
      <alignment horizontal="center"/>
    </xf>
    <xf numFmtId="0" fontId="2" fillId="2" borderId="15" xfId="0" applyFont="1" applyFill="1" applyBorder="1" applyAlignment="1" applyProtection="1">
      <alignment horizontal="center"/>
    </xf>
    <xf numFmtId="0" fontId="2" fillId="2" borderId="13" xfId="0" applyFont="1" applyFill="1" applyBorder="1" applyAlignment="1" applyProtection="1">
      <alignment horizontal="center"/>
    </xf>
    <xf numFmtId="0" fontId="0" fillId="2" borderId="72" xfId="0" applyFill="1" applyBorder="1" applyAlignment="1" applyProtection="1">
      <alignment horizontal="center" vertical="center"/>
    </xf>
    <xf numFmtId="0" fontId="0" fillId="2" borderId="37" xfId="0" applyFill="1" applyBorder="1" applyAlignment="1" applyProtection="1">
      <alignment horizontal="center" vertical="center"/>
    </xf>
    <xf numFmtId="0" fontId="0" fillId="2" borderId="73" xfId="0" applyFill="1" applyBorder="1" applyAlignment="1" applyProtection="1">
      <alignment horizontal="center" vertical="center"/>
    </xf>
    <xf numFmtId="0" fontId="0" fillId="2" borderId="3" xfId="0" applyFill="1" applyBorder="1" applyAlignment="1" applyProtection="1">
      <alignment horizontal="left"/>
    </xf>
    <xf numFmtId="0" fontId="7" fillId="2" borderId="3" xfId="0" applyFont="1" applyFill="1" applyBorder="1" applyAlignment="1" applyProtection="1">
      <alignment horizontal="center"/>
    </xf>
    <xf numFmtId="0" fontId="3" fillId="4" borderId="40" xfId="0" applyFont="1" applyFill="1" applyBorder="1" applyAlignment="1" applyProtection="1">
      <alignment horizontal="left"/>
    </xf>
    <xf numFmtId="0" fontId="3" fillId="4" borderId="54" xfId="0" applyFont="1" applyFill="1" applyBorder="1" applyAlignment="1" applyProtection="1">
      <alignment horizontal="left"/>
    </xf>
    <xf numFmtId="0" fontId="3" fillId="4" borderId="0" xfId="0" applyFont="1" applyFill="1" applyBorder="1" applyAlignment="1" applyProtection="1">
      <alignment horizontal="left"/>
    </xf>
    <xf numFmtId="0" fontId="3" fillId="4" borderId="55" xfId="0" applyFont="1" applyFill="1" applyBorder="1" applyAlignment="1" applyProtection="1">
      <alignment horizontal="left"/>
    </xf>
    <xf numFmtId="0" fontId="0" fillId="2" borderId="3" xfId="0" applyFill="1" applyBorder="1" applyAlignment="1" applyProtection="1">
      <alignment horizontal="center" vertical="center"/>
    </xf>
    <xf numFmtId="0" fontId="0" fillId="2" borderId="22" xfId="0" applyFill="1" applyBorder="1" applyAlignment="1" applyProtection="1">
      <alignment horizontal="left"/>
    </xf>
    <xf numFmtId="0" fontId="0" fillId="2" borderId="2" xfId="0" applyFill="1" applyBorder="1" applyAlignment="1" applyProtection="1">
      <alignment horizontal="left"/>
    </xf>
    <xf numFmtId="0" fontId="3" fillId="4" borderId="41" xfId="0" applyFont="1" applyFill="1" applyBorder="1" applyAlignment="1" applyProtection="1">
      <alignment horizontal="center"/>
    </xf>
    <xf numFmtId="0" fontId="3" fillId="4" borderId="42" xfId="0" applyFont="1" applyFill="1" applyBorder="1" applyAlignment="1" applyProtection="1">
      <alignment horizontal="center"/>
    </xf>
    <xf numFmtId="0" fontId="17" fillId="4" borderId="41" xfId="0" applyFont="1" applyFill="1" applyBorder="1" applyAlignment="1" applyProtection="1">
      <alignment horizontal="center"/>
    </xf>
    <xf numFmtId="0" fontId="17" fillId="4" borderId="42" xfId="0" applyFont="1" applyFill="1" applyBorder="1" applyAlignment="1" applyProtection="1">
      <alignment horizontal="center"/>
    </xf>
    <xf numFmtId="0" fontId="3" fillId="7" borderId="56" xfId="0" applyFont="1" applyFill="1" applyBorder="1" applyAlignment="1" applyProtection="1">
      <alignment horizontal="center"/>
    </xf>
    <xf numFmtId="0" fontId="3" fillId="7" borderId="64" xfId="0" applyFont="1" applyFill="1" applyBorder="1" applyAlignment="1" applyProtection="1">
      <alignment horizontal="center"/>
    </xf>
    <xf numFmtId="0" fontId="3" fillId="6" borderId="63" xfId="0" applyFont="1" applyFill="1" applyBorder="1" applyAlignment="1" applyProtection="1">
      <alignment horizontal="center"/>
    </xf>
    <xf numFmtId="0" fontId="3" fillId="6" borderId="64" xfId="0" applyFont="1" applyFill="1" applyBorder="1" applyAlignment="1" applyProtection="1">
      <alignment horizontal="center"/>
    </xf>
    <xf numFmtId="0" fontId="7" fillId="2" borderId="3" xfId="0" applyFont="1" applyFill="1" applyBorder="1" applyAlignment="1" applyProtection="1">
      <alignment horizontal="left"/>
    </xf>
    <xf numFmtId="0" fontId="0" fillId="6" borderId="3" xfId="0" applyFill="1" applyBorder="1" applyAlignment="1" applyProtection="1">
      <alignment horizontal="left"/>
    </xf>
    <xf numFmtId="0" fontId="13" fillId="6" borderId="27" xfId="0" applyFont="1" applyFill="1" applyBorder="1" applyAlignment="1" applyProtection="1">
      <alignment horizontal="center" vertical="center"/>
    </xf>
    <xf numFmtId="0" fontId="13" fillId="6" borderId="28" xfId="0" applyFont="1" applyFill="1" applyBorder="1" applyAlignment="1" applyProtection="1">
      <alignment horizontal="center" vertical="center"/>
    </xf>
    <xf numFmtId="0" fontId="13" fillId="6" borderId="45" xfId="0" applyFont="1" applyFill="1" applyBorder="1" applyAlignment="1" applyProtection="1">
      <alignment horizontal="center" vertical="center"/>
    </xf>
    <xf numFmtId="0" fontId="7" fillId="6" borderId="3" xfId="0" applyFont="1" applyFill="1" applyBorder="1" applyAlignment="1" applyProtection="1">
      <alignment horizontal="left"/>
    </xf>
    <xf numFmtId="4" fontId="13" fillId="6" borderId="66" xfId="0" applyNumberFormat="1" applyFont="1" applyFill="1" applyBorder="1" applyAlignment="1" applyProtection="1">
      <alignment horizontal="center" vertical="center" wrapText="1"/>
    </xf>
    <xf numFmtId="0" fontId="17" fillId="6" borderId="53" xfId="0" applyFont="1" applyFill="1" applyBorder="1" applyAlignment="1" applyProtection="1">
      <alignment horizontal="center" vertical="center"/>
    </xf>
    <xf numFmtId="0" fontId="7" fillId="0" borderId="3" xfId="0" applyFont="1" applyFill="1" applyBorder="1" applyAlignment="1" applyProtection="1">
      <alignment horizontal="left"/>
    </xf>
    <xf numFmtId="0" fontId="2" fillId="0" borderId="16" xfId="0" applyFont="1" applyFill="1" applyBorder="1" applyAlignment="1" applyProtection="1">
      <alignment horizontal="center" wrapText="1"/>
    </xf>
    <xf numFmtId="0" fontId="2" fillId="0" borderId="6" xfId="0" applyFont="1" applyFill="1" applyBorder="1" applyAlignment="1" applyProtection="1">
      <alignment horizontal="center" wrapText="1"/>
    </xf>
    <xf numFmtId="0" fontId="2" fillId="2" borderId="16" xfId="0" applyFont="1" applyFill="1" applyBorder="1" applyAlignment="1" applyProtection="1">
      <alignment horizontal="center" wrapText="1"/>
    </xf>
    <xf numFmtId="0" fontId="2" fillId="2" borderId="6" xfId="0" applyFont="1" applyFill="1" applyBorder="1" applyAlignment="1" applyProtection="1">
      <alignment horizontal="center" wrapText="1"/>
    </xf>
    <xf numFmtId="0" fontId="2" fillId="2" borderId="16" xfId="0" applyFont="1" applyFill="1" applyBorder="1" applyAlignment="1" applyProtection="1">
      <alignment horizontal="center"/>
    </xf>
    <xf numFmtId="0" fontId="2" fillId="2" borderId="6" xfId="0" applyFont="1" applyFill="1" applyBorder="1" applyAlignment="1" applyProtection="1">
      <alignment horizontal="center"/>
    </xf>
    <xf numFmtId="0" fontId="0" fillId="7" borderId="40" xfId="0" applyFill="1" applyBorder="1" applyAlignment="1" applyProtection="1">
      <alignment horizontal="center"/>
    </xf>
    <xf numFmtId="0" fontId="0" fillId="7" borderId="41" xfId="0" applyFill="1" applyBorder="1" applyAlignment="1" applyProtection="1">
      <alignment horizontal="center"/>
    </xf>
    <xf numFmtId="0" fontId="0" fillId="7" borderId="42" xfId="0" applyFill="1" applyBorder="1" applyAlignment="1" applyProtection="1">
      <alignment horizontal="center"/>
    </xf>
    <xf numFmtId="0" fontId="3" fillId="2" borderId="35" xfId="0" applyFont="1" applyFill="1" applyBorder="1" applyAlignment="1" applyProtection="1">
      <alignment horizontal="center"/>
    </xf>
    <xf numFmtId="0" fontId="3" fillId="2" borderId="0" xfId="0" applyFont="1" applyFill="1" applyBorder="1" applyAlignment="1" applyProtection="1">
      <alignment horizontal="center"/>
    </xf>
    <xf numFmtId="0" fontId="3" fillId="2" borderId="54" xfId="0" applyFont="1" applyFill="1" applyBorder="1" applyAlignment="1" applyProtection="1">
      <alignment horizontal="center"/>
    </xf>
    <xf numFmtId="0" fontId="3" fillId="11" borderId="56" xfId="0" applyFont="1" applyFill="1" applyBorder="1" applyAlignment="1" applyProtection="1">
      <alignment horizontal="center"/>
    </xf>
    <xf numFmtId="0" fontId="3" fillId="11" borderId="64" xfId="0" applyFont="1" applyFill="1" applyBorder="1" applyAlignment="1" applyProtection="1">
      <alignment horizontal="center"/>
    </xf>
    <xf numFmtId="0" fontId="3" fillId="7" borderId="63" xfId="0" applyFont="1" applyFill="1" applyBorder="1" applyAlignment="1" applyProtection="1">
      <alignment horizontal="center"/>
    </xf>
    <xf numFmtId="38" fontId="40" fillId="12" borderId="66" xfId="0" applyNumberFormat="1" applyFont="1" applyFill="1" applyBorder="1" applyAlignment="1" applyProtection="1">
      <alignment horizontal="center" vertical="center" wrapText="1"/>
    </xf>
    <xf numFmtId="38" fontId="40" fillId="12" borderId="67" xfId="0" applyNumberFormat="1" applyFont="1" applyFill="1" applyBorder="1" applyAlignment="1" applyProtection="1">
      <alignment horizontal="center" vertical="center" wrapText="1"/>
    </xf>
    <xf numFmtId="0" fontId="3" fillId="17" borderId="49" xfId="0" applyFont="1" applyFill="1" applyBorder="1" applyAlignment="1" applyProtection="1">
      <alignment horizontal="center" vertical="center"/>
    </xf>
    <xf numFmtId="0" fontId="3" fillId="17" borderId="25" xfId="0" applyFont="1" applyFill="1" applyBorder="1" applyAlignment="1" applyProtection="1">
      <alignment horizontal="center" vertical="center"/>
    </xf>
    <xf numFmtId="0" fontId="0" fillId="17" borderId="71" xfId="0" applyFill="1" applyBorder="1" applyAlignment="1" applyProtection="1">
      <alignment horizontal="center" vertical="center"/>
    </xf>
    <xf numFmtId="0" fontId="0" fillId="17" borderId="26" xfId="0" applyFill="1" applyBorder="1" applyAlignment="1" applyProtection="1">
      <alignment horizontal="center" vertical="center"/>
    </xf>
    <xf numFmtId="0" fontId="2" fillId="2" borderId="7" xfId="0" applyFont="1" applyFill="1" applyBorder="1" applyAlignment="1" applyProtection="1">
      <alignment horizontal="center"/>
    </xf>
    <xf numFmtId="0" fontId="2" fillId="2" borderId="8" xfId="0" applyFont="1" applyFill="1" applyBorder="1" applyAlignment="1" applyProtection="1">
      <alignment horizontal="center"/>
    </xf>
    <xf numFmtId="0" fontId="2" fillId="2" borderId="9" xfId="0" applyFont="1" applyFill="1" applyBorder="1" applyAlignment="1" applyProtection="1">
      <alignment horizontal="center"/>
    </xf>
    <xf numFmtId="0" fontId="0" fillId="2" borderId="66" xfId="0" applyFill="1" applyBorder="1" applyAlignment="1" applyProtection="1">
      <alignment horizontal="center" vertical="center"/>
    </xf>
    <xf numFmtId="0" fontId="0" fillId="2" borderId="35" xfId="0" applyFill="1" applyBorder="1" applyAlignment="1" applyProtection="1">
      <alignment horizontal="center" vertical="center"/>
    </xf>
    <xf numFmtId="0" fontId="0" fillId="2" borderId="53" xfId="0" applyFill="1" applyBorder="1" applyAlignment="1" applyProtection="1">
      <alignment horizontal="center" vertical="center"/>
    </xf>
    <xf numFmtId="38" fontId="40" fillId="12" borderId="35" xfId="0" applyNumberFormat="1" applyFont="1" applyFill="1" applyBorder="1" applyAlignment="1" applyProtection="1">
      <alignment horizontal="center" vertical="center" wrapText="1"/>
    </xf>
    <xf numFmtId="38" fontId="40" fillId="12" borderId="75" xfId="0" applyNumberFormat="1" applyFont="1" applyFill="1" applyBorder="1" applyAlignment="1" applyProtection="1">
      <alignment horizontal="center" vertical="center" wrapText="1"/>
    </xf>
    <xf numFmtId="0" fontId="3" fillId="4" borderId="41" xfId="0" applyFont="1" applyFill="1" applyBorder="1" applyAlignment="1" applyProtection="1">
      <alignment horizontal="left"/>
    </xf>
    <xf numFmtId="0" fontId="3" fillId="4" borderId="42" xfId="0" applyFont="1" applyFill="1" applyBorder="1" applyAlignment="1" applyProtection="1">
      <alignment horizontal="left"/>
    </xf>
    <xf numFmtId="0" fontId="13" fillId="6" borderId="27" xfId="0" applyFont="1" applyFill="1" applyBorder="1" applyAlignment="1" applyProtection="1">
      <alignment horizontal="center" vertical="center" wrapText="1"/>
    </xf>
    <xf numFmtId="0" fontId="13" fillId="6" borderId="28" xfId="0" applyFont="1" applyFill="1" applyBorder="1" applyAlignment="1" applyProtection="1">
      <alignment horizontal="center" vertical="center" wrapText="1"/>
    </xf>
    <xf numFmtId="0" fontId="13" fillId="6" borderId="29" xfId="0" applyFont="1" applyFill="1" applyBorder="1" applyAlignment="1" applyProtection="1">
      <alignment horizontal="center" vertical="center" wrapText="1"/>
    </xf>
    <xf numFmtId="0" fontId="2" fillId="13" borderId="0" xfId="0" applyFont="1" applyFill="1" applyAlignment="1" applyProtection="1">
      <alignment vertical="center"/>
      <protection locked="0"/>
    </xf>
    <xf numFmtId="0" fontId="45" fillId="13" borderId="0" xfId="0" applyFont="1" applyFill="1" applyAlignment="1" applyProtection="1">
      <alignment horizontal="center" vertical="center"/>
    </xf>
    <xf numFmtId="0" fontId="45" fillId="0" borderId="0" xfId="0" applyFont="1" applyFill="1" applyAlignment="1" applyProtection="1">
      <alignment vertical="center"/>
    </xf>
    <xf numFmtId="0" fontId="2" fillId="0" borderId="0" xfId="0" applyFont="1" applyAlignment="1" applyProtection="1">
      <alignment vertical="center"/>
    </xf>
    <xf numFmtId="0" fontId="59" fillId="13" borderId="0" xfId="0" applyFont="1" applyFill="1" applyAlignment="1" applyProtection="1">
      <alignment horizontal="center" vertical="center"/>
      <protection locked="0"/>
    </xf>
    <xf numFmtId="0" fontId="59" fillId="13" borderId="0" xfId="0" applyFont="1" applyFill="1" applyAlignment="1" applyProtection="1">
      <alignment horizontal="center" vertical="center"/>
    </xf>
    <xf numFmtId="0" fontId="0" fillId="2" borderId="0" xfId="0" applyFill="1" applyAlignment="1">
      <alignment vertical="center" wrapText="1"/>
    </xf>
    <xf numFmtId="0" fontId="0" fillId="2" borderId="0" xfId="0" applyFill="1" applyAlignment="1" applyProtection="1">
      <alignment vertical="center" wrapText="1"/>
      <protection locked="0"/>
    </xf>
  </cellXfs>
  <cellStyles count="3">
    <cellStyle name="Normal" xfId="0" builtinId="0"/>
    <cellStyle name="Normal_Marine SI Template_DRAFT_8-10-09_UNLOCKED" xfId="1" xr:uid="{00000000-0005-0000-0000-000001000000}"/>
    <cellStyle name="Normal_Marine SI Template_DRAFT_9-8-09_UNLOCKED"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154940</xdr:colOff>
      <xdr:row>9</xdr:row>
      <xdr:rowOff>121918</xdr:rowOff>
    </xdr:from>
    <xdr:to>
      <xdr:col>16</xdr:col>
      <xdr:colOff>610613</xdr:colOff>
      <xdr:row>126</xdr:row>
      <xdr:rowOff>104768</xdr:rowOff>
    </xdr:to>
    <xdr:sp macro="" textlink="">
      <xdr:nvSpPr>
        <xdr:cNvPr id="2" name="Text Box 1">
          <a:extLst>
            <a:ext uri="{FF2B5EF4-FFF2-40B4-BE49-F238E27FC236}">
              <a16:creationId xmlns:a16="http://schemas.microsoft.com/office/drawing/2014/main" id="{749B8421-38A3-AA0C-2C54-EFB30E511BA7}"/>
            </a:ext>
          </a:extLst>
        </xdr:cNvPr>
        <xdr:cNvSpPr txBox="1">
          <a:spLocks noChangeArrowheads="1"/>
        </xdr:cNvSpPr>
      </xdr:nvSpPr>
      <xdr:spPr bwMode="auto">
        <a:xfrm>
          <a:off x="95250" y="1924048"/>
          <a:ext cx="8915400" cy="18992851"/>
        </a:xfrm>
        <a:prstGeom prst="rect">
          <a:avLst/>
        </a:prstGeom>
        <a:solidFill>
          <a:srgbClr val="FFFFFF"/>
        </a:solidFill>
        <a:ln w="9525">
          <a:noFill/>
          <a:miter lim="800000"/>
          <a:headEnd/>
          <a:tailEnd/>
        </a:ln>
      </xdr:spPr>
      <xdr:txBody>
        <a:bodyPr vertOverflow="clip" wrap="square" lIns="27432" tIns="22860" rIns="0" bIns="0" anchor="t" upright="1"/>
        <a:lstStyle/>
        <a:p>
          <a:pPr algn="l" rtl="0">
            <a:lnSpc>
              <a:spcPts val="1100"/>
            </a:lnSpc>
            <a:defRPr sz="1000"/>
          </a:pPr>
          <a:endParaRPr lang="en-US" sz="1000" b="0" i="0" u="none" strike="noStrike" baseline="0">
            <a:solidFill>
              <a:srgbClr val="000000"/>
            </a:solidFill>
            <a:latin typeface="Arial"/>
            <a:cs typeface="Arial"/>
          </a:endParaRPr>
        </a:p>
        <a:p>
          <a:pPr algn="l" rtl="0">
            <a:lnSpc>
              <a:spcPts val="1100"/>
            </a:lnSpc>
            <a:defRPr sz="1000"/>
          </a:pPr>
          <a:endParaRPr lang="en-US" sz="1000" b="0" i="0" u="none" strike="noStrike" baseline="0">
            <a:solidFill>
              <a:srgbClr val="000000"/>
            </a:solidFill>
            <a:latin typeface="Arial"/>
            <a:cs typeface="Arial"/>
          </a:endParaRPr>
        </a:p>
        <a:p>
          <a:pPr algn="l" rtl="0">
            <a:lnSpc>
              <a:spcPts val="1100"/>
            </a:lnSpc>
            <a:defRPr sz="1000"/>
          </a:pPr>
          <a:r>
            <a:rPr lang="en-US" sz="1000" b="1" i="0" u="none" strike="noStrike" baseline="0">
              <a:solidFill>
                <a:srgbClr val="000000"/>
              </a:solidFill>
              <a:latin typeface="Arial"/>
              <a:cs typeface="Arial"/>
            </a:rPr>
            <a:t>I.  About</a:t>
          </a:r>
          <a:endParaRPr lang="en-US" sz="1000" b="0" i="0" u="none" strike="noStrike" baseline="0">
            <a:solidFill>
              <a:srgbClr val="000000"/>
            </a:solidFill>
            <a:latin typeface="Arial"/>
            <a:cs typeface="Arial"/>
          </a:endParaRPr>
        </a:p>
        <a:p>
          <a:pPr algn="l" rtl="0">
            <a:lnSpc>
              <a:spcPts val="1100"/>
            </a:lnSpc>
            <a:defRPr sz="1000"/>
          </a:pPr>
          <a:endParaRPr lang="en-US" sz="1000" b="0" i="0" u="none" strike="noStrike" baseline="0">
            <a:solidFill>
              <a:srgbClr val="000000"/>
            </a:solidFill>
            <a:latin typeface="Arial"/>
            <a:cs typeface="Arial"/>
          </a:endParaRPr>
        </a:p>
        <a:p>
          <a:r>
            <a:rPr lang="en-US" sz="1100">
              <a:effectLst/>
              <a:latin typeface="+mn-lt"/>
              <a:ea typeface="+mn-ea"/>
              <a:cs typeface="+mn-cs"/>
            </a:rPr>
            <a:t>A major component of the Locomotive final rule is the averaging, banking and trading (ABT) program for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 + HC, and PM (40 CFR §92.301 through §92.310 and 40 CFR §1033.701 through §1033.745).  Manufacturers must track the implementation of these provisions based on the model year, engine type (line-haul or switch), Tier, and the NO</a:t>
          </a:r>
          <a:r>
            <a:rPr lang="en-US" sz="1100" baseline="-25000">
              <a:effectLst/>
              <a:latin typeface="+mn-lt"/>
              <a:ea typeface="+mn-ea"/>
              <a:cs typeface="+mn-cs"/>
            </a:rPr>
            <a:t>x</a:t>
          </a:r>
          <a:r>
            <a:rPr lang="en-US" sz="1100">
              <a:effectLst/>
              <a:latin typeface="+mn-lt"/>
              <a:ea typeface="+mn-ea"/>
              <a:cs typeface="+mn-cs"/>
            </a:rPr>
            <a:t> and PM levels to which the engine family is certified.  In order to help streamline and standardize the process by which manufacturers submit information related to credits under the ABT program, EPA has created an Excel-based template to assist manufacturers with the organization, presentation, and submittal of their data.</a:t>
          </a:r>
        </a:p>
        <a:p>
          <a:pPr algn="l" rtl="0">
            <a:lnSpc>
              <a:spcPts val="1100"/>
            </a:lnSpc>
            <a:defRPr sz="1000"/>
          </a:pPr>
          <a:endParaRPr lang="en-US" sz="1000" b="0" i="0" u="none" strike="noStrike" baseline="0">
            <a:solidFill>
              <a:srgbClr val="000000"/>
            </a:solidFill>
            <a:latin typeface="Arial"/>
            <a:cs typeface="Arial"/>
          </a:endParaRPr>
        </a:p>
        <a:p>
          <a:pPr algn="l" rtl="0">
            <a:lnSpc>
              <a:spcPts val="1100"/>
            </a:lnSpc>
            <a:defRPr sz="1000"/>
          </a:pPr>
          <a:r>
            <a:rPr lang="en-US" sz="1000" b="1" i="0" u="none" strike="noStrike" baseline="0">
              <a:solidFill>
                <a:srgbClr val="000000"/>
              </a:solidFill>
              <a:latin typeface="Arial"/>
              <a:cs typeface="Arial"/>
            </a:rPr>
            <a:t>II.  General Information</a:t>
          </a:r>
          <a:endParaRPr lang="en-US" sz="1000" b="0" i="0" u="none" strike="noStrike" baseline="0">
            <a:solidFill>
              <a:srgbClr val="000000"/>
            </a:solidFill>
            <a:latin typeface="Arial"/>
            <a:cs typeface="Arial"/>
          </a:endParaRPr>
        </a:p>
        <a:p>
          <a:pPr algn="l" rtl="0">
            <a:lnSpc>
              <a:spcPts val="1100"/>
            </a:lnSpc>
            <a:defRPr sz="1000"/>
          </a:pPr>
          <a:endParaRPr lang="en-US" sz="1000" b="0" i="0" u="none" strike="noStrike" baseline="0">
            <a:solidFill>
              <a:srgbClr val="000000"/>
            </a:solidFill>
            <a:latin typeface="Arial"/>
            <a:cs typeface="Arial"/>
          </a:endParaRPr>
        </a:p>
        <a:p>
          <a:r>
            <a:rPr lang="en-US" sz="1100">
              <a:effectLst/>
              <a:latin typeface="+mn-lt"/>
              <a:ea typeface="+mn-ea"/>
              <a:cs typeface="+mn-cs"/>
            </a:rPr>
            <a:t>Before entering data, it is important to ensure that the Excel file is set up to automatically calculate the data.  To ensure that the data are calculated immediately upon entry, go to the Tools menu and select Options.  In the window that appears, select the Calculations tab.  In this tab, the option "Automatic" should be selected.  In Excel 2007, this is found by clicking the Microsoft Office Button, then clicking the Excel Options button.  Select the Formulas category and verify that the "Automatic" radio button is selected under the Calculation Options: Workbook Calculation section.  </a:t>
          </a:r>
          <a:endParaRPr lang="en-US">
            <a:effectLst/>
          </a:endParaRPr>
        </a:p>
        <a:p>
          <a:r>
            <a:rPr lang="en-US" sz="1100">
              <a:effectLst/>
              <a:latin typeface="+mn-lt"/>
              <a:ea typeface="+mn-ea"/>
              <a:cs typeface="+mn-cs"/>
            </a:rPr>
            <a:t> </a:t>
          </a:r>
          <a:endParaRPr lang="en-US">
            <a:effectLst/>
          </a:endParaRPr>
        </a:p>
        <a:p>
          <a:r>
            <a:rPr lang="en-US" sz="1100">
              <a:effectLst/>
              <a:latin typeface="+mn-lt"/>
              <a:ea typeface="+mn-ea"/>
              <a:cs typeface="+mn-cs"/>
            </a:rPr>
            <a:t>Also, note that the drag and drop option should not be used to copy or move data entered in the worksheet since doing so will change how the cells are referenced in the formulas and may lead to erroneous calculations.  In order to prevent this from occurring inadvertently, go to the Tools menu and select Options.  In the window that appears, select the "Edit" tab and remove the check mark from the "Allow cell drag and drop" box.  In Excel 2007, this option is found by clicking the Microsoft Office Button, then clicking the Excel Options button.  Select the Advanced category and remove the check mark from the "Enable fill handle and cell drag-and-drop" box under the "Editing options" section.</a:t>
          </a:r>
          <a:endParaRPr lang="en-US">
            <a:effectLst/>
          </a:endParaRPr>
        </a:p>
        <a:p>
          <a:r>
            <a:rPr lang="en-US" sz="1100">
              <a:effectLst/>
              <a:latin typeface="+mn-lt"/>
              <a:ea typeface="+mn-ea"/>
              <a:cs typeface="+mn-cs"/>
            </a:rPr>
            <a:t> </a:t>
          </a:r>
          <a:endParaRPr lang="en-US">
            <a:effectLst/>
          </a:endParaRPr>
        </a:p>
        <a:p>
          <a:r>
            <a:rPr lang="en-US" sz="1100">
              <a:effectLst/>
              <a:latin typeface="+mn-lt"/>
              <a:ea typeface="+mn-ea"/>
              <a:cs typeface="+mn-cs"/>
            </a:rPr>
            <a:t>International users should ensure that the settings for number handling are consistent with the template.  If your system is currently set up to use a comma for the decimal separator and a period for the thousands separator, you must temporarily modify the settings for number handling to avoid errors within the automatic calculations.  To modify these settings, go to the Tools menu and select Options.  In the window that appears, select the International tab.  Within this tab, remove the check mark within the "Use system separators" box in the section at the top entitled "Number handling."  At this point, you may insert a period as the decimal separator and a comma as the thousands separator.  In Excel 2007, this option is found by clicking the Microsoft Office button, then clicking the Excel Options button.  Select the Advanced category and remove the check mark from the "Use system separators" box under the "Editing options" section.  At this point, you may insert a period as the Decimal separator and a comma as the Thousands separator.</a:t>
          </a:r>
          <a:endParaRPr lang="en-US">
            <a:effectLst/>
          </a:endParaRPr>
        </a:p>
        <a:p>
          <a:r>
            <a:rPr lang="en-US" sz="1100">
              <a:effectLst/>
              <a:latin typeface="+mn-lt"/>
              <a:ea typeface="+mn-ea"/>
              <a:cs typeface="+mn-cs"/>
            </a:rPr>
            <a:t>These worksheets are protected and as a result, you may navigate around the unlocked (i.e., data entry) cells using the arrow keys on your keyboard.  However, to view the entire spreadsheet including the calculated cells and the credit totals below the data entry rows, you should navigate using the scroll bars at the bottom and right side of the worksheet.  Using the scroll bars will allow you to view cells that cannot be selected.</a:t>
          </a:r>
        </a:p>
        <a:p>
          <a:endParaRPr lang="en-US" sz="1100">
            <a:effectLst/>
            <a:latin typeface="+mn-lt"/>
            <a:ea typeface="+mn-ea"/>
            <a:cs typeface="+mn-cs"/>
          </a:endParaRPr>
        </a:p>
        <a:p>
          <a:r>
            <a:rPr lang="en-US" sz="1100" b="1">
              <a:effectLst/>
              <a:latin typeface="+mn-lt"/>
              <a:ea typeface="+mn-ea"/>
              <a:cs typeface="+mn-cs"/>
            </a:rPr>
            <a:t>III. Reporting Template</a:t>
          </a:r>
          <a:endParaRPr lang="en-US" b="1">
            <a:effectLst/>
          </a:endParaRPr>
        </a:p>
        <a:p>
          <a:endParaRPr lang="en-US" sz="1100">
            <a:effectLst/>
            <a:latin typeface="+mn-lt"/>
            <a:ea typeface="+mn-ea"/>
            <a:cs typeface="+mn-cs"/>
          </a:endParaRPr>
        </a:p>
        <a:p>
          <a:r>
            <a:rPr lang="en-US" sz="1100">
              <a:effectLst/>
              <a:latin typeface="+mn-lt"/>
              <a:ea typeface="+mn-ea"/>
              <a:cs typeface="+mn-cs"/>
            </a:rPr>
            <a:t>The Excel file contains six worksheets:  "Current MY Credit Calc," "Current MY Credit Calc- MANUAL," "Field Descriptions," "Power Rating Calc," "Proration Factors," and "Credit Summary."</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Current MY Credit Calc:  </a:t>
          </a:r>
          <a:r>
            <a:rPr lang="en-US" sz="1100">
              <a:effectLst/>
              <a:latin typeface="+mn-lt"/>
              <a:ea typeface="+mn-ea"/>
              <a:cs typeface="+mn-cs"/>
            </a:rPr>
            <a:t>This worksheet contains 16 fields, which apply to all of the information required to track credit balances for the Locomotive averaging sets.  The first eleven columns (with the exception of the third column) are the fields that require data entry or input from the manufacturer.  The next four columns (as well as the third column, "Remanufactured? (Yes/No)") are preset or calculated values based on the data entered and cannot be modified manually.  The "Messages" field is automatically populated with a brief note if the data entered are either inconsistent with certain requirements or subject to limitations (e.g., if the FEL entered exceeds the FEL cap). There is one additional column, the "Comments" field, to the right of these calculated fields which allows for the entry of any additional comments or notes that may apply to the data or credit calculation associated with the engine family.</a:t>
          </a:r>
        </a:p>
        <a:p>
          <a:endParaRPr lang="en-US" sz="1100" b="1">
            <a:effectLst/>
            <a:latin typeface="+mn-lt"/>
            <a:ea typeface="+mn-ea"/>
            <a:cs typeface="+mn-cs"/>
          </a:endParaRP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Current MY Credit Calc-MANUAL:  </a:t>
          </a:r>
          <a:r>
            <a:rPr lang="en-US" sz="1100">
              <a:effectLst/>
              <a:latin typeface="+mn-lt"/>
              <a:ea typeface="+mn-ea"/>
              <a:cs typeface="+mn-cs"/>
            </a:rPr>
            <a:t>This worksheet contains the same fields and format as the Current MY Credit Calc worksheet, but does not incorporate automatic calculations or preset values for any of the data needed to calculate a credit balance.  This worksheet should be used only when there are unique circumstances that the automatic calculations in the Current MY Credit Calc worksheet are unable to process accurately.  In this worksheet, with the exception of the 'Credit Balance' column, all 15 columns allow for data entry or input from the user. The totals in the summary section below the data entry cells are also automatically calculated.  The totals entered in this worksheet will be automatically reflected in the Credit Summary sheet totals for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 + HC, and PM. </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Field Descriptions:  </a:t>
          </a:r>
          <a:r>
            <a:rPr lang="en-US" sz="1100">
              <a:effectLst/>
              <a:latin typeface="+mn-lt"/>
              <a:ea typeface="+mn-ea"/>
              <a:cs typeface="+mn-cs"/>
            </a:rPr>
            <a:t>This worksheet contains detailed notes on each of the 16 fields in the first two worksheets, including a description of the required data or information, how the data should be entered, the existence of any drop-down menus, and any other information that would be relevant to that field (including whether the field is a calculated value based on preceding entries in the spreadsheet).</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Power Rating Calc:</a:t>
          </a:r>
          <a:r>
            <a:rPr lang="en-US" sz="1100">
              <a:effectLst/>
              <a:latin typeface="+mn-lt"/>
              <a:ea typeface="+mn-ea"/>
              <a:cs typeface="+mn-cs"/>
            </a:rPr>
            <a:t>  This worksheet allows for the calculation of production-weighted average power for locomotive engines.  The first four columns are the fields that require data entry or input from the manufacturer.  The last two columns are preset or calculated values based on the data entered and cannot be modified manually.  </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Proration Factors:  </a:t>
          </a:r>
          <a:r>
            <a:rPr lang="en-US" sz="1100">
              <a:effectLst/>
              <a:latin typeface="+mn-lt"/>
              <a:ea typeface="+mn-ea"/>
              <a:cs typeface="+mn-cs"/>
            </a:rPr>
            <a:t>This worksheet provides three tables containing the proration factors for locomotive engines certified under 40 CFR Part 92 or 1033.  This worksheet allows the user to look up the applicable proration factor based on the applicable Part (92 or 1033) and Engine Type (Switch or Line-Haul) that corresponds to the age.  Age is the number of years from the date of manufacture to the date the remanufacture is completed (rounded to the next highest year).  Note that for replacement or repower engines, the proration factor should be determined based on the age of the locomotive chassis, not the age of the engine.</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Credit Summary:  </a:t>
          </a:r>
          <a:r>
            <a:rPr lang="en-US" sz="1100">
              <a:effectLst/>
              <a:latin typeface="+mn-lt"/>
              <a:ea typeface="+mn-ea"/>
              <a:cs typeface="+mn-cs"/>
            </a:rPr>
            <a:t>This worksheet provides an overall summary of the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 +HC, and PM credits that have been calculated from the first two worksheets, categorized by the applicable 40 CFR Part.  There is also a table that allows the manufacturer to enter in credit trades and credits from previous model years so that these credits can be properly applied and compared to current model year credits.  This worksheet allows the manufacturer to outline how credits will be used to document compliance with the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 +HC, and PM standards.</a:t>
          </a:r>
          <a:endParaRPr lang="en-US" sz="1000" b="0" i="0" u="none" strike="noStrike" baseline="0">
            <a:solidFill>
              <a:srgbClr val="000000"/>
            </a:solidFill>
            <a:latin typeface="Arial"/>
            <a:cs typeface="Arial"/>
          </a:endParaRPr>
        </a:p>
        <a:p>
          <a:pPr algn="l" rtl="0">
            <a:lnSpc>
              <a:spcPts val="1100"/>
            </a:lnSpc>
            <a:defRPr sz="1000"/>
          </a:pPr>
          <a:endParaRPr lang="en-US" sz="1000" b="0" i="0" u="none" strike="noStrike" baseline="0">
            <a:solidFill>
              <a:srgbClr val="000000"/>
            </a:solidFill>
            <a:latin typeface="Arial"/>
            <a:cs typeface="Arial"/>
          </a:endParaRPr>
        </a:p>
        <a:p>
          <a:r>
            <a:rPr lang="en-US" sz="1000" b="1" i="0" u="none" strike="noStrike" baseline="0">
              <a:solidFill>
                <a:srgbClr val="000000"/>
              </a:solidFill>
              <a:latin typeface="Arial"/>
              <a:cs typeface="Arial"/>
            </a:rPr>
            <a:t>IV.  </a:t>
          </a:r>
          <a:r>
            <a:rPr lang="en-US" sz="1100" b="1">
              <a:effectLst/>
              <a:latin typeface="+mn-lt"/>
              <a:ea typeface="+mn-ea"/>
              <a:cs typeface="+mn-cs"/>
            </a:rPr>
            <a:t>Entering Data for the Current Model Year</a:t>
          </a:r>
          <a:endParaRPr lang="en-US" sz="1100">
            <a:effectLst/>
            <a:latin typeface="+mn-lt"/>
            <a:ea typeface="+mn-ea"/>
            <a:cs typeface="+mn-cs"/>
          </a:endParaRPr>
        </a:p>
        <a:p>
          <a:endParaRPr lang="en-US" sz="1100" b="1">
            <a:effectLst/>
            <a:latin typeface="+mn-lt"/>
            <a:ea typeface="+mn-ea"/>
            <a:cs typeface="+mn-cs"/>
          </a:endParaRPr>
        </a:p>
        <a:p>
          <a:r>
            <a:rPr lang="en-US" sz="1100" b="1">
              <a:effectLst/>
              <a:latin typeface="+mn-lt"/>
              <a:ea typeface="+mn-ea"/>
              <a:cs typeface="+mn-cs"/>
            </a:rPr>
            <a:t>Step 1:  </a:t>
          </a:r>
          <a:r>
            <a:rPr lang="en-US" sz="1100">
              <a:effectLst/>
              <a:latin typeface="+mn-lt"/>
              <a:ea typeface="+mn-ea"/>
              <a:cs typeface="+mn-cs"/>
            </a:rPr>
            <a:t>Using the third worksheet ("Field Descriptions") as a guide, enter in the appropriate information for each data element in the first 11 columns of the "Current MY Credit Calc" worksheet (with the exception of the third column, "Remanufactured?").  The next three columns for the proration factor, the applicable standard, and the credit balance are automatically populated based on the information and data entered </a:t>
          </a:r>
        </a:p>
        <a:p>
          <a:r>
            <a:rPr lang="en-US" sz="1100">
              <a:effectLst/>
              <a:latin typeface="+mn-lt"/>
              <a:ea typeface="+mn-ea"/>
              <a:cs typeface="+mn-cs"/>
            </a:rPr>
            <a:t> </a:t>
          </a:r>
        </a:p>
        <a:p>
          <a:r>
            <a:rPr lang="en-US" sz="1100">
              <a:effectLst/>
              <a:latin typeface="+mn-lt"/>
              <a:ea typeface="+mn-ea"/>
              <a:cs typeface="+mn-cs"/>
            </a:rPr>
            <a:t>All credit balances are divided into six averaging sets:  NO</a:t>
          </a:r>
          <a:r>
            <a:rPr lang="en-US" sz="1100" baseline="-25000">
              <a:effectLst/>
              <a:latin typeface="+mn-lt"/>
              <a:ea typeface="+mn-ea"/>
              <a:cs typeface="+mn-cs"/>
            </a:rPr>
            <a:t>x</a:t>
          </a:r>
          <a:r>
            <a:rPr lang="en-US" sz="1100">
              <a:effectLst/>
              <a:latin typeface="+mn-lt"/>
              <a:ea typeface="+mn-ea"/>
              <a:cs typeface="+mn-cs"/>
            </a:rPr>
            <a:t> Line-Haul, NO</a:t>
          </a:r>
          <a:r>
            <a:rPr lang="en-US" sz="1100" baseline="-25000">
              <a:effectLst/>
              <a:latin typeface="+mn-lt"/>
              <a:ea typeface="+mn-ea"/>
              <a:cs typeface="+mn-cs"/>
            </a:rPr>
            <a:t>x</a:t>
          </a:r>
          <a:r>
            <a:rPr lang="en-US" sz="1100">
              <a:effectLst/>
              <a:latin typeface="+mn-lt"/>
              <a:ea typeface="+mn-ea"/>
              <a:cs typeface="+mn-cs"/>
            </a:rPr>
            <a:t> Switch, PM Line-Haul, PM Switch, Tier 4 NO</a:t>
          </a:r>
          <a:r>
            <a:rPr lang="en-US" sz="1100" baseline="-25000">
              <a:effectLst/>
              <a:latin typeface="+mn-lt"/>
              <a:ea typeface="+mn-ea"/>
              <a:cs typeface="+mn-cs"/>
            </a:rPr>
            <a:t>x</a:t>
          </a:r>
          <a:r>
            <a:rPr lang="en-US" sz="1100">
              <a:effectLst/>
              <a:latin typeface="+mn-lt"/>
              <a:ea typeface="+mn-ea"/>
              <a:cs typeface="+mn-cs"/>
            </a:rPr>
            <a:t> + HC Line-Haul, and Tier 4 NO</a:t>
          </a:r>
          <a:r>
            <a:rPr lang="en-US" sz="1100" baseline="-25000">
              <a:effectLst/>
              <a:latin typeface="+mn-lt"/>
              <a:ea typeface="+mn-ea"/>
              <a:cs typeface="+mn-cs"/>
            </a:rPr>
            <a:t>x</a:t>
          </a:r>
          <a:r>
            <a:rPr lang="en-US" sz="1100">
              <a:effectLst/>
              <a:latin typeface="+mn-lt"/>
              <a:ea typeface="+mn-ea"/>
              <a:cs typeface="+mn-cs"/>
            </a:rPr>
            <a:t> + HC Switch.  Each engine family (or portion of each engine family) that is subject to a specific standard or averaging set, should have its own separate line item entry.  Some fields have drop-down menus that provide specific choices.  Note that as stated above, a brief note will appear in the "Messages" column if the data entered are either inconsistent with certain requirements or subject to limitations (e.g., if the FEL entered exceeds the FEL cap).  If necessary, any relevant observations or information may be entered into the "Comments" field.</a:t>
          </a:r>
        </a:p>
        <a:p>
          <a:r>
            <a:rPr lang="en-US" sz="1100">
              <a:effectLst/>
              <a:latin typeface="+mn-lt"/>
              <a:ea typeface="+mn-ea"/>
              <a:cs typeface="+mn-cs"/>
            </a:rPr>
            <a:t> </a:t>
          </a:r>
        </a:p>
        <a:p>
          <a:r>
            <a:rPr lang="en-US" sz="1100" b="1">
              <a:effectLst/>
              <a:latin typeface="+mn-lt"/>
              <a:ea typeface="+mn-ea"/>
              <a:cs typeface="+mn-cs"/>
            </a:rPr>
            <a:t>Step 2:</a:t>
          </a:r>
          <a:r>
            <a:rPr lang="en-US" sz="1100">
              <a:effectLst/>
              <a:latin typeface="+mn-lt"/>
              <a:ea typeface="+mn-ea"/>
              <a:cs typeface="+mn-cs"/>
            </a:rPr>
            <a:t>  If necessary, the "Power Rating Calc" worksheet can be used to calculate the production-weighted average power for each engine family.  The average power</a:t>
          </a:r>
          <a:r>
            <a:rPr lang="en-US" sz="1100" b="1">
              <a:effectLst/>
              <a:latin typeface="+mn-lt"/>
              <a:ea typeface="+mn-ea"/>
              <a:cs typeface="+mn-cs"/>
            </a:rPr>
            <a:t> </a:t>
          </a:r>
          <a:r>
            <a:rPr lang="en-US" sz="1100">
              <a:effectLst/>
              <a:latin typeface="+mn-lt"/>
              <a:ea typeface="+mn-ea"/>
              <a:cs typeface="+mn-cs"/>
            </a:rPr>
            <a:t>value corresponding to the final configuration for a particular engine family is the power value used in the emission credit calculation.  Enter in the appropriate information for each data element in the first four columns.   The last two columns for cumulative production volume and average power in kW are automatically calculated based on the data entered in the first four columns.</a:t>
          </a:r>
        </a:p>
        <a:p>
          <a:r>
            <a:rPr lang="en-US" sz="1100">
              <a:effectLst/>
              <a:latin typeface="+mn-lt"/>
              <a:ea typeface="+mn-ea"/>
              <a:cs typeface="+mn-cs"/>
            </a:rPr>
            <a:t> </a:t>
          </a:r>
        </a:p>
        <a:p>
          <a:r>
            <a:rPr lang="en-US" sz="1100">
              <a:effectLst/>
              <a:latin typeface="+mn-lt"/>
              <a:ea typeface="+mn-ea"/>
              <a:cs typeface="+mn-cs"/>
            </a:rPr>
            <a:t>Note that any extra rows that do not contain any data, can be left blank.  If additional rows are needed, please contact EPA for a revised form and specify how many entries/rows will be required.</a:t>
          </a:r>
        </a:p>
        <a:p>
          <a:endParaRPr lang="en-US" sz="1100">
            <a:effectLst/>
            <a:latin typeface="+mn-lt"/>
            <a:ea typeface="+mn-ea"/>
            <a:cs typeface="+mn-cs"/>
          </a:endParaRPr>
        </a:p>
        <a:p>
          <a:r>
            <a:rPr lang="en-US" sz="1100" b="1">
              <a:effectLst/>
              <a:latin typeface="+mn-lt"/>
              <a:ea typeface="+mn-ea"/>
              <a:cs typeface="+mn-cs"/>
            </a:rPr>
            <a:t>V.  Summary of NO</a:t>
          </a:r>
          <a:r>
            <a:rPr lang="en-US" sz="1100" b="1" baseline="-25000">
              <a:effectLst/>
              <a:latin typeface="+mn-lt"/>
              <a:ea typeface="+mn-ea"/>
              <a:cs typeface="+mn-cs"/>
            </a:rPr>
            <a:t>x</a:t>
          </a:r>
          <a:r>
            <a:rPr lang="en-US" sz="1100" b="1">
              <a:effectLst/>
              <a:latin typeface="+mn-lt"/>
              <a:ea typeface="+mn-ea"/>
              <a:cs typeface="+mn-cs"/>
            </a:rPr>
            <a:t>, NO</a:t>
          </a:r>
          <a:r>
            <a:rPr lang="en-US" sz="1100" b="1" baseline="-25000">
              <a:effectLst/>
              <a:latin typeface="+mn-lt"/>
              <a:ea typeface="+mn-ea"/>
              <a:cs typeface="+mn-cs"/>
            </a:rPr>
            <a:t>x</a:t>
          </a:r>
          <a:r>
            <a:rPr lang="en-US" sz="1100" b="1">
              <a:effectLst/>
              <a:latin typeface="+mn-lt"/>
              <a:ea typeface="+mn-ea"/>
              <a:cs typeface="+mn-cs"/>
            </a:rPr>
            <a:t> + HC, and PM Credits</a:t>
          </a:r>
          <a:endParaRPr lang="en-US" sz="1100">
            <a:effectLst/>
            <a:latin typeface="+mn-lt"/>
            <a:ea typeface="+mn-ea"/>
            <a:cs typeface="+mn-cs"/>
          </a:endParaRPr>
        </a:p>
        <a:p>
          <a:r>
            <a:rPr lang="en-US" sz="1100">
              <a:effectLst/>
              <a:latin typeface="+mn-lt"/>
              <a:ea typeface="+mn-ea"/>
              <a:cs typeface="+mn-cs"/>
            </a:rPr>
            <a:t> </a:t>
          </a:r>
        </a:p>
        <a:p>
          <a:r>
            <a:rPr lang="en-US" sz="1100">
              <a:effectLst/>
              <a:latin typeface="+mn-lt"/>
              <a:ea typeface="+mn-ea"/>
              <a:cs typeface="+mn-cs"/>
            </a:rPr>
            <a:t>The "Credit Summary" worksheet contains a summary of all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 + HC, and PM credits (banked, traded, transferred, and current model year credits) and allows for the application of these credits to current model year balances.  As with the "Current MY Credit Calc" and "Current MY Credit Calc - MANUAL" worksheets, all credit balances are divided into six averaging sets:  NO</a:t>
          </a:r>
          <a:r>
            <a:rPr lang="en-US" sz="1100" baseline="-25000">
              <a:effectLst/>
              <a:latin typeface="+mn-lt"/>
              <a:ea typeface="+mn-ea"/>
              <a:cs typeface="+mn-cs"/>
            </a:rPr>
            <a:t>x</a:t>
          </a:r>
          <a:r>
            <a:rPr lang="en-US" sz="1100">
              <a:effectLst/>
              <a:latin typeface="+mn-lt"/>
              <a:ea typeface="+mn-ea"/>
              <a:cs typeface="+mn-cs"/>
            </a:rPr>
            <a:t> Line-Haul, NO</a:t>
          </a:r>
          <a:r>
            <a:rPr lang="en-US" sz="1100" baseline="-25000">
              <a:effectLst/>
              <a:latin typeface="+mn-lt"/>
              <a:ea typeface="+mn-ea"/>
              <a:cs typeface="+mn-cs"/>
            </a:rPr>
            <a:t>x</a:t>
          </a:r>
          <a:r>
            <a:rPr lang="en-US" sz="1100">
              <a:effectLst/>
              <a:latin typeface="+mn-lt"/>
              <a:ea typeface="+mn-ea"/>
              <a:cs typeface="+mn-cs"/>
            </a:rPr>
            <a:t> Switch, Tier 4 NO</a:t>
          </a:r>
          <a:r>
            <a:rPr lang="en-US" sz="1100" baseline="-25000">
              <a:effectLst/>
              <a:latin typeface="+mn-lt"/>
              <a:ea typeface="+mn-ea"/>
              <a:cs typeface="+mn-cs"/>
            </a:rPr>
            <a:t>x</a:t>
          </a:r>
          <a:r>
            <a:rPr lang="en-US" sz="1100">
              <a:effectLst/>
              <a:latin typeface="+mn-lt"/>
              <a:ea typeface="+mn-ea"/>
              <a:cs typeface="+mn-cs"/>
            </a:rPr>
            <a:t> + HC Line-Haul, Tier 4 NO</a:t>
          </a:r>
          <a:r>
            <a:rPr lang="en-US" sz="1100" baseline="-25000">
              <a:effectLst/>
              <a:latin typeface="+mn-lt"/>
              <a:ea typeface="+mn-ea"/>
              <a:cs typeface="+mn-cs"/>
            </a:rPr>
            <a:t>x</a:t>
          </a:r>
          <a:r>
            <a:rPr lang="en-US" sz="1100">
              <a:effectLst/>
              <a:latin typeface="+mn-lt"/>
              <a:ea typeface="+mn-ea"/>
              <a:cs typeface="+mn-cs"/>
            </a:rPr>
            <a:t> + HC Switch, and PM Line-Haul, PM Switch.  The initial step requires the entry of carryover (banked),  traded, or transferred credit balances.  The application and averaging of these existing credits with current model year credits is summarized in the second step below.  In this worksheet, any cells that are highlighted in color are automatically populated based on information in the "Current MY Credit Calc" or "Current MY Credit Calc - MANUAL" worksheets or from the application of credits within the "Credit Summary" worksheet.</a:t>
          </a:r>
        </a:p>
        <a:p>
          <a:r>
            <a:rPr lang="en-US" sz="1100" b="1">
              <a:effectLst/>
              <a:latin typeface="+mn-lt"/>
              <a:ea typeface="+mn-ea"/>
              <a:cs typeface="+mn-cs"/>
            </a:rPr>
            <a:t> </a:t>
          </a:r>
          <a:endParaRPr lang="en-US" sz="1100">
            <a:effectLst/>
            <a:latin typeface="+mn-lt"/>
            <a:ea typeface="+mn-ea"/>
            <a:cs typeface="+mn-cs"/>
          </a:endParaRPr>
        </a:p>
        <a:p>
          <a:r>
            <a:rPr lang="en-US" sz="1100" b="1">
              <a:effectLst/>
              <a:latin typeface="+mn-lt"/>
              <a:ea typeface="+mn-ea"/>
              <a:cs typeface="+mn-cs"/>
            </a:rPr>
            <a:t>Step 1:</a:t>
          </a:r>
          <a:r>
            <a:rPr lang="en-US" sz="1100" b="1" baseline="0">
              <a:effectLst/>
              <a:latin typeface="+mn-lt"/>
              <a:ea typeface="+mn-ea"/>
              <a:cs typeface="+mn-cs"/>
            </a:rPr>
            <a:t>  </a:t>
          </a:r>
          <a:r>
            <a:rPr lang="en-US" sz="1100" b="1" u="sng">
              <a:effectLst/>
              <a:latin typeface="+mn-lt"/>
              <a:ea typeface="+mn-ea"/>
              <a:cs typeface="+mn-cs"/>
            </a:rPr>
            <a:t>Credit Balances Before Averaging</a:t>
          </a:r>
          <a:r>
            <a:rPr lang="en-US" sz="1100" b="1">
              <a:effectLst/>
              <a:latin typeface="+mn-lt"/>
              <a:ea typeface="+mn-ea"/>
              <a:cs typeface="+mn-cs"/>
            </a:rPr>
            <a:t>:  </a:t>
          </a:r>
          <a:r>
            <a:rPr lang="en-US" sz="1100">
              <a:effectLst/>
              <a:latin typeface="+mn-lt"/>
              <a:ea typeface="+mn-ea"/>
              <a:cs typeface="+mn-cs"/>
            </a:rPr>
            <a:t>Enter any carryover (banked), traded, and/or transferred credit balances.  Note that current model year credits are automatically populated in this summary sheet based on data entered and calculated within the "Current MY Credit Calc" or "Current MY Credit Calc - MANUAL" worksheets.</a:t>
          </a:r>
        </a:p>
        <a:p>
          <a:r>
            <a:rPr lang="en-US" sz="1100" b="1">
              <a:effectLst/>
              <a:latin typeface="+mn-lt"/>
              <a:ea typeface="+mn-ea"/>
              <a:cs typeface="+mn-cs"/>
            </a:rPr>
            <a:t> </a:t>
          </a:r>
          <a:endParaRPr lang="en-US" sz="1100">
            <a:effectLst/>
            <a:latin typeface="+mn-lt"/>
            <a:ea typeface="+mn-ea"/>
            <a:cs typeface="+mn-cs"/>
          </a:endParaRPr>
        </a:p>
        <a:p>
          <a:r>
            <a:rPr lang="en-US" sz="1100" b="1">
              <a:effectLst/>
              <a:latin typeface="+mn-lt"/>
              <a:ea typeface="+mn-ea"/>
              <a:cs typeface="+mn-cs"/>
            </a:rPr>
            <a:t>Step 2:</a:t>
          </a:r>
          <a:r>
            <a:rPr lang="en-US" sz="1100" b="1" baseline="0">
              <a:effectLst/>
              <a:latin typeface="+mn-lt"/>
              <a:ea typeface="+mn-ea"/>
              <a:cs typeface="+mn-cs"/>
            </a:rPr>
            <a:t>  </a:t>
          </a:r>
          <a:r>
            <a:rPr lang="en-US" sz="1100" b="1" u="sng">
              <a:effectLst/>
              <a:latin typeface="+mn-lt"/>
              <a:ea typeface="+mn-ea"/>
              <a:cs typeface="+mn-cs"/>
            </a:rPr>
            <a:t>Credit Usage and Averaging</a:t>
          </a:r>
          <a:r>
            <a:rPr lang="en-US" sz="1100" b="1">
              <a:effectLst/>
              <a:latin typeface="+mn-lt"/>
              <a:ea typeface="+mn-ea"/>
              <a:cs typeface="+mn-cs"/>
            </a:rPr>
            <a:t>:  </a:t>
          </a:r>
          <a:r>
            <a:rPr lang="en-US" sz="1100">
              <a:effectLst/>
              <a:latin typeface="+mn-lt"/>
              <a:ea typeface="+mn-ea"/>
              <a:cs typeface="+mn-cs"/>
            </a:rPr>
            <a:t>Using the existing balances (as included in the "Credit Balances before Averaging" section), indicate the number of traded credits, banked credits, transferred credits.  Ensure that credits are applied within the corresponding averaging set.</a:t>
          </a:r>
        </a:p>
        <a:p>
          <a:r>
            <a:rPr lang="en-US" sz="1100" b="1">
              <a:effectLst/>
              <a:latin typeface="+mn-lt"/>
              <a:ea typeface="+mn-ea"/>
              <a:cs typeface="+mn-cs"/>
            </a:rPr>
            <a:t> </a:t>
          </a:r>
          <a:endParaRPr lang="en-US" sz="1100">
            <a:effectLst/>
            <a:latin typeface="+mn-lt"/>
            <a:ea typeface="+mn-ea"/>
            <a:cs typeface="+mn-cs"/>
          </a:endParaRPr>
        </a:p>
        <a:p>
          <a:pPr>
            <a:lnSpc>
              <a:spcPts val="1200"/>
            </a:lnSpc>
          </a:pPr>
          <a:r>
            <a:rPr lang="en-US" sz="1100">
              <a:effectLst/>
              <a:latin typeface="+mn-lt"/>
              <a:ea typeface="+mn-ea"/>
              <a:cs typeface="+mn-cs"/>
            </a:rPr>
            <a:t>The "Credit Balances after Averaging" section of the worksheet is automatically populated with the credit balances based on the application of credits within the "Credit Usage and Averaging" section.  The final credit totals include current MY, banked, traded, and transferred credit balances after averaging.</a:t>
          </a:r>
        </a:p>
        <a:p>
          <a:pPr>
            <a:lnSpc>
              <a:spcPts val="1200"/>
            </a:lnSpc>
          </a:pPr>
          <a:endParaRPr lang="en-US" sz="1100">
            <a:effectLst/>
            <a:latin typeface="+mn-lt"/>
            <a:ea typeface="+mn-ea"/>
            <a:cs typeface="+mn-cs"/>
          </a:endParaRPr>
        </a:p>
      </xdr:txBody>
    </xdr:sp>
    <xdr:clientData/>
  </xdr:twoCellAnchor>
  <xdr:twoCellAnchor editAs="oneCell">
    <xdr:from>
      <xdr:col>0</xdr:col>
      <xdr:colOff>213360</xdr:colOff>
      <xdr:row>1</xdr:row>
      <xdr:rowOff>1270</xdr:rowOff>
    </xdr:from>
    <xdr:to>
      <xdr:col>2</xdr:col>
      <xdr:colOff>91440</xdr:colOff>
      <xdr:row>5</xdr:row>
      <xdr:rowOff>115570</xdr:rowOff>
    </xdr:to>
    <xdr:pic>
      <xdr:nvPicPr>
        <xdr:cNvPr id="7371" name="Picture 1" descr="epa_seal_small_trim">
          <a:extLst>
            <a:ext uri="{FF2B5EF4-FFF2-40B4-BE49-F238E27FC236}">
              <a16:creationId xmlns:a16="http://schemas.microsoft.com/office/drawing/2014/main" id="{FC77C400-4402-DFF3-E59C-E330BCB8086B}"/>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 y="160020"/>
          <a:ext cx="97028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0</xdr:colOff>
      <xdr:row>127</xdr:row>
      <xdr:rowOff>0</xdr:rowOff>
    </xdr:from>
    <xdr:to>
      <xdr:col>16</xdr:col>
      <xdr:colOff>607443</xdr:colOff>
      <xdr:row>131</xdr:row>
      <xdr:rowOff>63965</xdr:rowOff>
    </xdr:to>
    <xdr:sp macro="" textlink="">
      <xdr:nvSpPr>
        <xdr:cNvPr id="7" name="Text Box 922">
          <a:extLst>
            <a:ext uri="{FF2B5EF4-FFF2-40B4-BE49-F238E27FC236}">
              <a16:creationId xmlns:a16="http://schemas.microsoft.com/office/drawing/2014/main" id="{4241BDEB-9639-05C7-75FD-3C055E4F6B8F}"/>
            </a:ext>
          </a:extLst>
        </xdr:cNvPr>
        <xdr:cNvSpPr txBox="1">
          <a:spLocks noChangeArrowheads="1"/>
        </xdr:cNvSpPr>
      </xdr:nvSpPr>
      <xdr:spPr bwMode="auto">
        <a:xfrm>
          <a:off x="7715250" y="34994850"/>
          <a:ext cx="1276350"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lnSpc>
              <a:spcPts val="700"/>
            </a:lnSpc>
            <a:defRPr sz="1000"/>
          </a:pPr>
          <a:endParaRPr lang="en-US" sz="800" b="0" i="0" u="none" strike="noStrike" baseline="0">
            <a:solidFill>
              <a:srgbClr val="000000"/>
            </a:solidFill>
            <a:latin typeface="Arial"/>
            <a:cs typeface="Arial"/>
          </a:endParaRPr>
        </a:p>
        <a:p>
          <a:pPr algn="ctr" rtl="0">
            <a:lnSpc>
              <a:spcPts val="800"/>
            </a:lnSpc>
            <a:defRPr sz="1000"/>
          </a:pPr>
          <a:r>
            <a:rPr lang="en-US" sz="800" b="0" i="0" u="none" strike="noStrike" baseline="0">
              <a:solidFill>
                <a:srgbClr val="000000"/>
              </a:solidFill>
              <a:latin typeface="Arial"/>
              <a:cs typeface="Arial"/>
            </a:rPr>
            <a:t>OMB No. 2060-0392</a:t>
          </a:r>
        </a:p>
        <a:p>
          <a:pPr algn="ctr" rtl="0">
            <a:lnSpc>
              <a:spcPts val="700"/>
            </a:lnSpc>
            <a:defRPr sz="1000"/>
          </a:pPr>
          <a:r>
            <a:rPr lang="en-US" sz="800" b="0" i="0" u="none" strike="noStrike" baseline="0">
              <a:solidFill>
                <a:srgbClr val="000000"/>
              </a:solidFill>
              <a:latin typeface="Arial"/>
              <a:cs typeface="Arial"/>
            </a:rPr>
            <a:t>Approval Expires on</a:t>
          </a:r>
        </a:p>
        <a:p>
          <a:pPr algn="ctr" rtl="0">
            <a:lnSpc>
              <a:spcPts val="800"/>
            </a:lnSpc>
            <a:defRPr sz="1000"/>
          </a:pPr>
          <a:r>
            <a:rPr lang="en-US" sz="800" b="0" i="0" u="none" strike="noStrike" baseline="0">
              <a:solidFill>
                <a:srgbClr val="000000"/>
              </a:solidFill>
              <a:latin typeface="Arial"/>
              <a:cs typeface="Arial"/>
            </a:rPr>
            <a:t>2/28/2013</a:t>
          </a:r>
        </a:p>
        <a:p>
          <a:pPr algn="ctr" rtl="0">
            <a:lnSpc>
              <a:spcPts val="700"/>
            </a:lnSpc>
            <a:defRPr sz="1000"/>
          </a:pPr>
          <a:r>
            <a:rPr lang="en-US" sz="800" b="0" i="0" u="none" strike="noStrike" baseline="0">
              <a:solidFill>
                <a:srgbClr val="000000"/>
              </a:solidFill>
              <a:latin typeface="Arial"/>
              <a:cs typeface="Arial"/>
            </a:rPr>
            <a:t>EPA Form 5900-274</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83820</xdr:colOff>
      <xdr:row>1</xdr:row>
      <xdr:rowOff>1270</xdr:rowOff>
    </xdr:from>
    <xdr:to>
      <xdr:col>3</xdr:col>
      <xdr:colOff>1277938</xdr:colOff>
      <xdr:row>6</xdr:row>
      <xdr:rowOff>107950</xdr:rowOff>
    </xdr:to>
    <xdr:pic>
      <xdr:nvPicPr>
        <xdr:cNvPr id="8395" name="Picture 1" descr="epa_seal_small_trim">
          <a:extLst>
            <a:ext uri="{FF2B5EF4-FFF2-40B4-BE49-F238E27FC236}">
              <a16:creationId xmlns:a16="http://schemas.microsoft.com/office/drawing/2014/main" id="{B5D3F8D5-42EC-19F4-7B78-7B5FA594C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8445" y="128270"/>
          <a:ext cx="1194118" cy="1194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17</xdr:col>
      <xdr:colOff>2116</xdr:colOff>
      <xdr:row>8</xdr:row>
      <xdr:rowOff>0</xdr:rowOff>
    </xdr:from>
    <xdr:ext cx="1628403" cy="279102"/>
    <xdr:sp macro="" textlink="">
      <xdr:nvSpPr>
        <xdr:cNvPr id="4" name="TextBox 3">
          <a:extLst>
            <a:ext uri="{FF2B5EF4-FFF2-40B4-BE49-F238E27FC236}">
              <a16:creationId xmlns:a16="http://schemas.microsoft.com/office/drawing/2014/main" id="{E7AB42C9-E009-4E79-5581-6A610CB7A332}"/>
            </a:ext>
          </a:extLst>
        </xdr:cNvPr>
        <xdr:cNvSpPr txBox="1"/>
      </xdr:nvSpPr>
      <xdr:spPr>
        <a:xfrm>
          <a:off x="20116800" y="1543050"/>
          <a:ext cx="11525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endParaRPr lang="en-US"/>
        </a:p>
      </xdr:txBody>
    </xdr:sp>
    <xdr:clientData/>
  </xdr:oneCellAnchor>
  <xdr:twoCellAnchor>
    <xdr:from>
      <xdr:col>14</xdr:col>
      <xdr:colOff>10713720</xdr:colOff>
      <xdr:row>7</xdr:row>
      <xdr:rowOff>106680</xdr:rowOff>
    </xdr:from>
    <xdr:to>
      <xdr:col>15</xdr:col>
      <xdr:colOff>7620</xdr:colOff>
      <xdr:row>9</xdr:row>
      <xdr:rowOff>0</xdr:rowOff>
    </xdr:to>
    <xdr:sp macro="" textlink="">
      <xdr:nvSpPr>
        <xdr:cNvPr id="8397" name="Text Box 920">
          <a:extLst>
            <a:ext uri="{FF2B5EF4-FFF2-40B4-BE49-F238E27FC236}">
              <a16:creationId xmlns:a16="http://schemas.microsoft.com/office/drawing/2014/main" id="{398C4D53-07A9-500E-7F6C-3C0AC6EF0F49}"/>
            </a:ext>
          </a:extLst>
        </xdr:cNvPr>
        <xdr:cNvSpPr txBox="1">
          <a:spLocks noChangeArrowheads="1"/>
        </xdr:cNvSpPr>
      </xdr:nvSpPr>
      <xdr:spPr bwMode="auto">
        <a:xfrm>
          <a:off x="13395960" y="1531620"/>
          <a:ext cx="7620" cy="220980"/>
        </a:xfrm>
        <a:prstGeom prst="rect">
          <a:avLst/>
        </a:prstGeom>
        <a:solidFill>
          <a:srgbClr val="FFFFFF"/>
        </a:solidFill>
        <a:ln w="9525">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oneCellAnchor>
    <xdr:from>
      <xdr:col>16</xdr:col>
      <xdr:colOff>1956435</xdr:colOff>
      <xdr:row>8</xdr:row>
      <xdr:rowOff>0</xdr:rowOff>
    </xdr:from>
    <xdr:ext cx="2015824" cy="286035"/>
    <xdr:sp macro="" textlink="">
      <xdr:nvSpPr>
        <xdr:cNvPr id="12" name="TextBox 11">
          <a:extLst>
            <a:ext uri="{FF2B5EF4-FFF2-40B4-BE49-F238E27FC236}">
              <a16:creationId xmlns:a16="http://schemas.microsoft.com/office/drawing/2014/main" id="{68342842-CD66-EF80-29C2-B47D2EEAC58A}"/>
            </a:ext>
          </a:extLst>
        </xdr:cNvPr>
        <xdr:cNvSpPr txBox="1"/>
      </xdr:nvSpPr>
      <xdr:spPr>
        <a:xfrm>
          <a:off x="20116800" y="1543050"/>
          <a:ext cx="11525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endParaRPr lang="en-US"/>
        </a:p>
      </xdr:txBody>
    </xdr:sp>
    <xdr:clientData/>
  </xdr:oneCellAnchor>
  <xdr:twoCellAnchor>
    <xdr:from>
      <xdr:col>14</xdr:col>
      <xdr:colOff>10713720</xdr:colOff>
      <xdr:row>7</xdr:row>
      <xdr:rowOff>106680</xdr:rowOff>
    </xdr:from>
    <xdr:to>
      <xdr:col>15</xdr:col>
      <xdr:colOff>7620</xdr:colOff>
      <xdr:row>9</xdr:row>
      <xdr:rowOff>0</xdr:rowOff>
    </xdr:to>
    <xdr:sp macro="" textlink="">
      <xdr:nvSpPr>
        <xdr:cNvPr id="4915" name="Text Box 920">
          <a:extLst>
            <a:ext uri="{FF2B5EF4-FFF2-40B4-BE49-F238E27FC236}">
              <a16:creationId xmlns:a16="http://schemas.microsoft.com/office/drawing/2014/main" id="{8F6B7CB2-7887-4CEA-4474-BCE5B8A22CAA}"/>
            </a:ext>
          </a:extLst>
        </xdr:cNvPr>
        <xdr:cNvSpPr txBox="1">
          <a:spLocks noChangeArrowheads="1"/>
        </xdr:cNvSpPr>
      </xdr:nvSpPr>
      <xdr:spPr bwMode="auto">
        <a:xfrm>
          <a:off x="13540740" y="1531620"/>
          <a:ext cx="7620" cy="220980"/>
        </a:xfrm>
        <a:prstGeom prst="rect">
          <a:avLst/>
        </a:prstGeom>
        <a:solidFill>
          <a:srgbClr val="FFFFFF"/>
        </a:solidFill>
        <a:ln w="9525">
          <a:solidFill>
            <a:srgbClr val="000000"/>
          </a:solidFill>
          <a:miter lim="800000"/>
          <a:headEnd/>
          <a:tailEnd/>
        </a:ln>
      </xdr:spPr>
    </xdr:sp>
    <xdr:clientData/>
  </xdr:twoCellAnchor>
  <xdr:twoCellAnchor editAs="oneCell">
    <xdr:from>
      <xdr:col>3</xdr:col>
      <xdr:colOff>15881</xdr:colOff>
      <xdr:row>1</xdr:row>
      <xdr:rowOff>15873</xdr:rowOff>
    </xdr:from>
    <xdr:to>
      <xdr:col>3</xdr:col>
      <xdr:colOff>1209999</xdr:colOff>
      <xdr:row>6</xdr:row>
      <xdr:rowOff>122553</xdr:rowOff>
    </xdr:to>
    <xdr:pic>
      <xdr:nvPicPr>
        <xdr:cNvPr id="2" name="Picture 1" descr="epa_seal_small_trim">
          <a:extLst>
            <a:ext uri="{FF2B5EF4-FFF2-40B4-BE49-F238E27FC236}">
              <a16:creationId xmlns:a16="http://schemas.microsoft.com/office/drawing/2014/main" id="{D4EC9B5B-423C-459D-88C9-35D1EAE82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7631" y="142873"/>
          <a:ext cx="1194118" cy="1194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408941</xdr:colOff>
      <xdr:row>31</xdr:row>
      <xdr:rowOff>26670</xdr:rowOff>
    </xdr:from>
    <xdr:to>
      <xdr:col>3</xdr:col>
      <xdr:colOff>1461</xdr:colOff>
      <xdr:row>35</xdr:row>
      <xdr:rowOff>70731</xdr:rowOff>
    </xdr:to>
    <xdr:sp macro="" textlink="">
      <xdr:nvSpPr>
        <xdr:cNvPr id="3" name="Text Box 922">
          <a:extLst>
            <a:ext uri="{FF2B5EF4-FFF2-40B4-BE49-F238E27FC236}">
              <a16:creationId xmlns:a16="http://schemas.microsoft.com/office/drawing/2014/main" id="{6FECE9B7-9B4A-113D-1E97-3BB8CDD97844}"/>
            </a:ext>
          </a:extLst>
        </xdr:cNvPr>
        <xdr:cNvSpPr txBox="1">
          <a:spLocks noChangeArrowheads="1"/>
        </xdr:cNvSpPr>
      </xdr:nvSpPr>
      <xdr:spPr bwMode="auto">
        <a:xfrm>
          <a:off x="819151" y="12696825"/>
          <a:ext cx="1276350"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2060-0392</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 2/28/2013</a:t>
          </a:r>
        </a:p>
        <a:p>
          <a:pPr algn="ctr" rtl="0">
            <a:defRPr sz="1000"/>
          </a:pPr>
          <a:r>
            <a:rPr lang="en-US" sz="800" b="0" i="0" u="none" strike="noStrike" baseline="0">
              <a:solidFill>
                <a:srgbClr val="000000"/>
              </a:solidFill>
              <a:latin typeface="Arial"/>
              <a:cs typeface="Arial"/>
            </a:rPr>
            <a:t>EPA Form 5900-274</a:t>
          </a:r>
        </a:p>
      </xdr:txBody>
    </xdr:sp>
    <xdr:clientData/>
  </xdr:twoCellAnchor>
  <xdr:twoCellAnchor editAs="oneCell">
    <xdr:from>
      <xdr:col>0</xdr:col>
      <xdr:colOff>114300</xdr:colOff>
      <xdr:row>0</xdr:row>
      <xdr:rowOff>63500</xdr:rowOff>
    </xdr:from>
    <xdr:to>
      <xdr:col>2</xdr:col>
      <xdr:colOff>158750</xdr:colOff>
      <xdr:row>5</xdr:row>
      <xdr:rowOff>19050</xdr:rowOff>
    </xdr:to>
    <xdr:pic>
      <xdr:nvPicPr>
        <xdr:cNvPr id="4" name="Picture 1" descr="epa_seal_small_trim">
          <a:extLst>
            <a:ext uri="{FF2B5EF4-FFF2-40B4-BE49-F238E27FC236}">
              <a16:creationId xmlns:a16="http://schemas.microsoft.com/office/drawing/2014/main" id="{30E6EB5E-A366-4071-B46B-C9E970D5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63500"/>
          <a:ext cx="9715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79</xdr:row>
      <xdr:rowOff>0</xdr:rowOff>
    </xdr:from>
    <xdr:to>
      <xdr:col>3</xdr:col>
      <xdr:colOff>20332</xdr:colOff>
      <xdr:row>83</xdr:row>
      <xdr:rowOff>54983</xdr:rowOff>
    </xdr:to>
    <xdr:sp macro="" textlink="">
      <xdr:nvSpPr>
        <xdr:cNvPr id="3" name="Text Box 922">
          <a:extLst>
            <a:ext uri="{FF2B5EF4-FFF2-40B4-BE49-F238E27FC236}">
              <a16:creationId xmlns:a16="http://schemas.microsoft.com/office/drawing/2014/main" id="{8BBE8221-AD17-B5D8-F370-23F49AC38146}"/>
            </a:ext>
          </a:extLst>
        </xdr:cNvPr>
        <xdr:cNvSpPr txBox="1">
          <a:spLocks noChangeArrowheads="1"/>
        </xdr:cNvSpPr>
      </xdr:nvSpPr>
      <xdr:spPr bwMode="auto">
        <a:xfrm>
          <a:off x="1438275" y="13506450"/>
          <a:ext cx="1276350"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2060-0392</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2/28/2013</a:t>
          </a:r>
        </a:p>
        <a:p>
          <a:pPr algn="ctr" rtl="0">
            <a:defRPr sz="1000"/>
          </a:pPr>
          <a:r>
            <a:rPr lang="en-US" sz="800" b="0" i="0" u="none" strike="noStrike" baseline="0">
              <a:solidFill>
                <a:srgbClr val="000000"/>
              </a:solidFill>
              <a:latin typeface="Arial"/>
              <a:cs typeface="Arial"/>
            </a:rPr>
            <a:t>EPA Form 5900-274</a:t>
          </a:r>
        </a:p>
      </xdr:txBody>
    </xdr:sp>
    <xdr:clientData/>
  </xdr:twoCellAnchor>
  <xdr:twoCellAnchor editAs="oneCell">
    <xdr:from>
      <xdr:col>0</xdr:col>
      <xdr:colOff>57150</xdr:colOff>
      <xdr:row>0</xdr:row>
      <xdr:rowOff>63500</xdr:rowOff>
    </xdr:from>
    <xdr:to>
      <xdr:col>1</xdr:col>
      <xdr:colOff>1029018</xdr:colOff>
      <xdr:row>5</xdr:row>
      <xdr:rowOff>228918</xdr:rowOff>
    </xdr:to>
    <xdr:pic>
      <xdr:nvPicPr>
        <xdr:cNvPr id="5" name="Picture 1" descr="epa_seal_small_trim">
          <a:extLst>
            <a:ext uri="{FF2B5EF4-FFF2-40B4-BE49-F238E27FC236}">
              <a16:creationId xmlns:a16="http://schemas.microsoft.com/office/drawing/2014/main" id="{A5A5FA7B-B944-4F68-B86B-7AE3FEACF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63500"/>
          <a:ext cx="1194118" cy="1194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261620</xdr:colOff>
      <xdr:row>60</xdr:row>
      <xdr:rowOff>0</xdr:rowOff>
    </xdr:from>
    <xdr:to>
      <xdr:col>3</xdr:col>
      <xdr:colOff>1119</xdr:colOff>
      <xdr:row>64</xdr:row>
      <xdr:rowOff>37844</xdr:rowOff>
    </xdr:to>
    <xdr:sp macro="" textlink="">
      <xdr:nvSpPr>
        <xdr:cNvPr id="3" name="Text Box 922">
          <a:extLst>
            <a:ext uri="{FF2B5EF4-FFF2-40B4-BE49-F238E27FC236}">
              <a16:creationId xmlns:a16="http://schemas.microsoft.com/office/drawing/2014/main" id="{FEEB771D-B0B9-BD1F-D63A-D379522F017E}"/>
            </a:ext>
          </a:extLst>
        </xdr:cNvPr>
        <xdr:cNvSpPr txBox="1">
          <a:spLocks noChangeArrowheads="1"/>
        </xdr:cNvSpPr>
      </xdr:nvSpPr>
      <xdr:spPr bwMode="auto">
        <a:xfrm>
          <a:off x="1838325" y="10391775"/>
          <a:ext cx="1276350"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2060-0392</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2/28/2013</a:t>
          </a:r>
        </a:p>
        <a:p>
          <a:pPr algn="ctr" rtl="0">
            <a:defRPr sz="1000"/>
          </a:pPr>
          <a:r>
            <a:rPr lang="en-US" sz="800" b="0" i="0" u="none" strike="noStrike" baseline="0">
              <a:solidFill>
                <a:srgbClr val="000000"/>
              </a:solidFill>
              <a:latin typeface="Arial"/>
              <a:cs typeface="Arial"/>
            </a:rPr>
            <a:t>EPA Form 5900-274</a:t>
          </a:r>
        </a:p>
      </xdr:txBody>
    </xdr:sp>
    <xdr:clientData/>
  </xdr:twoCellAnchor>
  <xdr:twoCellAnchor editAs="oneCell">
    <xdr:from>
      <xdr:col>0</xdr:col>
      <xdr:colOff>76200</xdr:colOff>
      <xdr:row>0</xdr:row>
      <xdr:rowOff>76200</xdr:rowOff>
    </xdr:from>
    <xdr:to>
      <xdr:col>1</xdr:col>
      <xdr:colOff>1048068</xdr:colOff>
      <xdr:row>5</xdr:row>
      <xdr:rowOff>254318</xdr:rowOff>
    </xdr:to>
    <xdr:pic>
      <xdr:nvPicPr>
        <xdr:cNvPr id="4" name="Picture 1" descr="epa_seal_small_trim">
          <a:extLst>
            <a:ext uri="{FF2B5EF4-FFF2-40B4-BE49-F238E27FC236}">
              <a16:creationId xmlns:a16="http://schemas.microsoft.com/office/drawing/2014/main" id="{B649F199-CF7E-400D-AA8F-7CB3D56C3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76200"/>
          <a:ext cx="1194118" cy="1194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405765</xdr:colOff>
      <xdr:row>72</xdr:row>
      <xdr:rowOff>20320</xdr:rowOff>
    </xdr:from>
    <xdr:to>
      <xdr:col>12</xdr:col>
      <xdr:colOff>405765</xdr:colOff>
      <xdr:row>76</xdr:row>
      <xdr:rowOff>61248</xdr:rowOff>
    </xdr:to>
    <xdr:sp macro="" textlink="">
      <xdr:nvSpPr>
        <xdr:cNvPr id="3" name="Text Box 922">
          <a:extLst>
            <a:ext uri="{FF2B5EF4-FFF2-40B4-BE49-F238E27FC236}">
              <a16:creationId xmlns:a16="http://schemas.microsoft.com/office/drawing/2014/main" id="{8C7F08AB-EBFE-DBDA-C2A7-F5C10E7F22BE}"/>
            </a:ext>
          </a:extLst>
        </xdr:cNvPr>
        <xdr:cNvSpPr txBox="1">
          <a:spLocks noChangeArrowheads="1"/>
        </xdr:cNvSpPr>
      </xdr:nvSpPr>
      <xdr:spPr bwMode="auto">
        <a:xfrm>
          <a:off x="6315075" y="10629900"/>
          <a:ext cx="1276350"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2060-0392</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2/28/2013</a:t>
          </a:r>
        </a:p>
        <a:p>
          <a:pPr algn="ctr" rtl="0">
            <a:defRPr sz="1000"/>
          </a:pPr>
          <a:r>
            <a:rPr lang="en-US" sz="800" b="0" i="0" u="none" strike="noStrike" baseline="0">
              <a:solidFill>
                <a:srgbClr val="000000"/>
              </a:solidFill>
              <a:latin typeface="Arial"/>
              <a:cs typeface="Arial"/>
            </a:rPr>
            <a:t>EPA Form 5900-274</a:t>
          </a:r>
        </a:p>
      </xdr:txBody>
    </xdr:sp>
    <xdr:clientData/>
  </xdr:twoCellAnchor>
  <xdr:twoCellAnchor editAs="oneCell">
    <xdr:from>
      <xdr:col>2</xdr:col>
      <xdr:colOff>209550</xdr:colOff>
      <xdr:row>0</xdr:row>
      <xdr:rowOff>146050</xdr:rowOff>
    </xdr:from>
    <xdr:to>
      <xdr:col>4</xdr:col>
      <xdr:colOff>279718</xdr:colOff>
      <xdr:row>6</xdr:row>
      <xdr:rowOff>32068</xdr:rowOff>
    </xdr:to>
    <xdr:pic>
      <xdr:nvPicPr>
        <xdr:cNvPr id="2" name="Picture 1" descr="epa_seal_small_trim">
          <a:extLst>
            <a:ext uri="{FF2B5EF4-FFF2-40B4-BE49-F238E27FC236}">
              <a16:creationId xmlns:a16="http://schemas.microsoft.com/office/drawing/2014/main" id="{494F9762-F7E7-40C5-AD6E-0637DB877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7000" y="146050"/>
          <a:ext cx="1194118" cy="1194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55"/>
  <sheetViews>
    <sheetView tabSelected="1" workbookViewId="0"/>
  </sheetViews>
  <sheetFormatPr defaultRowHeight="12.5" x14ac:dyDescent="0.25"/>
  <cols>
    <col min="1" max="16" width="7.81640625" customWidth="1"/>
    <col min="17" max="17" width="13.1796875" customWidth="1"/>
  </cols>
  <sheetData>
    <row r="1" spans="1:17" x14ac:dyDescent="0.25">
      <c r="A1" s="354"/>
      <c r="B1" s="354"/>
      <c r="C1" s="354"/>
      <c r="D1" s="354"/>
      <c r="E1" s="354"/>
      <c r="F1" s="354"/>
      <c r="G1" s="354"/>
      <c r="H1" s="354"/>
      <c r="I1" s="354"/>
      <c r="J1" s="354"/>
      <c r="K1" s="354"/>
      <c r="L1" s="354"/>
      <c r="M1" s="354"/>
      <c r="N1" s="354"/>
      <c r="O1" s="354"/>
      <c r="P1" s="354"/>
      <c r="Q1" s="354"/>
    </row>
    <row r="2" spans="1:17" ht="17.5" x14ac:dyDescent="0.35">
      <c r="A2" s="554" t="s">
        <v>253</v>
      </c>
      <c r="B2" s="554"/>
      <c r="C2" s="554"/>
      <c r="D2" s="554"/>
      <c r="E2" s="554"/>
      <c r="F2" s="554"/>
      <c r="G2" s="554"/>
      <c r="H2" s="554"/>
      <c r="I2" s="554"/>
      <c r="J2" s="554"/>
      <c r="K2" s="554"/>
      <c r="L2" s="554"/>
      <c r="M2" s="554"/>
      <c r="N2" s="554"/>
      <c r="O2" s="554"/>
      <c r="P2" s="554"/>
      <c r="Q2" s="554"/>
    </row>
    <row r="3" spans="1:17" ht="20" x14ac:dyDescent="0.4">
      <c r="A3" s="555" t="s">
        <v>254</v>
      </c>
      <c r="B3" s="555"/>
      <c r="C3" s="555"/>
      <c r="D3" s="555"/>
      <c r="E3" s="555"/>
      <c r="F3" s="555"/>
      <c r="G3" s="555"/>
      <c r="H3" s="555"/>
      <c r="I3" s="555"/>
      <c r="J3" s="555"/>
      <c r="K3" s="555"/>
      <c r="L3" s="555"/>
      <c r="M3" s="555"/>
      <c r="N3" s="555"/>
      <c r="O3" s="555"/>
      <c r="P3" s="555"/>
      <c r="Q3" s="555"/>
    </row>
    <row r="4" spans="1:17" ht="17.5" x14ac:dyDescent="0.35">
      <c r="A4" s="554" t="s">
        <v>287</v>
      </c>
      <c r="B4" s="554"/>
      <c r="C4" s="554"/>
      <c r="D4" s="554"/>
      <c r="E4" s="554"/>
      <c r="F4" s="554"/>
      <c r="G4" s="554"/>
      <c r="H4" s="554"/>
      <c r="I4" s="554"/>
      <c r="J4" s="554"/>
      <c r="K4" s="554"/>
      <c r="L4" s="554"/>
      <c r="M4" s="554"/>
      <c r="N4" s="554"/>
      <c r="O4" s="554"/>
      <c r="P4" s="554"/>
      <c r="Q4" s="554"/>
    </row>
    <row r="5" spans="1:17" x14ac:dyDescent="0.25">
      <c r="A5" s="361"/>
      <c r="B5" s="361"/>
      <c r="C5" s="361"/>
      <c r="D5" s="361"/>
      <c r="E5" s="361"/>
      <c r="F5" s="361"/>
      <c r="G5" s="361"/>
      <c r="H5" s="361"/>
      <c r="I5" s="361"/>
      <c r="J5" s="361"/>
      <c r="K5" s="361"/>
      <c r="L5" s="361"/>
      <c r="M5" s="361"/>
      <c r="N5" s="361"/>
      <c r="O5" s="361"/>
      <c r="P5" s="361"/>
      <c r="Q5" s="361"/>
    </row>
    <row r="6" spans="1:17" ht="20.25" customHeight="1" x14ac:dyDescent="0.4">
      <c r="A6" s="556" t="s">
        <v>256</v>
      </c>
      <c r="B6" s="556"/>
      <c r="C6" s="556"/>
      <c r="D6" s="556"/>
      <c r="E6" s="556"/>
      <c r="F6" s="556"/>
      <c r="G6" s="556"/>
      <c r="H6" s="556"/>
      <c r="I6" s="556"/>
      <c r="J6" s="556"/>
      <c r="K6" s="556"/>
      <c r="L6" s="556"/>
      <c r="M6" s="556"/>
      <c r="N6" s="556"/>
      <c r="O6" s="556"/>
      <c r="P6" s="556"/>
      <c r="Q6" s="556"/>
    </row>
    <row r="7" spans="1:17" x14ac:dyDescent="0.25">
      <c r="A7" s="569" t="s">
        <v>295</v>
      </c>
      <c r="B7" s="569"/>
      <c r="C7" s="569"/>
      <c r="D7" s="569"/>
      <c r="E7" s="569"/>
      <c r="F7" s="569"/>
      <c r="G7" s="569"/>
      <c r="H7" s="569"/>
      <c r="I7" s="569"/>
      <c r="J7" s="569"/>
      <c r="K7" s="569"/>
      <c r="L7" s="569"/>
      <c r="M7" s="569"/>
      <c r="N7" s="569"/>
      <c r="O7" s="569"/>
      <c r="P7" s="569"/>
      <c r="Q7" s="569"/>
    </row>
    <row r="8" spans="1:17" x14ac:dyDescent="0.25">
      <c r="A8" s="364"/>
      <c r="B8" s="364"/>
      <c r="C8" s="364"/>
      <c r="D8" s="364"/>
      <c r="E8" s="364"/>
      <c r="F8" s="364"/>
      <c r="G8" s="364"/>
      <c r="H8" s="364"/>
      <c r="I8" s="364"/>
      <c r="J8" s="364"/>
      <c r="K8" s="364"/>
      <c r="L8" s="364"/>
      <c r="M8" s="364"/>
      <c r="N8" s="364"/>
      <c r="O8" s="364"/>
      <c r="P8" s="364"/>
      <c r="Q8" s="364"/>
    </row>
    <row r="9" spans="1:17" ht="18" x14ac:dyDescent="0.4">
      <c r="A9" s="366" t="s">
        <v>284</v>
      </c>
      <c r="B9" s="367"/>
      <c r="C9" s="367"/>
      <c r="D9" s="368"/>
      <c r="E9" s="369"/>
      <c r="F9" s="369"/>
      <c r="G9" s="370"/>
      <c r="H9" s="369"/>
      <c r="I9" s="369"/>
      <c r="J9" s="369"/>
      <c r="K9" s="369"/>
      <c r="L9" s="369"/>
      <c r="M9" s="369"/>
      <c r="N9" s="369"/>
      <c r="O9" s="369"/>
      <c r="P9" s="369"/>
      <c r="Q9" s="369"/>
    </row>
    <row r="10" spans="1:17" x14ac:dyDescent="0.25">
      <c r="A10" s="486"/>
      <c r="B10" s="486"/>
      <c r="C10" s="486"/>
      <c r="D10" s="486"/>
      <c r="E10" s="486"/>
      <c r="F10" s="486"/>
      <c r="G10" s="486"/>
      <c r="H10" s="486"/>
      <c r="I10" s="486"/>
      <c r="J10" s="486"/>
      <c r="K10" s="486"/>
      <c r="L10" s="486"/>
      <c r="M10" s="486"/>
      <c r="N10" s="486"/>
      <c r="O10" s="486"/>
      <c r="P10" s="486"/>
      <c r="Q10" s="486"/>
    </row>
    <row r="11" spans="1:17" x14ac:dyDescent="0.25">
      <c r="A11" s="486"/>
      <c r="B11" s="486"/>
      <c r="C11" s="486"/>
      <c r="D11" s="486"/>
      <c r="E11" s="486"/>
      <c r="F11" s="486"/>
      <c r="G11" s="486"/>
      <c r="H11" s="486"/>
      <c r="I11" s="486"/>
      <c r="J11" s="486"/>
      <c r="K11" s="486"/>
      <c r="L11" s="486"/>
      <c r="M11" s="486"/>
      <c r="N11" s="486"/>
      <c r="O11" s="486"/>
      <c r="P11" s="486"/>
      <c r="Q11" s="486"/>
    </row>
    <row r="12" spans="1:17" x14ac:dyDescent="0.25">
      <c r="A12" s="486"/>
      <c r="B12" s="486"/>
      <c r="C12" s="486"/>
      <c r="D12" s="486"/>
      <c r="E12" s="486"/>
      <c r="F12" s="486"/>
      <c r="G12" s="486"/>
      <c r="H12" s="486"/>
      <c r="I12" s="486"/>
      <c r="J12" s="486"/>
      <c r="K12" s="486"/>
      <c r="L12" s="486"/>
      <c r="M12" s="486"/>
      <c r="N12" s="486"/>
      <c r="O12" s="486"/>
      <c r="P12" s="486"/>
      <c r="Q12" s="486"/>
    </row>
    <row r="13" spans="1:17" x14ac:dyDescent="0.25">
      <c r="A13" s="486"/>
      <c r="B13" s="486"/>
      <c r="C13" s="486"/>
      <c r="D13" s="486"/>
      <c r="E13" s="486"/>
      <c r="F13" s="486"/>
      <c r="G13" s="486"/>
      <c r="H13" s="486"/>
      <c r="I13" s="486"/>
      <c r="J13" s="486"/>
      <c r="K13" s="486"/>
      <c r="L13" s="486"/>
      <c r="M13" s="486"/>
      <c r="N13" s="486"/>
      <c r="O13" s="486"/>
      <c r="P13" s="486"/>
      <c r="Q13" s="486"/>
    </row>
    <row r="14" spans="1:17" x14ac:dyDescent="0.25">
      <c r="A14" s="486"/>
      <c r="B14" s="486"/>
      <c r="C14" s="486"/>
      <c r="D14" s="486"/>
      <c r="E14" s="486"/>
      <c r="F14" s="486"/>
      <c r="G14" s="486"/>
      <c r="H14" s="486"/>
      <c r="I14" s="486"/>
      <c r="J14" s="486"/>
      <c r="K14" s="486"/>
      <c r="L14" s="486"/>
      <c r="M14" s="486"/>
      <c r="N14" s="486"/>
      <c r="O14" s="486"/>
      <c r="P14" s="486"/>
      <c r="Q14" s="486"/>
    </row>
    <row r="15" spans="1:17" x14ac:dyDescent="0.25">
      <c r="A15" s="486"/>
      <c r="B15" s="486"/>
      <c r="C15" s="486"/>
      <c r="D15" s="486"/>
      <c r="E15" s="486"/>
      <c r="F15" s="486"/>
      <c r="G15" s="486"/>
      <c r="H15" s="486"/>
      <c r="I15" s="486"/>
      <c r="J15" s="486"/>
      <c r="K15" s="486"/>
      <c r="L15" s="486"/>
      <c r="M15" s="486"/>
      <c r="N15" s="486"/>
      <c r="O15" s="486"/>
      <c r="P15" s="486"/>
      <c r="Q15" s="486"/>
    </row>
    <row r="16" spans="1:17" x14ac:dyDescent="0.25">
      <c r="A16" s="486"/>
      <c r="B16" s="486"/>
      <c r="C16" s="486"/>
      <c r="D16" s="486"/>
      <c r="E16" s="486"/>
      <c r="F16" s="486"/>
      <c r="G16" s="486"/>
      <c r="H16" s="486"/>
      <c r="I16" s="486"/>
      <c r="J16" s="486"/>
      <c r="K16" s="486"/>
      <c r="L16" s="486"/>
      <c r="M16" s="486"/>
      <c r="N16" s="486"/>
      <c r="O16" s="486"/>
      <c r="P16" s="486"/>
      <c r="Q16" s="486"/>
    </row>
    <row r="17" spans="1:17" x14ac:dyDescent="0.25">
      <c r="A17" s="486"/>
      <c r="B17" s="486"/>
      <c r="C17" s="486"/>
      <c r="D17" s="486"/>
      <c r="E17" s="486"/>
      <c r="F17" s="486"/>
      <c r="G17" s="486"/>
      <c r="H17" s="486"/>
      <c r="I17" s="486"/>
      <c r="J17" s="486"/>
      <c r="K17" s="486"/>
      <c r="L17" s="486"/>
      <c r="M17" s="486"/>
      <c r="N17" s="486"/>
      <c r="O17" s="486"/>
      <c r="P17" s="486"/>
      <c r="Q17" s="486"/>
    </row>
    <row r="18" spans="1:17" x14ac:dyDescent="0.25">
      <c r="A18" s="486"/>
      <c r="B18" s="486"/>
      <c r="C18" s="486"/>
      <c r="D18" s="486"/>
      <c r="E18" s="486"/>
      <c r="F18" s="486"/>
      <c r="G18" s="486"/>
      <c r="H18" s="486"/>
      <c r="I18" s="486"/>
      <c r="J18" s="486"/>
      <c r="K18" s="486"/>
      <c r="L18" s="486"/>
      <c r="M18" s="486"/>
      <c r="N18" s="486"/>
      <c r="O18" s="486"/>
      <c r="P18" s="486"/>
      <c r="Q18" s="486"/>
    </row>
    <row r="19" spans="1:17" x14ac:dyDescent="0.25">
      <c r="A19" s="486"/>
      <c r="B19" s="486"/>
      <c r="C19" s="486"/>
      <c r="D19" s="486"/>
      <c r="E19" s="486"/>
      <c r="F19" s="486"/>
      <c r="G19" s="486"/>
      <c r="H19" s="486"/>
      <c r="I19" s="486"/>
      <c r="J19" s="486"/>
      <c r="K19" s="486"/>
      <c r="L19" s="486"/>
      <c r="M19" s="486"/>
      <c r="N19" s="486"/>
      <c r="O19" s="486"/>
      <c r="P19" s="486"/>
      <c r="Q19" s="486"/>
    </row>
    <row r="20" spans="1:17" x14ac:dyDescent="0.25">
      <c r="A20" s="486"/>
      <c r="B20" s="486"/>
      <c r="C20" s="486"/>
      <c r="D20" s="486"/>
      <c r="E20" s="486"/>
      <c r="F20" s="486"/>
      <c r="G20" s="486"/>
      <c r="H20" s="486"/>
      <c r="I20" s="486"/>
      <c r="J20" s="486"/>
      <c r="K20" s="486"/>
      <c r="L20" s="486"/>
      <c r="M20" s="486"/>
      <c r="N20" s="486"/>
      <c r="O20" s="486"/>
      <c r="P20" s="486"/>
      <c r="Q20" s="486"/>
    </row>
    <row r="21" spans="1:17" x14ac:dyDescent="0.25">
      <c r="A21" s="486"/>
      <c r="B21" s="486"/>
      <c r="C21" s="486"/>
      <c r="D21" s="486"/>
      <c r="E21" s="486"/>
      <c r="F21" s="486"/>
      <c r="G21" s="486"/>
      <c r="H21" s="486"/>
      <c r="I21" s="486"/>
      <c r="J21" s="486"/>
      <c r="K21" s="486"/>
      <c r="L21" s="486"/>
      <c r="M21" s="486"/>
      <c r="N21" s="486"/>
      <c r="O21" s="486"/>
      <c r="P21" s="486"/>
      <c r="Q21" s="486"/>
    </row>
    <row r="22" spans="1:17" x14ac:dyDescent="0.25">
      <c r="A22" s="486"/>
      <c r="B22" s="486"/>
      <c r="C22" s="486"/>
      <c r="D22" s="486"/>
      <c r="E22" s="486"/>
      <c r="F22" s="486"/>
      <c r="G22" s="486"/>
      <c r="H22" s="486"/>
      <c r="I22" s="486"/>
      <c r="J22" s="486"/>
      <c r="K22" s="486"/>
      <c r="L22" s="486"/>
      <c r="M22" s="486"/>
      <c r="N22" s="486"/>
      <c r="O22" s="486"/>
      <c r="P22" s="486"/>
      <c r="Q22" s="486"/>
    </row>
    <row r="23" spans="1:17" x14ac:dyDescent="0.25">
      <c r="A23" s="486"/>
      <c r="B23" s="486"/>
      <c r="C23" s="486"/>
      <c r="D23" s="486"/>
      <c r="E23" s="486"/>
      <c r="F23" s="486"/>
      <c r="G23" s="486"/>
      <c r="H23" s="486"/>
      <c r="I23" s="486"/>
      <c r="J23" s="486"/>
      <c r="K23" s="486"/>
      <c r="L23" s="486"/>
      <c r="M23" s="486"/>
      <c r="N23" s="486"/>
      <c r="O23" s="486"/>
      <c r="P23" s="486"/>
      <c r="Q23" s="486"/>
    </row>
    <row r="24" spans="1:17" x14ac:dyDescent="0.25">
      <c r="A24" s="486"/>
      <c r="B24" s="486"/>
      <c r="C24" s="486"/>
      <c r="D24" s="486"/>
      <c r="E24" s="486"/>
      <c r="F24" s="486"/>
      <c r="G24" s="486"/>
      <c r="H24" s="486"/>
      <c r="I24" s="486"/>
      <c r="J24" s="486"/>
      <c r="K24" s="486"/>
      <c r="L24" s="486"/>
      <c r="M24" s="486"/>
      <c r="N24" s="486"/>
      <c r="O24" s="486"/>
      <c r="P24" s="486"/>
      <c r="Q24" s="486"/>
    </row>
    <row r="25" spans="1:17" x14ac:dyDescent="0.25">
      <c r="A25" s="486"/>
      <c r="B25" s="486"/>
      <c r="C25" s="486"/>
      <c r="D25" s="486"/>
      <c r="E25" s="486"/>
      <c r="F25" s="486"/>
      <c r="G25" s="486"/>
      <c r="H25" s="486"/>
      <c r="I25" s="486"/>
      <c r="J25" s="486"/>
      <c r="K25" s="486"/>
      <c r="L25" s="486"/>
      <c r="M25" s="486"/>
      <c r="N25" s="486"/>
      <c r="O25" s="486"/>
      <c r="P25" s="486"/>
      <c r="Q25" s="486"/>
    </row>
    <row r="26" spans="1:17" x14ac:dyDescent="0.25">
      <c r="A26" s="486"/>
      <c r="B26" s="486"/>
      <c r="C26" s="486"/>
      <c r="D26" s="486"/>
      <c r="E26" s="486"/>
      <c r="F26" s="486"/>
      <c r="G26" s="486"/>
      <c r="H26" s="486"/>
      <c r="I26" s="486"/>
      <c r="J26" s="486"/>
      <c r="K26" s="486"/>
      <c r="L26" s="486"/>
      <c r="M26" s="486"/>
      <c r="N26" s="486"/>
      <c r="O26" s="486"/>
      <c r="P26" s="486"/>
      <c r="Q26" s="486"/>
    </row>
    <row r="27" spans="1:17" x14ac:dyDescent="0.25">
      <c r="A27" s="486"/>
      <c r="B27" s="486"/>
      <c r="C27" s="486"/>
      <c r="D27" s="486"/>
      <c r="E27" s="486"/>
      <c r="F27" s="486"/>
      <c r="G27" s="486"/>
      <c r="H27" s="486"/>
      <c r="I27" s="486"/>
      <c r="J27" s="486"/>
      <c r="K27" s="486"/>
      <c r="L27" s="486"/>
      <c r="M27" s="486"/>
      <c r="N27" s="486"/>
      <c r="O27" s="486"/>
      <c r="P27" s="486"/>
      <c r="Q27" s="486"/>
    </row>
    <row r="28" spans="1:17" x14ac:dyDescent="0.25">
      <c r="A28" s="486"/>
      <c r="B28" s="486"/>
      <c r="C28" s="486"/>
      <c r="D28" s="486"/>
      <c r="E28" s="486"/>
      <c r="F28" s="486"/>
      <c r="G28" s="486"/>
      <c r="H28" s="486"/>
      <c r="I28" s="486"/>
      <c r="J28" s="486"/>
      <c r="K28" s="486"/>
      <c r="L28" s="486"/>
      <c r="M28" s="486"/>
      <c r="N28" s="486"/>
      <c r="O28" s="486"/>
      <c r="P28" s="486"/>
      <c r="Q28" s="486"/>
    </row>
    <row r="29" spans="1:17" x14ac:dyDescent="0.25">
      <c r="A29" s="486"/>
      <c r="B29" s="486"/>
      <c r="C29" s="486"/>
      <c r="D29" s="486"/>
      <c r="E29" s="486"/>
      <c r="F29" s="486"/>
      <c r="G29" s="486"/>
      <c r="H29" s="486"/>
      <c r="I29" s="486"/>
      <c r="J29" s="486"/>
      <c r="K29" s="486"/>
      <c r="L29" s="486"/>
      <c r="M29" s="486"/>
      <c r="N29" s="486"/>
      <c r="O29" s="486"/>
      <c r="P29" s="486"/>
      <c r="Q29" s="486"/>
    </row>
    <row r="30" spans="1:17" x14ac:dyDescent="0.25">
      <c r="A30" s="486"/>
      <c r="B30" s="486"/>
      <c r="C30" s="486"/>
      <c r="D30" s="486"/>
      <c r="E30" s="486"/>
      <c r="F30" s="486"/>
      <c r="G30" s="486"/>
      <c r="H30" s="486"/>
      <c r="I30" s="486"/>
      <c r="J30" s="486"/>
      <c r="K30" s="486"/>
      <c r="L30" s="486"/>
      <c r="M30" s="486"/>
      <c r="N30" s="486"/>
      <c r="O30" s="486"/>
      <c r="P30" s="486"/>
      <c r="Q30" s="486"/>
    </row>
    <row r="31" spans="1:17" x14ac:dyDescent="0.25">
      <c r="A31" s="486"/>
      <c r="B31" s="486"/>
      <c r="C31" s="486"/>
      <c r="D31" s="486"/>
      <c r="E31" s="486"/>
      <c r="F31" s="486"/>
      <c r="G31" s="486"/>
      <c r="H31" s="486"/>
      <c r="I31" s="486"/>
      <c r="J31" s="486"/>
      <c r="K31" s="486"/>
      <c r="L31" s="486"/>
      <c r="M31" s="486"/>
      <c r="N31" s="486"/>
      <c r="O31" s="486"/>
      <c r="P31" s="486"/>
      <c r="Q31" s="486"/>
    </row>
    <row r="32" spans="1:17" x14ac:dyDescent="0.25">
      <c r="A32" s="486"/>
      <c r="B32" s="486"/>
      <c r="C32" s="486"/>
      <c r="D32" s="486"/>
      <c r="E32" s="486"/>
      <c r="F32" s="486"/>
      <c r="G32" s="486"/>
      <c r="H32" s="486"/>
      <c r="I32" s="486"/>
      <c r="J32" s="486"/>
      <c r="K32" s="486"/>
      <c r="L32" s="486"/>
      <c r="M32" s="486"/>
      <c r="N32" s="486"/>
      <c r="O32" s="486"/>
      <c r="P32" s="486"/>
      <c r="Q32" s="486"/>
    </row>
    <row r="33" spans="1:17" x14ac:dyDescent="0.25">
      <c r="A33" s="486"/>
      <c r="B33" s="486"/>
      <c r="C33" s="486"/>
      <c r="D33" s="486"/>
      <c r="E33" s="486"/>
      <c r="F33" s="486"/>
      <c r="G33" s="486"/>
      <c r="H33" s="486"/>
      <c r="I33" s="486"/>
      <c r="J33" s="486"/>
      <c r="K33" s="486"/>
      <c r="L33" s="486"/>
      <c r="M33" s="486"/>
      <c r="N33" s="486"/>
      <c r="O33" s="486"/>
      <c r="P33" s="486"/>
      <c r="Q33" s="486"/>
    </row>
    <row r="34" spans="1:17" x14ac:dyDescent="0.25">
      <c r="A34" s="486"/>
      <c r="B34" s="486"/>
      <c r="C34" s="486"/>
      <c r="D34" s="486"/>
      <c r="E34" s="486"/>
      <c r="F34" s="486"/>
      <c r="G34" s="486"/>
      <c r="H34" s="486"/>
      <c r="I34" s="486"/>
      <c r="J34" s="486"/>
      <c r="K34" s="486"/>
      <c r="L34" s="486"/>
      <c r="M34" s="486"/>
      <c r="N34" s="486"/>
      <c r="O34" s="486"/>
      <c r="P34" s="486"/>
      <c r="Q34" s="486"/>
    </row>
    <row r="35" spans="1:17" x14ac:dyDescent="0.25">
      <c r="A35" s="486"/>
      <c r="B35" s="486"/>
      <c r="C35" s="486"/>
      <c r="D35" s="486"/>
      <c r="E35" s="486"/>
      <c r="F35" s="486"/>
      <c r="G35" s="486"/>
      <c r="H35" s="486"/>
      <c r="I35" s="486"/>
      <c r="J35" s="486"/>
      <c r="K35" s="486"/>
      <c r="L35" s="486"/>
      <c r="M35" s="486"/>
      <c r="N35" s="486"/>
      <c r="O35" s="486"/>
      <c r="P35" s="486"/>
      <c r="Q35" s="486"/>
    </row>
    <row r="36" spans="1:17" x14ac:dyDescent="0.25">
      <c r="A36" s="486"/>
      <c r="B36" s="486"/>
      <c r="C36" s="486"/>
      <c r="D36" s="486"/>
      <c r="E36" s="486"/>
      <c r="F36" s="486"/>
      <c r="G36" s="486"/>
      <c r="H36" s="486"/>
      <c r="I36" s="486"/>
      <c r="J36" s="486"/>
      <c r="K36" s="486"/>
      <c r="L36" s="486"/>
      <c r="M36" s="486"/>
      <c r="N36" s="486"/>
      <c r="O36" s="486"/>
      <c r="P36" s="486"/>
      <c r="Q36" s="486"/>
    </row>
    <row r="37" spans="1:17" x14ac:dyDescent="0.25">
      <c r="A37" s="486"/>
      <c r="B37" s="486"/>
      <c r="C37" s="486"/>
      <c r="D37" s="486"/>
      <c r="E37" s="486"/>
      <c r="F37" s="486"/>
      <c r="G37" s="486"/>
      <c r="H37" s="486"/>
      <c r="I37" s="486"/>
      <c r="J37" s="486"/>
      <c r="K37" s="486"/>
      <c r="L37" s="486"/>
      <c r="M37" s="486"/>
      <c r="N37" s="486"/>
      <c r="O37" s="486"/>
      <c r="P37" s="486"/>
      <c r="Q37" s="486"/>
    </row>
    <row r="38" spans="1:17" x14ac:dyDescent="0.25">
      <c r="A38" s="486"/>
      <c r="B38" s="486"/>
      <c r="C38" s="486"/>
      <c r="D38" s="486"/>
      <c r="E38" s="486"/>
      <c r="F38" s="486"/>
      <c r="G38" s="486"/>
      <c r="H38" s="486"/>
      <c r="I38" s="486"/>
      <c r="J38" s="486"/>
      <c r="K38" s="486"/>
      <c r="L38" s="486"/>
      <c r="M38" s="486"/>
      <c r="N38" s="486"/>
      <c r="O38" s="486"/>
      <c r="P38" s="486"/>
      <c r="Q38" s="486"/>
    </row>
    <row r="39" spans="1:17" x14ac:dyDescent="0.25">
      <c r="A39" s="486"/>
      <c r="B39" s="486"/>
      <c r="C39" s="486"/>
      <c r="D39" s="486"/>
      <c r="E39" s="486"/>
      <c r="F39" s="486"/>
      <c r="G39" s="486"/>
      <c r="H39" s="486"/>
      <c r="I39" s="486"/>
      <c r="J39" s="486"/>
      <c r="K39" s="486"/>
      <c r="L39" s="486"/>
      <c r="M39" s="486"/>
      <c r="N39" s="486"/>
      <c r="O39" s="486"/>
      <c r="P39" s="486"/>
      <c r="Q39" s="486"/>
    </row>
    <row r="40" spans="1:17" x14ac:dyDescent="0.25">
      <c r="A40" s="486"/>
      <c r="B40" s="486"/>
      <c r="C40" s="486"/>
      <c r="D40" s="486"/>
      <c r="E40" s="486"/>
      <c r="F40" s="486"/>
      <c r="G40" s="486"/>
      <c r="H40" s="486"/>
      <c r="I40" s="486"/>
      <c r="J40" s="486"/>
      <c r="K40" s="486"/>
      <c r="L40" s="486"/>
      <c r="M40" s="486"/>
      <c r="N40" s="486"/>
      <c r="O40" s="486"/>
      <c r="P40" s="486"/>
      <c r="Q40" s="486"/>
    </row>
    <row r="41" spans="1:17" x14ac:dyDescent="0.25">
      <c r="A41" s="486"/>
      <c r="B41" s="486"/>
      <c r="C41" s="486"/>
      <c r="D41" s="486"/>
      <c r="E41" s="486"/>
      <c r="F41" s="486"/>
      <c r="G41" s="486"/>
      <c r="H41" s="486"/>
      <c r="I41" s="486"/>
      <c r="J41" s="486"/>
      <c r="K41" s="486"/>
      <c r="L41" s="486"/>
      <c r="M41" s="486"/>
      <c r="N41" s="486"/>
      <c r="O41" s="486"/>
      <c r="P41" s="486"/>
      <c r="Q41" s="486"/>
    </row>
    <row r="42" spans="1:17" x14ac:dyDescent="0.25">
      <c r="A42" s="486"/>
      <c r="B42" s="486"/>
      <c r="C42" s="486"/>
      <c r="D42" s="486"/>
      <c r="E42" s="486"/>
      <c r="F42" s="486"/>
      <c r="G42" s="486"/>
      <c r="H42" s="486"/>
      <c r="I42" s="486"/>
      <c r="J42" s="486"/>
      <c r="K42" s="486"/>
      <c r="L42" s="486"/>
      <c r="M42" s="486"/>
      <c r="N42" s="486"/>
      <c r="O42" s="486"/>
      <c r="P42" s="486"/>
      <c r="Q42" s="486"/>
    </row>
    <row r="43" spans="1:17" x14ac:dyDescent="0.25">
      <c r="A43" s="486"/>
      <c r="B43" s="486"/>
      <c r="C43" s="486"/>
      <c r="D43" s="486"/>
      <c r="E43" s="486"/>
      <c r="F43" s="486"/>
      <c r="G43" s="486"/>
      <c r="H43" s="486"/>
      <c r="I43" s="486"/>
      <c r="J43" s="486"/>
      <c r="K43" s="486"/>
      <c r="L43" s="486"/>
      <c r="M43" s="486"/>
      <c r="N43" s="486"/>
      <c r="O43" s="486"/>
      <c r="P43" s="486"/>
      <c r="Q43" s="486"/>
    </row>
    <row r="44" spans="1:17" x14ac:dyDescent="0.25">
      <c r="A44" s="486"/>
      <c r="B44" s="486"/>
      <c r="C44" s="486"/>
      <c r="D44" s="486"/>
      <c r="E44" s="486"/>
      <c r="F44" s="486"/>
      <c r="G44" s="486"/>
      <c r="H44" s="486"/>
      <c r="I44" s="486"/>
      <c r="J44" s="486"/>
      <c r="K44" s="486"/>
      <c r="L44" s="486"/>
      <c r="M44" s="486"/>
      <c r="N44" s="486"/>
      <c r="O44" s="486"/>
      <c r="P44" s="486"/>
      <c r="Q44" s="486"/>
    </row>
    <row r="45" spans="1:17" x14ac:dyDescent="0.25">
      <c r="A45" s="486"/>
      <c r="B45" s="486"/>
      <c r="C45" s="486"/>
      <c r="D45" s="486"/>
      <c r="E45" s="486"/>
      <c r="F45" s="486"/>
      <c r="G45" s="486"/>
      <c r="H45" s="486"/>
      <c r="I45" s="486"/>
      <c r="J45" s="486"/>
      <c r="K45" s="486"/>
      <c r="L45" s="486"/>
      <c r="M45" s="486"/>
      <c r="N45" s="486"/>
      <c r="O45" s="486"/>
      <c r="P45" s="486"/>
      <c r="Q45" s="486"/>
    </row>
    <row r="46" spans="1:17" x14ac:dyDescent="0.25">
      <c r="A46" s="486"/>
      <c r="B46" s="486"/>
      <c r="C46" s="486"/>
      <c r="D46" s="486"/>
      <c r="E46" s="486"/>
      <c r="F46" s="486"/>
      <c r="G46" s="486"/>
      <c r="H46" s="486"/>
      <c r="I46" s="486"/>
      <c r="J46" s="486"/>
      <c r="K46" s="486"/>
      <c r="L46" s="486"/>
      <c r="M46" s="486"/>
      <c r="N46" s="486"/>
      <c r="O46" s="486"/>
      <c r="P46" s="486"/>
      <c r="Q46" s="486"/>
    </row>
    <row r="47" spans="1:17" x14ac:dyDescent="0.25">
      <c r="A47" s="486"/>
      <c r="B47" s="486"/>
      <c r="C47" s="486"/>
      <c r="D47" s="486"/>
      <c r="E47" s="486"/>
      <c r="F47" s="486"/>
      <c r="G47" s="486"/>
      <c r="H47" s="486"/>
      <c r="I47" s="486"/>
      <c r="J47" s="486"/>
      <c r="K47" s="486"/>
      <c r="L47" s="486"/>
      <c r="M47" s="486"/>
      <c r="N47" s="486"/>
      <c r="O47" s="486"/>
      <c r="P47" s="486"/>
      <c r="Q47" s="486"/>
    </row>
    <row r="48" spans="1:17" x14ac:dyDescent="0.25">
      <c r="A48" s="486"/>
      <c r="B48" s="486"/>
      <c r="C48" s="486"/>
      <c r="D48" s="486"/>
      <c r="E48" s="486"/>
      <c r="F48" s="486"/>
      <c r="G48" s="486"/>
      <c r="H48" s="486"/>
      <c r="I48" s="486"/>
      <c r="J48" s="486"/>
      <c r="K48" s="486"/>
      <c r="L48" s="486"/>
      <c r="M48" s="486"/>
      <c r="N48" s="486"/>
      <c r="O48" s="486"/>
      <c r="P48" s="486"/>
      <c r="Q48" s="486"/>
    </row>
    <row r="49" spans="1:17" x14ac:dyDescent="0.25">
      <c r="A49" s="486"/>
      <c r="B49" s="486"/>
      <c r="C49" s="486"/>
      <c r="D49" s="486"/>
      <c r="E49" s="486"/>
      <c r="F49" s="486"/>
      <c r="G49" s="486"/>
      <c r="H49" s="486"/>
      <c r="I49" s="486"/>
      <c r="J49" s="486"/>
      <c r="K49" s="486"/>
      <c r="L49" s="486"/>
      <c r="M49" s="486"/>
      <c r="N49" s="486"/>
      <c r="O49" s="486"/>
      <c r="P49" s="486"/>
      <c r="Q49" s="486"/>
    </row>
    <row r="50" spans="1:17" x14ac:dyDescent="0.25">
      <c r="A50" s="486"/>
      <c r="B50" s="486"/>
      <c r="C50" s="486"/>
      <c r="D50" s="486"/>
      <c r="E50" s="486"/>
      <c r="F50" s="486"/>
      <c r="G50" s="486"/>
      <c r="H50" s="486"/>
      <c r="I50" s="486"/>
      <c r="J50" s="486"/>
      <c r="K50" s="486"/>
      <c r="L50" s="486"/>
      <c r="M50" s="486"/>
      <c r="N50" s="486"/>
      <c r="O50" s="486"/>
      <c r="P50" s="486"/>
      <c r="Q50" s="486"/>
    </row>
    <row r="51" spans="1:17" x14ac:dyDescent="0.25">
      <c r="A51" s="486"/>
      <c r="B51" s="486"/>
      <c r="C51" s="486"/>
      <c r="D51" s="486"/>
      <c r="E51" s="486"/>
      <c r="F51" s="486"/>
      <c r="G51" s="486"/>
      <c r="H51" s="486"/>
      <c r="I51" s="486"/>
      <c r="J51" s="486"/>
      <c r="K51" s="486"/>
      <c r="L51" s="486"/>
      <c r="M51" s="486"/>
      <c r="N51" s="486"/>
      <c r="O51" s="486"/>
      <c r="P51" s="486"/>
      <c r="Q51" s="486"/>
    </row>
    <row r="52" spans="1:17" x14ac:dyDescent="0.25">
      <c r="A52" s="486"/>
      <c r="B52" s="486"/>
      <c r="C52" s="486"/>
      <c r="D52" s="486"/>
      <c r="E52" s="486"/>
      <c r="F52" s="486"/>
      <c r="G52" s="486"/>
      <c r="H52" s="486"/>
      <c r="I52" s="486"/>
      <c r="J52" s="486"/>
      <c r="K52" s="486"/>
      <c r="L52" s="486"/>
      <c r="M52" s="486"/>
      <c r="N52" s="486"/>
      <c r="O52" s="486"/>
      <c r="P52" s="486"/>
      <c r="Q52" s="486"/>
    </row>
    <row r="53" spans="1:17" x14ac:dyDescent="0.25">
      <c r="A53" s="486"/>
      <c r="B53" s="486"/>
      <c r="C53" s="486"/>
      <c r="D53" s="486"/>
      <c r="E53" s="486"/>
      <c r="F53" s="486"/>
      <c r="G53" s="486"/>
      <c r="H53" s="486"/>
      <c r="I53" s="486"/>
      <c r="J53" s="486"/>
      <c r="K53" s="486"/>
      <c r="L53" s="486"/>
      <c r="M53" s="486"/>
      <c r="N53" s="486"/>
      <c r="O53" s="486"/>
      <c r="P53" s="486"/>
      <c r="Q53" s="486"/>
    </row>
    <row r="54" spans="1:17" x14ac:dyDescent="0.25">
      <c r="A54" s="486"/>
      <c r="B54" s="486"/>
      <c r="C54" s="486"/>
      <c r="D54" s="486"/>
      <c r="E54" s="486"/>
      <c r="F54" s="486"/>
      <c r="G54" s="486"/>
      <c r="H54" s="486"/>
      <c r="I54" s="486"/>
      <c r="J54" s="486"/>
      <c r="K54" s="486"/>
      <c r="L54" s="486"/>
      <c r="M54" s="486"/>
      <c r="N54" s="486"/>
      <c r="O54" s="486"/>
      <c r="P54" s="486"/>
      <c r="Q54" s="486"/>
    </row>
    <row r="55" spans="1:17" x14ac:dyDescent="0.25">
      <c r="A55" s="486"/>
      <c r="B55" s="486"/>
      <c r="C55" s="486"/>
      <c r="D55" s="486"/>
      <c r="E55" s="486"/>
      <c r="F55" s="486"/>
      <c r="G55" s="486"/>
      <c r="H55" s="486"/>
      <c r="I55" s="486"/>
      <c r="J55" s="486"/>
      <c r="K55" s="486"/>
      <c r="L55" s="486"/>
      <c r="M55" s="486"/>
      <c r="N55" s="486"/>
      <c r="O55" s="486"/>
      <c r="P55" s="486"/>
      <c r="Q55" s="486"/>
    </row>
    <row r="56" spans="1:17" x14ac:dyDescent="0.25">
      <c r="A56" s="486"/>
      <c r="B56" s="486"/>
      <c r="C56" s="486"/>
      <c r="D56" s="486"/>
      <c r="E56" s="486"/>
      <c r="F56" s="486"/>
      <c r="G56" s="486"/>
      <c r="H56" s="486"/>
      <c r="I56" s="486"/>
      <c r="J56" s="486"/>
      <c r="K56" s="486"/>
      <c r="L56" s="486"/>
      <c r="M56" s="486"/>
      <c r="N56" s="486"/>
      <c r="O56" s="486"/>
      <c r="P56" s="486"/>
      <c r="Q56" s="486"/>
    </row>
    <row r="57" spans="1:17" x14ac:dyDescent="0.25">
      <c r="A57" s="486"/>
      <c r="B57" s="486"/>
      <c r="C57" s="486"/>
      <c r="D57" s="486"/>
      <c r="E57" s="486"/>
      <c r="F57" s="486"/>
      <c r="G57" s="486"/>
      <c r="H57" s="486"/>
      <c r="I57" s="486"/>
      <c r="J57" s="486"/>
      <c r="K57" s="486"/>
      <c r="L57" s="486"/>
      <c r="M57" s="486"/>
      <c r="N57" s="486"/>
      <c r="O57" s="486"/>
      <c r="P57" s="486"/>
      <c r="Q57" s="486"/>
    </row>
    <row r="58" spans="1:17" x14ac:dyDescent="0.25">
      <c r="A58" s="486"/>
      <c r="B58" s="486"/>
      <c r="C58" s="486"/>
      <c r="D58" s="486"/>
      <c r="E58" s="486"/>
      <c r="F58" s="486"/>
      <c r="G58" s="486"/>
      <c r="H58" s="486"/>
      <c r="I58" s="486"/>
      <c r="J58" s="486"/>
      <c r="K58" s="486"/>
      <c r="L58" s="486"/>
      <c r="M58" s="486"/>
      <c r="N58" s="486"/>
      <c r="O58" s="486"/>
      <c r="P58" s="486"/>
      <c r="Q58" s="486"/>
    </row>
    <row r="59" spans="1:17" x14ac:dyDescent="0.25">
      <c r="A59" s="486"/>
      <c r="B59" s="486"/>
      <c r="C59" s="486"/>
      <c r="D59" s="486"/>
      <c r="E59" s="486"/>
      <c r="F59" s="486"/>
      <c r="G59" s="486"/>
      <c r="H59" s="486"/>
      <c r="I59" s="486"/>
      <c r="J59" s="486"/>
      <c r="K59" s="486"/>
      <c r="L59" s="486"/>
      <c r="M59" s="486"/>
      <c r="N59" s="486"/>
      <c r="O59" s="486"/>
      <c r="P59" s="486"/>
      <c r="Q59" s="486"/>
    </row>
    <row r="60" spans="1:17" x14ac:dyDescent="0.25">
      <c r="A60" s="486"/>
      <c r="B60" s="486"/>
      <c r="C60" s="486"/>
      <c r="D60" s="486"/>
      <c r="E60" s="486"/>
      <c r="F60" s="486"/>
      <c r="G60" s="486"/>
      <c r="H60" s="486"/>
      <c r="I60" s="486"/>
      <c r="J60" s="486"/>
      <c r="K60" s="486"/>
      <c r="L60" s="486"/>
      <c r="M60" s="486"/>
      <c r="N60" s="486"/>
      <c r="O60" s="486"/>
      <c r="P60" s="486"/>
      <c r="Q60" s="486"/>
    </row>
    <row r="61" spans="1:17" x14ac:dyDescent="0.25">
      <c r="A61" s="486"/>
      <c r="B61" s="486"/>
      <c r="C61" s="486"/>
      <c r="D61" s="486"/>
      <c r="E61" s="486"/>
      <c r="F61" s="486"/>
      <c r="G61" s="486"/>
      <c r="H61" s="486"/>
      <c r="I61" s="486"/>
      <c r="J61" s="486"/>
      <c r="K61" s="486"/>
      <c r="L61" s="486"/>
      <c r="M61" s="486"/>
      <c r="N61" s="486"/>
      <c r="O61" s="486"/>
      <c r="P61" s="486"/>
      <c r="Q61" s="486"/>
    </row>
    <row r="62" spans="1:17" x14ac:dyDescent="0.25">
      <c r="A62" s="486"/>
      <c r="B62" s="486"/>
      <c r="C62" s="486"/>
      <c r="D62" s="486"/>
      <c r="E62" s="486"/>
      <c r="F62" s="486"/>
      <c r="G62" s="486"/>
      <c r="H62" s="486"/>
      <c r="I62" s="486"/>
      <c r="J62" s="486"/>
      <c r="K62" s="486"/>
      <c r="L62" s="486"/>
      <c r="M62" s="486"/>
      <c r="N62" s="486"/>
      <c r="O62" s="486"/>
      <c r="P62" s="486"/>
      <c r="Q62" s="486"/>
    </row>
    <row r="63" spans="1:17" x14ac:dyDescent="0.25">
      <c r="A63" s="486"/>
      <c r="B63" s="486"/>
      <c r="C63" s="486"/>
      <c r="D63" s="486"/>
      <c r="E63" s="486"/>
      <c r="F63" s="486"/>
      <c r="G63" s="486"/>
      <c r="H63" s="486"/>
      <c r="I63" s="486"/>
      <c r="J63" s="486"/>
      <c r="K63" s="486"/>
      <c r="L63" s="486"/>
      <c r="M63" s="486"/>
      <c r="N63" s="486"/>
      <c r="O63" s="486"/>
      <c r="P63" s="486"/>
      <c r="Q63" s="486"/>
    </row>
    <row r="64" spans="1:17" x14ac:dyDescent="0.25">
      <c r="A64" s="486"/>
      <c r="B64" s="486"/>
      <c r="C64" s="486"/>
      <c r="D64" s="486"/>
      <c r="E64" s="486"/>
      <c r="F64" s="486"/>
      <c r="G64" s="486"/>
      <c r="H64" s="486"/>
      <c r="I64" s="486"/>
      <c r="J64" s="486"/>
      <c r="K64" s="486"/>
      <c r="L64" s="486"/>
      <c r="M64" s="486"/>
      <c r="N64" s="486"/>
      <c r="O64" s="486"/>
      <c r="P64" s="486"/>
      <c r="Q64" s="486"/>
    </row>
    <row r="65" spans="1:17" x14ac:dyDescent="0.25">
      <c r="A65" s="486"/>
      <c r="B65" s="486"/>
      <c r="C65" s="486"/>
      <c r="D65" s="486"/>
      <c r="E65" s="486"/>
      <c r="F65" s="486"/>
      <c r="G65" s="486"/>
      <c r="H65" s="486"/>
      <c r="I65" s="486"/>
      <c r="J65" s="486"/>
      <c r="K65" s="486"/>
      <c r="L65" s="486"/>
      <c r="M65" s="486"/>
      <c r="N65" s="486"/>
      <c r="O65" s="486"/>
      <c r="P65" s="486"/>
      <c r="Q65" s="486"/>
    </row>
    <row r="66" spans="1:17" x14ac:dyDescent="0.25">
      <c r="A66" s="486"/>
      <c r="B66" s="486"/>
      <c r="C66" s="486"/>
      <c r="D66" s="486"/>
      <c r="E66" s="486"/>
      <c r="F66" s="486"/>
      <c r="G66" s="486"/>
      <c r="H66" s="486"/>
      <c r="I66" s="486"/>
      <c r="J66" s="486"/>
      <c r="K66" s="486"/>
      <c r="L66" s="486"/>
      <c r="M66" s="486"/>
      <c r="N66" s="486"/>
      <c r="O66" s="486"/>
      <c r="P66" s="486"/>
      <c r="Q66" s="486"/>
    </row>
    <row r="67" spans="1:17" x14ac:dyDescent="0.25">
      <c r="A67" s="486"/>
      <c r="B67" s="486"/>
      <c r="C67" s="486"/>
      <c r="D67" s="486"/>
      <c r="E67" s="486"/>
      <c r="F67" s="486"/>
      <c r="G67" s="486"/>
      <c r="H67" s="486"/>
      <c r="I67" s="486"/>
      <c r="J67" s="486"/>
      <c r="K67" s="486"/>
      <c r="L67" s="486"/>
      <c r="M67" s="486"/>
      <c r="N67" s="486"/>
      <c r="O67" s="486"/>
      <c r="P67" s="486"/>
      <c r="Q67" s="486"/>
    </row>
    <row r="68" spans="1:17" x14ac:dyDescent="0.25">
      <c r="A68" s="486"/>
      <c r="B68" s="486"/>
      <c r="C68" s="486"/>
      <c r="D68" s="486"/>
      <c r="E68" s="486"/>
      <c r="F68" s="486"/>
      <c r="G68" s="486"/>
      <c r="H68" s="486"/>
      <c r="I68" s="486"/>
      <c r="J68" s="486"/>
      <c r="K68" s="486"/>
      <c r="L68" s="486"/>
      <c r="M68" s="486"/>
      <c r="N68" s="486"/>
      <c r="O68" s="486"/>
      <c r="P68" s="486"/>
      <c r="Q68" s="486"/>
    </row>
    <row r="69" spans="1:17" x14ac:dyDescent="0.25">
      <c r="A69" s="486"/>
      <c r="B69" s="486"/>
      <c r="C69" s="486"/>
      <c r="D69" s="486"/>
      <c r="E69" s="486"/>
      <c r="F69" s="486"/>
      <c r="G69" s="486"/>
      <c r="H69" s="486"/>
      <c r="I69" s="486"/>
      <c r="J69" s="486"/>
      <c r="K69" s="486"/>
      <c r="L69" s="486"/>
      <c r="M69" s="486"/>
      <c r="N69" s="486"/>
      <c r="O69" s="486"/>
      <c r="P69" s="486"/>
      <c r="Q69" s="486"/>
    </row>
    <row r="70" spans="1:17" x14ac:dyDescent="0.25">
      <c r="A70" s="486"/>
      <c r="B70" s="486"/>
      <c r="C70" s="486"/>
      <c r="D70" s="486"/>
      <c r="E70" s="486"/>
      <c r="F70" s="486"/>
      <c r="G70" s="486"/>
      <c r="H70" s="486"/>
      <c r="I70" s="486"/>
      <c r="J70" s="486"/>
      <c r="K70" s="486"/>
      <c r="L70" s="486"/>
      <c r="M70" s="486"/>
      <c r="N70" s="486"/>
      <c r="O70" s="486"/>
      <c r="P70" s="486"/>
      <c r="Q70" s="486"/>
    </row>
    <row r="71" spans="1:17" x14ac:dyDescent="0.25">
      <c r="A71" s="486"/>
      <c r="B71" s="486"/>
      <c r="C71" s="486"/>
      <c r="D71" s="486"/>
      <c r="E71" s="486"/>
      <c r="F71" s="486"/>
      <c r="G71" s="486"/>
      <c r="H71" s="486"/>
      <c r="I71" s="486"/>
      <c r="J71" s="486"/>
      <c r="K71" s="486"/>
      <c r="L71" s="486"/>
      <c r="M71" s="486"/>
      <c r="N71" s="486"/>
      <c r="O71" s="486"/>
      <c r="P71" s="486"/>
      <c r="Q71" s="486"/>
    </row>
    <row r="72" spans="1:17" x14ac:dyDescent="0.25">
      <c r="A72" s="486"/>
      <c r="B72" s="486"/>
      <c r="C72" s="486"/>
      <c r="D72" s="486"/>
      <c r="E72" s="486"/>
      <c r="F72" s="486"/>
      <c r="G72" s="486"/>
      <c r="H72" s="486"/>
      <c r="I72" s="486"/>
      <c r="J72" s="486"/>
      <c r="K72" s="486"/>
      <c r="L72" s="486"/>
      <c r="M72" s="486"/>
      <c r="N72" s="486"/>
      <c r="O72" s="486"/>
      <c r="P72" s="486"/>
      <c r="Q72" s="486"/>
    </row>
    <row r="73" spans="1:17" x14ac:dyDescent="0.25">
      <c r="A73" s="486"/>
      <c r="B73" s="486"/>
      <c r="C73" s="486"/>
      <c r="D73" s="486"/>
      <c r="E73" s="486"/>
      <c r="F73" s="486"/>
      <c r="G73" s="486"/>
      <c r="H73" s="486"/>
      <c r="I73" s="486"/>
      <c r="J73" s="486"/>
      <c r="K73" s="486"/>
      <c r="L73" s="486"/>
      <c r="M73" s="486"/>
      <c r="N73" s="486"/>
      <c r="O73" s="486"/>
      <c r="P73" s="486"/>
      <c r="Q73" s="486"/>
    </row>
    <row r="74" spans="1:17" x14ac:dyDescent="0.25">
      <c r="A74" s="486"/>
      <c r="B74" s="486"/>
      <c r="C74" s="486"/>
      <c r="D74" s="486"/>
      <c r="E74" s="486"/>
      <c r="F74" s="486"/>
      <c r="G74" s="486"/>
      <c r="H74" s="486"/>
      <c r="I74" s="486"/>
      <c r="J74" s="486"/>
      <c r="K74" s="486"/>
      <c r="L74" s="486"/>
      <c r="M74" s="486"/>
      <c r="N74" s="486"/>
      <c r="O74" s="486"/>
      <c r="P74" s="486"/>
      <c r="Q74" s="486"/>
    </row>
    <row r="75" spans="1:17" x14ac:dyDescent="0.25">
      <c r="A75" s="486"/>
      <c r="B75" s="486"/>
      <c r="C75" s="486"/>
      <c r="D75" s="486"/>
      <c r="E75" s="486"/>
      <c r="F75" s="486"/>
      <c r="G75" s="486"/>
      <c r="H75" s="486"/>
      <c r="I75" s="486"/>
      <c r="J75" s="486"/>
      <c r="K75" s="486"/>
      <c r="L75" s="486"/>
      <c r="M75" s="486"/>
      <c r="N75" s="486"/>
      <c r="O75" s="486"/>
      <c r="P75" s="486"/>
      <c r="Q75" s="486"/>
    </row>
    <row r="76" spans="1:17" x14ac:dyDescent="0.25">
      <c r="A76" s="486"/>
      <c r="B76" s="486"/>
      <c r="C76" s="486"/>
      <c r="D76" s="486"/>
      <c r="E76" s="486"/>
      <c r="F76" s="486"/>
      <c r="G76" s="486"/>
      <c r="H76" s="486"/>
      <c r="I76" s="486"/>
      <c r="J76" s="486"/>
      <c r="K76" s="486"/>
      <c r="L76" s="486"/>
      <c r="M76" s="486"/>
      <c r="N76" s="486"/>
      <c r="O76" s="486"/>
      <c r="P76" s="486"/>
      <c r="Q76" s="486"/>
    </row>
    <row r="77" spans="1:17" x14ac:dyDescent="0.25">
      <c r="A77" s="486"/>
      <c r="B77" s="486"/>
      <c r="C77" s="486"/>
      <c r="D77" s="486"/>
      <c r="E77" s="486"/>
      <c r="F77" s="486"/>
      <c r="G77" s="486"/>
      <c r="H77" s="486"/>
      <c r="I77" s="486"/>
      <c r="J77" s="486"/>
      <c r="K77" s="486"/>
      <c r="L77" s="486"/>
      <c r="M77" s="486"/>
      <c r="N77" s="486"/>
      <c r="O77" s="486"/>
      <c r="P77" s="486"/>
      <c r="Q77" s="486"/>
    </row>
    <row r="78" spans="1:17" x14ac:dyDescent="0.25">
      <c r="A78" s="486"/>
      <c r="B78" s="486"/>
      <c r="C78" s="486"/>
      <c r="D78" s="486"/>
      <c r="E78" s="486"/>
      <c r="F78" s="486"/>
      <c r="G78" s="486"/>
      <c r="H78" s="486"/>
      <c r="I78" s="486"/>
      <c r="J78" s="486"/>
      <c r="K78" s="486"/>
      <c r="L78" s="486"/>
      <c r="M78" s="486"/>
      <c r="N78" s="486"/>
      <c r="O78" s="486"/>
      <c r="P78" s="486"/>
      <c r="Q78" s="486"/>
    </row>
    <row r="79" spans="1:17" x14ac:dyDescent="0.25">
      <c r="A79" s="486"/>
      <c r="B79" s="486"/>
      <c r="C79" s="486"/>
      <c r="D79" s="486"/>
      <c r="E79" s="486"/>
      <c r="F79" s="486"/>
      <c r="G79" s="486"/>
      <c r="H79" s="486"/>
      <c r="I79" s="486"/>
      <c r="J79" s="486"/>
      <c r="K79" s="486"/>
      <c r="L79" s="486"/>
      <c r="M79" s="486"/>
      <c r="N79" s="486"/>
      <c r="O79" s="486"/>
      <c r="P79" s="486"/>
      <c r="Q79" s="486"/>
    </row>
    <row r="80" spans="1:17" x14ac:dyDescent="0.25">
      <c r="A80" s="486"/>
      <c r="B80" s="486"/>
      <c r="C80" s="486"/>
      <c r="D80" s="486"/>
      <c r="E80" s="486"/>
      <c r="F80" s="486"/>
      <c r="G80" s="486"/>
      <c r="H80" s="486"/>
      <c r="I80" s="486"/>
      <c r="J80" s="486"/>
      <c r="K80" s="486"/>
      <c r="L80" s="486"/>
      <c r="M80" s="486"/>
      <c r="N80" s="486"/>
      <c r="O80" s="486"/>
      <c r="P80" s="486"/>
      <c r="Q80" s="486"/>
    </row>
    <row r="81" spans="1:17" x14ac:dyDescent="0.25">
      <c r="A81" s="486"/>
      <c r="B81" s="486"/>
      <c r="C81" s="486"/>
      <c r="D81" s="486"/>
      <c r="E81" s="486"/>
      <c r="F81" s="486"/>
      <c r="G81" s="486"/>
      <c r="H81" s="486"/>
      <c r="I81" s="486"/>
      <c r="J81" s="486"/>
      <c r="K81" s="486"/>
      <c r="L81" s="486"/>
      <c r="M81" s="486"/>
      <c r="N81" s="486"/>
      <c r="O81" s="486"/>
      <c r="P81" s="486"/>
      <c r="Q81" s="486"/>
    </row>
    <row r="82" spans="1:17" x14ac:dyDescent="0.25">
      <c r="A82" s="486"/>
      <c r="B82" s="486"/>
      <c r="C82" s="486"/>
      <c r="D82" s="486"/>
      <c r="E82" s="486"/>
      <c r="F82" s="486"/>
      <c r="G82" s="486"/>
      <c r="H82" s="486"/>
      <c r="I82" s="486"/>
      <c r="J82" s="486"/>
      <c r="K82" s="486"/>
      <c r="L82" s="486"/>
      <c r="M82" s="486"/>
      <c r="N82" s="486"/>
      <c r="O82" s="486"/>
      <c r="P82" s="486"/>
      <c r="Q82" s="486"/>
    </row>
    <row r="83" spans="1:17" x14ac:dyDescent="0.25">
      <c r="A83" s="486"/>
      <c r="B83" s="486"/>
      <c r="C83" s="486"/>
      <c r="D83" s="486"/>
      <c r="E83" s="486"/>
      <c r="F83" s="486"/>
      <c r="G83" s="486"/>
      <c r="H83" s="486"/>
      <c r="I83" s="486"/>
      <c r="J83" s="486"/>
      <c r="K83" s="486"/>
      <c r="L83" s="486"/>
      <c r="M83" s="486"/>
      <c r="N83" s="486"/>
      <c r="O83" s="486"/>
      <c r="P83" s="486"/>
      <c r="Q83" s="486"/>
    </row>
    <row r="84" spans="1:17" x14ac:dyDescent="0.25">
      <c r="A84" s="486"/>
      <c r="B84" s="486"/>
      <c r="C84" s="486"/>
      <c r="D84" s="486"/>
      <c r="E84" s="486"/>
      <c r="F84" s="486"/>
      <c r="G84" s="486"/>
      <c r="H84" s="486"/>
      <c r="I84" s="486"/>
      <c r="J84" s="486"/>
      <c r="K84" s="486"/>
      <c r="L84" s="486"/>
      <c r="M84" s="486"/>
      <c r="N84" s="486"/>
      <c r="O84" s="486"/>
      <c r="P84" s="486"/>
      <c r="Q84" s="486"/>
    </row>
    <row r="85" spans="1:17" x14ac:dyDescent="0.25">
      <c r="A85" s="486"/>
      <c r="B85" s="486"/>
      <c r="C85" s="486"/>
      <c r="D85" s="486"/>
      <c r="E85" s="486"/>
      <c r="F85" s="486"/>
      <c r="G85" s="486"/>
      <c r="H85" s="486"/>
      <c r="I85" s="486"/>
      <c r="J85" s="486"/>
      <c r="K85" s="486"/>
      <c r="L85" s="486"/>
      <c r="M85" s="486"/>
      <c r="N85" s="486"/>
      <c r="O85" s="486"/>
      <c r="P85" s="486"/>
      <c r="Q85" s="486"/>
    </row>
    <row r="86" spans="1:17" x14ac:dyDescent="0.25">
      <c r="A86" s="486"/>
      <c r="B86" s="486"/>
      <c r="C86" s="486"/>
      <c r="D86" s="486"/>
      <c r="E86" s="486"/>
      <c r="F86" s="486"/>
      <c r="G86" s="486"/>
      <c r="H86" s="486"/>
      <c r="I86" s="486"/>
      <c r="J86" s="486"/>
      <c r="K86" s="486"/>
      <c r="L86" s="486"/>
      <c r="M86" s="486"/>
      <c r="N86" s="486"/>
      <c r="O86" s="486"/>
      <c r="P86" s="486"/>
      <c r="Q86" s="486"/>
    </row>
    <row r="87" spans="1:17" x14ac:dyDescent="0.25">
      <c r="A87" s="486"/>
      <c r="B87" s="486"/>
      <c r="C87" s="486"/>
      <c r="D87" s="486"/>
      <c r="E87" s="486"/>
      <c r="F87" s="486"/>
      <c r="G87" s="486"/>
      <c r="H87" s="486"/>
      <c r="I87" s="486"/>
      <c r="J87" s="486"/>
      <c r="K87" s="486"/>
      <c r="L87" s="486"/>
      <c r="M87" s="486"/>
      <c r="N87" s="486"/>
      <c r="O87" s="486"/>
      <c r="P87" s="486"/>
      <c r="Q87" s="486"/>
    </row>
    <row r="88" spans="1:17" x14ac:dyDescent="0.25">
      <c r="A88" s="486"/>
      <c r="B88" s="486"/>
      <c r="C88" s="486"/>
      <c r="D88" s="486"/>
      <c r="E88" s="486"/>
      <c r="F88" s="486"/>
      <c r="G88" s="486"/>
      <c r="H88" s="486"/>
      <c r="I88" s="486"/>
      <c r="J88" s="486"/>
      <c r="K88" s="486"/>
      <c r="L88" s="486"/>
      <c r="M88" s="486"/>
      <c r="N88" s="486"/>
      <c r="O88" s="486"/>
      <c r="P88" s="486"/>
      <c r="Q88" s="486"/>
    </row>
    <row r="89" spans="1:17" x14ac:dyDescent="0.25">
      <c r="A89" s="486"/>
      <c r="B89" s="486"/>
      <c r="C89" s="486"/>
      <c r="D89" s="486"/>
      <c r="E89" s="486"/>
      <c r="F89" s="486"/>
      <c r="G89" s="486"/>
      <c r="H89" s="486"/>
      <c r="I89" s="486"/>
      <c r="J89" s="486"/>
      <c r="K89" s="486"/>
      <c r="L89" s="486"/>
      <c r="M89" s="486"/>
      <c r="N89" s="486"/>
      <c r="O89" s="486"/>
      <c r="P89" s="486"/>
      <c r="Q89" s="486"/>
    </row>
    <row r="90" spans="1:17" x14ac:dyDescent="0.25">
      <c r="A90" s="486"/>
      <c r="B90" s="486"/>
      <c r="C90" s="486"/>
      <c r="D90" s="486"/>
      <c r="E90" s="486"/>
      <c r="F90" s="486"/>
      <c r="G90" s="486"/>
      <c r="H90" s="486"/>
      <c r="I90" s="486"/>
      <c r="J90" s="486"/>
      <c r="K90" s="486"/>
      <c r="L90" s="486"/>
      <c r="M90" s="486"/>
      <c r="N90" s="486"/>
      <c r="O90" s="486"/>
      <c r="P90" s="486"/>
      <c r="Q90" s="486"/>
    </row>
    <row r="91" spans="1:17" x14ac:dyDescent="0.25">
      <c r="A91" s="486"/>
      <c r="B91" s="486"/>
      <c r="C91" s="486"/>
      <c r="D91" s="486"/>
      <c r="E91" s="486"/>
      <c r="F91" s="486"/>
      <c r="G91" s="486"/>
      <c r="H91" s="486"/>
      <c r="I91" s="486"/>
      <c r="J91" s="486"/>
      <c r="K91" s="486"/>
      <c r="L91" s="486"/>
      <c r="M91" s="486"/>
      <c r="N91" s="486"/>
      <c r="O91" s="486"/>
      <c r="P91" s="486"/>
      <c r="Q91" s="486"/>
    </row>
    <row r="92" spans="1:17" x14ac:dyDescent="0.25">
      <c r="A92" s="486"/>
      <c r="B92" s="486"/>
      <c r="C92" s="486"/>
      <c r="D92" s="486"/>
      <c r="E92" s="486"/>
      <c r="F92" s="486"/>
      <c r="G92" s="486"/>
      <c r="H92" s="486"/>
      <c r="I92" s="486"/>
      <c r="J92" s="486"/>
      <c r="K92" s="486"/>
      <c r="L92" s="486"/>
      <c r="M92" s="486"/>
      <c r="N92" s="486"/>
      <c r="O92" s="486"/>
      <c r="P92" s="486"/>
      <c r="Q92" s="486"/>
    </row>
    <row r="93" spans="1:17" x14ac:dyDescent="0.25">
      <c r="A93" s="486"/>
      <c r="B93" s="486"/>
      <c r="C93" s="486"/>
      <c r="D93" s="486"/>
      <c r="E93" s="486"/>
      <c r="F93" s="486"/>
      <c r="G93" s="486"/>
      <c r="H93" s="486"/>
      <c r="I93" s="486"/>
      <c r="J93" s="486"/>
      <c r="K93" s="486"/>
      <c r="L93" s="486"/>
      <c r="M93" s="486"/>
      <c r="N93" s="486"/>
      <c r="O93" s="486"/>
      <c r="P93" s="486"/>
      <c r="Q93" s="486"/>
    </row>
    <row r="94" spans="1:17" x14ac:dyDescent="0.25">
      <c r="A94" s="486"/>
      <c r="B94" s="486"/>
      <c r="C94" s="486"/>
      <c r="D94" s="486"/>
      <c r="E94" s="486"/>
      <c r="F94" s="486"/>
      <c r="G94" s="486"/>
      <c r="H94" s="486"/>
      <c r="I94" s="486"/>
      <c r="J94" s="486"/>
      <c r="K94" s="486"/>
      <c r="L94" s="486"/>
      <c r="M94" s="486"/>
      <c r="N94" s="486"/>
      <c r="O94" s="486"/>
      <c r="P94" s="486"/>
      <c r="Q94" s="486"/>
    </row>
    <row r="95" spans="1:17" x14ac:dyDescent="0.25">
      <c r="A95" s="486"/>
      <c r="B95" s="486"/>
      <c r="C95" s="486"/>
      <c r="D95" s="486"/>
      <c r="E95" s="486"/>
      <c r="F95" s="486"/>
      <c r="G95" s="486"/>
      <c r="H95" s="486"/>
      <c r="I95" s="486"/>
      <c r="J95" s="486"/>
      <c r="K95" s="486"/>
      <c r="L95" s="486"/>
      <c r="M95" s="486"/>
      <c r="N95" s="486"/>
      <c r="O95" s="486"/>
      <c r="P95" s="486"/>
      <c r="Q95" s="486"/>
    </row>
    <row r="96" spans="1:17" x14ac:dyDescent="0.25">
      <c r="A96" s="486"/>
      <c r="B96" s="486"/>
      <c r="C96" s="486"/>
      <c r="D96" s="486"/>
      <c r="E96" s="486"/>
      <c r="F96" s="486"/>
      <c r="G96" s="486"/>
      <c r="H96" s="486"/>
      <c r="I96" s="486"/>
      <c r="J96" s="486"/>
      <c r="K96" s="486"/>
      <c r="L96" s="486"/>
      <c r="M96" s="486"/>
      <c r="N96" s="486"/>
      <c r="O96" s="486"/>
      <c r="P96" s="486"/>
      <c r="Q96" s="486"/>
    </row>
    <row r="97" spans="1:17" x14ac:dyDescent="0.25">
      <c r="A97" s="486"/>
      <c r="B97" s="486"/>
      <c r="C97" s="486"/>
      <c r="D97" s="486"/>
      <c r="E97" s="486"/>
      <c r="F97" s="486"/>
      <c r="G97" s="486"/>
      <c r="H97" s="486"/>
      <c r="I97" s="486"/>
      <c r="J97" s="486"/>
      <c r="K97" s="486"/>
      <c r="L97" s="486"/>
      <c r="M97" s="486"/>
      <c r="N97" s="486"/>
      <c r="O97" s="486"/>
      <c r="P97" s="486"/>
      <c r="Q97" s="486"/>
    </row>
    <row r="98" spans="1:17" x14ac:dyDescent="0.25">
      <c r="A98" s="486"/>
      <c r="B98" s="486"/>
      <c r="C98" s="486"/>
      <c r="D98" s="486"/>
      <c r="E98" s="486"/>
      <c r="F98" s="486"/>
      <c r="G98" s="486"/>
      <c r="H98" s="486"/>
      <c r="I98" s="486"/>
      <c r="J98" s="486"/>
      <c r="K98" s="486"/>
      <c r="L98" s="486"/>
      <c r="M98" s="486"/>
      <c r="N98" s="486"/>
      <c r="O98" s="486"/>
      <c r="P98" s="486"/>
      <c r="Q98" s="486"/>
    </row>
    <row r="99" spans="1:17" x14ac:dyDescent="0.25">
      <c r="A99" s="486"/>
      <c r="B99" s="486"/>
      <c r="C99" s="486"/>
      <c r="D99" s="486"/>
      <c r="E99" s="486"/>
      <c r="F99" s="486"/>
      <c r="G99" s="486"/>
      <c r="H99" s="486"/>
      <c r="I99" s="486"/>
      <c r="J99" s="486"/>
      <c r="K99" s="486"/>
      <c r="L99" s="486"/>
      <c r="M99" s="486"/>
      <c r="N99" s="486"/>
      <c r="O99" s="486"/>
      <c r="P99" s="486"/>
      <c r="Q99" s="486"/>
    </row>
    <row r="100" spans="1:17" x14ac:dyDescent="0.25">
      <c r="A100" s="486"/>
      <c r="B100" s="486"/>
      <c r="C100" s="486"/>
      <c r="D100" s="486"/>
      <c r="E100" s="486"/>
      <c r="F100" s="486"/>
      <c r="G100" s="486"/>
      <c r="H100" s="486"/>
      <c r="I100" s="486"/>
      <c r="J100" s="486"/>
      <c r="K100" s="486"/>
      <c r="L100" s="486"/>
      <c r="M100" s="486"/>
      <c r="N100" s="486"/>
      <c r="O100" s="486"/>
      <c r="P100" s="486"/>
      <c r="Q100" s="486"/>
    </row>
    <row r="101" spans="1:17" x14ac:dyDescent="0.25">
      <c r="A101" s="486"/>
      <c r="B101" s="486"/>
      <c r="C101" s="486"/>
      <c r="D101" s="486"/>
      <c r="E101" s="486"/>
      <c r="F101" s="486"/>
      <c r="G101" s="486"/>
      <c r="H101" s="486"/>
      <c r="I101" s="486"/>
      <c r="J101" s="486"/>
      <c r="K101" s="486"/>
      <c r="L101" s="486"/>
      <c r="M101" s="486"/>
      <c r="N101" s="486"/>
      <c r="O101" s="486"/>
      <c r="P101" s="486"/>
      <c r="Q101" s="486"/>
    </row>
    <row r="102" spans="1:17" x14ac:dyDescent="0.25">
      <c r="A102" s="486"/>
      <c r="B102" s="486"/>
      <c r="C102" s="486"/>
      <c r="D102" s="486"/>
      <c r="E102" s="486"/>
      <c r="F102" s="486"/>
      <c r="G102" s="486"/>
      <c r="H102" s="486"/>
      <c r="I102" s="486"/>
      <c r="J102" s="486"/>
      <c r="K102" s="486"/>
      <c r="L102" s="486"/>
      <c r="M102" s="486"/>
      <c r="N102" s="486"/>
      <c r="O102" s="486"/>
      <c r="P102" s="486"/>
      <c r="Q102" s="486"/>
    </row>
    <row r="103" spans="1:17" x14ac:dyDescent="0.25">
      <c r="A103" s="486"/>
      <c r="B103" s="486"/>
      <c r="C103" s="486"/>
      <c r="D103" s="486"/>
      <c r="E103" s="486"/>
      <c r="F103" s="486"/>
      <c r="G103" s="486"/>
      <c r="H103" s="486"/>
      <c r="I103" s="486"/>
      <c r="J103" s="486"/>
      <c r="K103" s="486"/>
      <c r="L103" s="486"/>
      <c r="M103" s="486"/>
      <c r="N103" s="486"/>
      <c r="O103" s="486"/>
      <c r="P103" s="486"/>
      <c r="Q103" s="486"/>
    </row>
    <row r="104" spans="1:17" x14ac:dyDescent="0.25">
      <c r="A104" s="486"/>
      <c r="B104" s="486"/>
      <c r="C104" s="486"/>
      <c r="D104" s="486"/>
      <c r="E104" s="486"/>
      <c r="F104" s="486"/>
      <c r="G104" s="486"/>
      <c r="H104" s="486"/>
      <c r="I104" s="486"/>
      <c r="J104" s="486"/>
      <c r="K104" s="486"/>
      <c r="L104" s="486"/>
      <c r="M104" s="486"/>
      <c r="N104" s="486"/>
      <c r="O104" s="486"/>
      <c r="P104" s="486"/>
      <c r="Q104" s="486"/>
    </row>
    <row r="105" spans="1:17" x14ac:dyDescent="0.25">
      <c r="A105" s="486"/>
      <c r="B105" s="486"/>
      <c r="C105" s="486"/>
      <c r="D105" s="486"/>
      <c r="E105" s="486"/>
      <c r="F105" s="486"/>
      <c r="G105" s="486"/>
      <c r="H105" s="486"/>
      <c r="I105" s="486"/>
      <c r="J105" s="486"/>
      <c r="K105" s="486"/>
      <c r="L105" s="486"/>
      <c r="M105" s="486"/>
      <c r="N105" s="486"/>
      <c r="O105" s="486"/>
      <c r="P105" s="486"/>
      <c r="Q105" s="486"/>
    </row>
    <row r="106" spans="1:17" x14ac:dyDescent="0.25">
      <c r="A106" s="486"/>
      <c r="B106" s="486"/>
      <c r="C106" s="486"/>
      <c r="D106" s="486"/>
      <c r="E106" s="486"/>
      <c r="F106" s="486"/>
      <c r="G106" s="486"/>
      <c r="H106" s="486"/>
      <c r="I106" s="486"/>
      <c r="J106" s="486"/>
      <c r="K106" s="486"/>
      <c r="L106" s="486"/>
      <c r="M106" s="486"/>
      <c r="N106" s="486"/>
      <c r="O106" s="486"/>
      <c r="P106" s="486"/>
      <c r="Q106" s="486"/>
    </row>
    <row r="107" spans="1:17" x14ac:dyDescent="0.25">
      <c r="A107" s="486"/>
      <c r="B107" s="486"/>
      <c r="C107" s="486"/>
      <c r="D107" s="486"/>
      <c r="E107" s="486"/>
      <c r="F107" s="486"/>
      <c r="G107" s="486"/>
      <c r="H107" s="486"/>
      <c r="I107" s="486"/>
      <c r="J107" s="486"/>
      <c r="K107" s="486"/>
      <c r="L107" s="486"/>
      <c r="M107" s="486"/>
      <c r="N107" s="486"/>
      <c r="O107" s="486"/>
      <c r="P107" s="486"/>
      <c r="Q107" s="486"/>
    </row>
    <row r="108" spans="1:17" x14ac:dyDescent="0.25">
      <c r="A108" s="486"/>
      <c r="B108" s="486"/>
      <c r="C108" s="486"/>
      <c r="D108" s="486"/>
      <c r="E108" s="486"/>
      <c r="F108" s="486"/>
      <c r="G108" s="486"/>
      <c r="H108" s="486"/>
      <c r="I108" s="486"/>
      <c r="J108" s="486"/>
      <c r="K108" s="486"/>
      <c r="L108" s="486"/>
      <c r="M108" s="486"/>
      <c r="N108" s="486"/>
      <c r="O108" s="486"/>
      <c r="P108" s="486"/>
      <c r="Q108" s="486"/>
    </row>
    <row r="109" spans="1:17" x14ac:dyDescent="0.25">
      <c r="A109" s="486"/>
      <c r="B109" s="486"/>
      <c r="C109" s="486"/>
      <c r="D109" s="486"/>
      <c r="E109" s="486"/>
      <c r="F109" s="486"/>
      <c r="G109" s="486"/>
      <c r="H109" s="486"/>
      <c r="I109" s="486"/>
      <c r="J109" s="486"/>
      <c r="K109" s="486"/>
      <c r="L109" s="486"/>
      <c r="M109" s="486"/>
      <c r="N109" s="486"/>
      <c r="O109" s="486"/>
      <c r="P109" s="486"/>
      <c r="Q109" s="486"/>
    </row>
    <row r="110" spans="1:17" x14ac:dyDescent="0.25">
      <c r="A110" s="486"/>
      <c r="B110" s="486"/>
      <c r="C110" s="486"/>
      <c r="D110" s="486"/>
      <c r="E110" s="486"/>
      <c r="F110" s="486"/>
      <c r="G110" s="486"/>
      <c r="H110" s="486"/>
      <c r="I110" s="486"/>
      <c r="J110" s="486"/>
      <c r="K110" s="486"/>
      <c r="L110" s="486"/>
      <c r="M110" s="486"/>
      <c r="N110" s="486"/>
      <c r="O110" s="486"/>
      <c r="P110" s="486"/>
      <c r="Q110" s="486"/>
    </row>
    <row r="111" spans="1:17" x14ac:dyDescent="0.25">
      <c r="A111" s="486"/>
      <c r="B111" s="486"/>
      <c r="C111" s="486"/>
      <c r="D111" s="486"/>
      <c r="E111" s="486"/>
      <c r="F111" s="486"/>
      <c r="G111" s="486"/>
      <c r="H111" s="486"/>
      <c r="I111" s="486"/>
      <c r="J111" s="486"/>
      <c r="K111" s="486"/>
      <c r="L111" s="486"/>
      <c r="M111" s="486"/>
      <c r="N111" s="486"/>
      <c r="O111" s="486"/>
      <c r="P111" s="486"/>
      <c r="Q111" s="486"/>
    </row>
    <row r="112" spans="1:17" x14ac:dyDescent="0.25">
      <c r="A112" s="486"/>
      <c r="B112" s="486"/>
      <c r="C112" s="486"/>
      <c r="D112" s="486"/>
      <c r="E112" s="486"/>
      <c r="F112" s="486"/>
      <c r="G112" s="486"/>
      <c r="H112" s="486"/>
      <c r="I112" s="486"/>
      <c r="J112" s="486"/>
      <c r="K112" s="486"/>
      <c r="L112" s="486"/>
      <c r="M112" s="486"/>
      <c r="N112" s="486"/>
      <c r="O112" s="486"/>
      <c r="P112" s="486"/>
      <c r="Q112" s="486"/>
    </row>
    <row r="113" spans="1:17" x14ac:dyDescent="0.25">
      <c r="A113" s="486"/>
      <c r="B113" s="486"/>
      <c r="C113" s="486"/>
      <c r="D113" s="486"/>
      <c r="E113" s="486"/>
      <c r="F113" s="486"/>
      <c r="G113" s="486"/>
      <c r="H113" s="486"/>
      <c r="I113" s="486"/>
      <c r="J113" s="486"/>
      <c r="K113" s="486"/>
      <c r="L113" s="486"/>
      <c r="M113" s="486"/>
      <c r="N113" s="486"/>
      <c r="O113" s="486"/>
      <c r="P113" s="486"/>
      <c r="Q113" s="486"/>
    </row>
    <row r="114" spans="1:17" x14ac:dyDescent="0.25">
      <c r="A114" s="486"/>
      <c r="B114" s="486"/>
      <c r="C114" s="486"/>
      <c r="D114" s="486"/>
      <c r="E114" s="486"/>
      <c r="F114" s="486"/>
      <c r="G114" s="486"/>
      <c r="H114" s="486"/>
      <c r="I114" s="486"/>
      <c r="J114" s="486"/>
      <c r="K114" s="486"/>
      <c r="L114" s="486"/>
      <c r="M114" s="486"/>
      <c r="N114" s="486"/>
      <c r="O114" s="486"/>
      <c r="P114" s="486"/>
      <c r="Q114" s="486"/>
    </row>
    <row r="115" spans="1:17" x14ac:dyDescent="0.25">
      <c r="A115" s="486"/>
      <c r="B115" s="486"/>
      <c r="C115" s="486"/>
      <c r="D115" s="486"/>
      <c r="E115" s="486"/>
      <c r="F115" s="486"/>
      <c r="G115" s="486"/>
      <c r="H115" s="486"/>
      <c r="I115" s="486"/>
      <c r="J115" s="486"/>
      <c r="K115" s="486"/>
      <c r="L115" s="486"/>
      <c r="M115" s="486"/>
      <c r="N115" s="486"/>
      <c r="O115" s="486"/>
      <c r="P115" s="486"/>
      <c r="Q115" s="486"/>
    </row>
    <row r="116" spans="1:17" x14ac:dyDescent="0.25">
      <c r="A116" s="486"/>
      <c r="B116" s="486"/>
      <c r="C116" s="486"/>
      <c r="D116" s="486"/>
      <c r="E116" s="486"/>
      <c r="F116" s="486"/>
      <c r="G116" s="486"/>
      <c r="H116" s="486"/>
      <c r="I116" s="486"/>
      <c r="J116" s="486"/>
      <c r="K116" s="486"/>
      <c r="L116" s="486"/>
      <c r="M116" s="486"/>
      <c r="N116" s="486"/>
      <c r="O116" s="486"/>
      <c r="P116" s="486"/>
      <c r="Q116" s="486"/>
    </row>
    <row r="117" spans="1:17" x14ac:dyDescent="0.25">
      <c r="A117" s="486"/>
      <c r="B117" s="486"/>
      <c r="C117" s="486"/>
      <c r="D117" s="486"/>
      <c r="E117" s="486"/>
      <c r="F117" s="486"/>
      <c r="G117" s="486"/>
      <c r="H117" s="486"/>
      <c r="I117" s="486"/>
      <c r="J117" s="486"/>
      <c r="K117" s="486"/>
      <c r="L117" s="486"/>
      <c r="M117" s="486"/>
      <c r="N117" s="486"/>
      <c r="O117" s="486"/>
      <c r="P117" s="486"/>
      <c r="Q117" s="486"/>
    </row>
    <row r="118" spans="1:17" x14ac:dyDescent="0.25">
      <c r="A118" s="486"/>
      <c r="B118" s="486"/>
      <c r="C118" s="486"/>
      <c r="D118" s="486"/>
      <c r="E118" s="486"/>
      <c r="F118" s="486"/>
      <c r="G118" s="486"/>
      <c r="H118" s="486"/>
      <c r="I118" s="486"/>
      <c r="J118" s="486"/>
      <c r="K118" s="486"/>
      <c r="L118" s="486"/>
      <c r="M118" s="486"/>
      <c r="N118" s="486"/>
      <c r="O118" s="486"/>
      <c r="P118" s="486"/>
      <c r="Q118" s="486"/>
    </row>
    <row r="119" spans="1:17" x14ac:dyDescent="0.25">
      <c r="A119" s="486"/>
      <c r="B119" s="486"/>
      <c r="C119" s="486"/>
      <c r="D119" s="486"/>
      <c r="E119" s="486"/>
      <c r="F119" s="486"/>
      <c r="G119" s="486"/>
      <c r="H119" s="486"/>
      <c r="I119" s="486"/>
      <c r="J119" s="486"/>
      <c r="K119" s="486"/>
      <c r="L119" s="486"/>
      <c r="M119" s="486"/>
      <c r="N119" s="486"/>
      <c r="O119" s="486"/>
      <c r="P119" s="486"/>
      <c r="Q119" s="486"/>
    </row>
    <row r="120" spans="1:17" x14ac:dyDescent="0.25">
      <c r="A120" s="486"/>
      <c r="B120" s="486"/>
      <c r="C120" s="486"/>
      <c r="D120" s="486"/>
      <c r="E120" s="486"/>
      <c r="F120" s="486"/>
      <c r="G120" s="486"/>
      <c r="H120" s="486"/>
      <c r="I120" s="486"/>
      <c r="J120" s="486"/>
      <c r="K120" s="486"/>
      <c r="L120" s="486"/>
      <c r="M120" s="486"/>
      <c r="N120" s="486"/>
      <c r="O120" s="486"/>
      <c r="P120" s="486"/>
      <c r="Q120" s="486"/>
    </row>
    <row r="121" spans="1:17" x14ac:dyDescent="0.25">
      <c r="A121" s="486"/>
      <c r="B121" s="486"/>
      <c r="C121" s="486"/>
      <c r="D121" s="486"/>
      <c r="E121" s="486"/>
      <c r="F121" s="486"/>
      <c r="G121" s="486"/>
      <c r="H121" s="486"/>
      <c r="I121" s="486"/>
      <c r="J121" s="486"/>
      <c r="K121" s="486"/>
      <c r="L121" s="486"/>
      <c r="M121" s="486"/>
      <c r="N121" s="486"/>
      <c r="O121" s="486"/>
      <c r="P121" s="486"/>
      <c r="Q121" s="486"/>
    </row>
    <row r="122" spans="1:17" x14ac:dyDescent="0.25">
      <c r="A122" s="486"/>
      <c r="B122" s="486"/>
      <c r="C122" s="486"/>
      <c r="D122" s="486"/>
      <c r="E122" s="486"/>
      <c r="F122" s="486"/>
      <c r="G122" s="486"/>
      <c r="H122" s="486"/>
      <c r="I122" s="486"/>
      <c r="J122" s="486"/>
      <c r="K122" s="486"/>
      <c r="L122" s="486"/>
      <c r="M122" s="486"/>
      <c r="N122" s="486"/>
      <c r="O122" s="486"/>
      <c r="P122" s="486"/>
      <c r="Q122" s="486"/>
    </row>
    <row r="123" spans="1:17" x14ac:dyDescent="0.25">
      <c r="A123" s="486"/>
      <c r="B123" s="486"/>
      <c r="C123" s="486"/>
      <c r="D123" s="486"/>
      <c r="E123" s="486"/>
      <c r="F123" s="486"/>
      <c r="G123" s="486"/>
      <c r="H123" s="486"/>
      <c r="I123" s="486"/>
      <c r="J123" s="486"/>
      <c r="K123" s="486"/>
      <c r="L123" s="486"/>
      <c r="M123" s="486"/>
      <c r="N123" s="486"/>
      <c r="O123" s="486"/>
      <c r="P123" s="486"/>
      <c r="Q123" s="486"/>
    </row>
    <row r="124" spans="1:17" x14ac:dyDescent="0.25">
      <c r="A124" s="486"/>
      <c r="B124" s="486"/>
      <c r="C124" s="486"/>
      <c r="D124" s="486"/>
      <c r="E124" s="486"/>
      <c r="F124" s="486"/>
      <c r="G124" s="486"/>
      <c r="H124" s="486"/>
      <c r="I124" s="486"/>
      <c r="J124" s="486"/>
      <c r="K124" s="486"/>
      <c r="L124" s="486"/>
      <c r="M124" s="486"/>
      <c r="N124" s="486"/>
      <c r="O124" s="486"/>
      <c r="P124" s="486"/>
      <c r="Q124" s="486"/>
    </row>
    <row r="125" spans="1:17" x14ac:dyDescent="0.25">
      <c r="A125" s="486"/>
      <c r="B125" s="486"/>
      <c r="C125" s="486"/>
      <c r="D125" s="486"/>
      <c r="E125" s="486"/>
      <c r="F125" s="486"/>
      <c r="G125" s="486"/>
      <c r="H125" s="486"/>
      <c r="I125" s="486"/>
      <c r="J125" s="486"/>
      <c r="K125" s="486"/>
      <c r="L125" s="486"/>
      <c r="M125" s="486"/>
      <c r="N125" s="486"/>
      <c r="O125" s="486"/>
      <c r="P125" s="486"/>
      <c r="Q125" s="486"/>
    </row>
    <row r="126" spans="1:17" x14ac:dyDescent="0.25">
      <c r="A126" s="486"/>
      <c r="B126" s="486"/>
      <c r="C126" s="486"/>
      <c r="D126" s="486"/>
      <c r="E126" s="486"/>
      <c r="F126" s="486"/>
      <c r="G126" s="486"/>
      <c r="H126" s="486"/>
      <c r="I126" s="486"/>
      <c r="J126" s="486"/>
      <c r="K126" s="486"/>
      <c r="L126" s="486"/>
      <c r="M126" s="486"/>
      <c r="N126" s="486"/>
      <c r="O126" s="486"/>
      <c r="P126" s="486"/>
      <c r="Q126" s="486"/>
    </row>
    <row r="127" spans="1:17" x14ac:dyDescent="0.25">
      <c r="A127" s="486"/>
      <c r="B127" s="486"/>
      <c r="C127" s="486"/>
      <c r="D127" s="486"/>
      <c r="E127" s="486"/>
      <c r="F127" s="486"/>
      <c r="G127" s="486"/>
      <c r="H127" s="486"/>
      <c r="I127" s="486"/>
      <c r="J127" s="486"/>
      <c r="K127" s="486"/>
      <c r="L127" s="486"/>
      <c r="M127" s="486"/>
      <c r="N127" s="486"/>
      <c r="O127" s="486"/>
      <c r="P127" s="486"/>
    </row>
    <row r="128" spans="1:17" ht="13" x14ac:dyDescent="0.3">
      <c r="A128" s="486"/>
      <c r="B128" s="566" t="s">
        <v>260</v>
      </c>
      <c r="C128" s="566"/>
      <c r="D128" s="566"/>
      <c r="E128" s="566"/>
      <c r="F128" s="566"/>
      <c r="G128" s="566"/>
      <c r="H128" s="566"/>
      <c r="I128" s="566"/>
      <c r="J128" s="566"/>
      <c r="K128" s="566"/>
      <c r="L128" s="566"/>
      <c r="M128" s="566"/>
      <c r="N128" s="566"/>
      <c r="O128" s="486"/>
      <c r="P128" s="567"/>
      <c r="Q128" s="567"/>
    </row>
    <row r="129" spans="1:17" ht="12.75" customHeight="1" x14ac:dyDescent="0.25">
      <c r="B129" s="557" t="s">
        <v>261</v>
      </c>
      <c r="C129" s="558"/>
      <c r="D129" s="558"/>
      <c r="E129" s="558"/>
      <c r="F129" s="558"/>
      <c r="G129" s="558"/>
      <c r="H129" s="558"/>
      <c r="I129" s="558"/>
      <c r="J129" s="558"/>
      <c r="K129" s="558"/>
      <c r="L129" s="558"/>
      <c r="M129" s="558"/>
      <c r="N129" s="559"/>
      <c r="P129" s="567"/>
      <c r="Q129" s="567"/>
    </row>
    <row r="130" spans="1:17" x14ac:dyDescent="0.25">
      <c r="A130" s="487"/>
      <c r="B130" s="560"/>
      <c r="C130" s="561"/>
      <c r="D130" s="561"/>
      <c r="E130" s="561"/>
      <c r="F130" s="561"/>
      <c r="G130" s="561"/>
      <c r="H130" s="561"/>
      <c r="I130" s="561"/>
      <c r="J130" s="561"/>
      <c r="K130" s="561"/>
      <c r="L130" s="561"/>
      <c r="M130" s="561"/>
      <c r="N130" s="562"/>
      <c r="O130" s="487"/>
      <c r="P130" s="568"/>
      <c r="Q130" s="568"/>
    </row>
    <row r="131" spans="1:17" x14ac:dyDescent="0.25">
      <c r="A131" s="486"/>
      <c r="B131" s="560"/>
      <c r="C131" s="561"/>
      <c r="D131" s="561"/>
      <c r="E131" s="561"/>
      <c r="F131" s="561"/>
      <c r="G131" s="561"/>
      <c r="H131" s="561"/>
      <c r="I131" s="561"/>
      <c r="J131" s="561"/>
      <c r="K131" s="561"/>
      <c r="L131" s="561"/>
      <c r="M131" s="561"/>
      <c r="N131" s="562"/>
      <c r="O131" s="486"/>
      <c r="P131" s="567"/>
      <c r="Q131" s="567"/>
    </row>
    <row r="132" spans="1:17" x14ac:dyDescent="0.25">
      <c r="A132" s="486"/>
      <c r="B132" s="560"/>
      <c r="C132" s="561"/>
      <c r="D132" s="561"/>
      <c r="E132" s="561"/>
      <c r="F132" s="561"/>
      <c r="G132" s="561"/>
      <c r="H132" s="561"/>
      <c r="I132" s="561"/>
      <c r="J132" s="561"/>
      <c r="K132" s="561"/>
      <c r="L132" s="561"/>
      <c r="M132" s="561"/>
      <c r="N132" s="562"/>
      <c r="O132" s="486"/>
      <c r="P132" s="488"/>
      <c r="Q132" s="488"/>
    </row>
    <row r="133" spans="1:17" x14ac:dyDescent="0.25">
      <c r="A133" s="486"/>
      <c r="B133" s="563"/>
      <c r="C133" s="564"/>
      <c r="D133" s="564"/>
      <c r="E133" s="564"/>
      <c r="F133" s="564"/>
      <c r="G133" s="564"/>
      <c r="H133" s="564"/>
      <c r="I133" s="564"/>
      <c r="J133" s="564"/>
      <c r="K133" s="564"/>
      <c r="L133" s="564"/>
      <c r="M133" s="564"/>
      <c r="N133" s="565"/>
      <c r="O133" s="486"/>
    </row>
    <row r="134" spans="1:17" x14ac:dyDescent="0.25">
      <c r="A134" s="486"/>
      <c r="B134" s="490"/>
      <c r="C134" s="490"/>
      <c r="D134" s="490"/>
      <c r="E134" s="490"/>
      <c r="F134" s="490"/>
      <c r="G134" s="490"/>
      <c r="H134" s="490"/>
      <c r="I134" s="489"/>
      <c r="J134" s="489"/>
      <c r="K134" s="489"/>
      <c r="L134" s="489"/>
      <c r="M134" s="489"/>
      <c r="N134" s="489"/>
      <c r="O134" s="486"/>
    </row>
    <row r="135" spans="1:17" x14ac:dyDescent="0.25">
      <c r="A135" s="486"/>
      <c r="B135" s="486"/>
      <c r="C135" s="486"/>
      <c r="D135" s="486"/>
      <c r="E135" s="486"/>
      <c r="F135" s="486"/>
      <c r="G135" s="486"/>
      <c r="H135" s="486"/>
      <c r="I135" s="486"/>
      <c r="J135" s="486"/>
      <c r="K135" s="486"/>
      <c r="L135" s="486"/>
      <c r="M135" s="486"/>
      <c r="N135" s="486"/>
      <c r="O135" s="486"/>
    </row>
    <row r="136" spans="1:17" x14ac:dyDescent="0.25">
      <c r="A136" s="486"/>
      <c r="B136" s="486"/>
      <c r="C136" s="486"/>
      <c r="D136" s="486"/>
      <c r="E136" s="486"/>
      <c r="F136" s="486"/>
      <c r="G136" s="486"/>
      <c r="H136" s="486"/>
      <c r="I136" s="486"/>
      <c r="J136" s="486"/>
      <c r="K136" s="486"/>
      <c r="L136" s="486"/>
      <c r="M136" s="486"/>
      <c r="N136" s="486"/>
      <c r="O136" s="486"/>
    </row>
    <row r="137" spans="1:17" x14ac:dyDescent="0.25">
      <c r="A137" s="486"/>
      <c r="B137" s="486"/>
      <c r="C137" s="486"/>
      <c r="D137" s="486"/>
      <c r="E137" s="486"/>
      <c r="F137" s="486"/>
      <c r="G137" s="486"/>
      <c r="H137" s="486"/>
      <c r="I137" s="486"/>
      <c r="J137" s="486"/>
      <c r="K137" s="486"/>
      <c r="L137" s="486"/>
      <c r="M137" s="486"/>
      <c r="N137" s="486"/>
      <c r="O137" s="486"/>
      <c r="P137" s="486"/>
      <c r="Q137" s="486"/>
    </row>
    <row r="138" spans="1:17" x14ac:dyDescent="0.25">
      <c r="A138" s="486"/>
      <c r="B138" s="486"/>
      <c r="C138" s="486"/>
      <c r="D138" s="486"/>
      <c r="E138" s="486"/>
      <c r="F138" s="486"/>
      <c r="G138" s="486"/>
      <c r="H138" s="486"/>
      <c r="I138" s="486"/>
      <c r="J138" s="486"/>
      <c r="K138" s="486"/>
      <c r="L138" s="486"/>
      <c r="M138" s="486"/>
      <c r="N138" s="486"/>
      <c r="O138" s="486"/>
      <c r="P138" s="486"/>
      <c r="Q138" s="486"/>
    </row>
    <row r="139" spans="1:17" x14ac:dyDescent="0.25">
      <c r="A139" s="486"/>
      <c r="B139" s="486"/>
      <c r="C139" s="486"/>
      <c r="D139" s="486"/>
      <c r="E139" s="486"/>
      <c r="F139" s="486"/>
      <c r="G139" s="486"/>
      <c r="H139" s="486"/>
      <c r="I139" s="486"/>
      <c r="J139" s="486"/>
      <c r="K139" s="486"/>
      <c r="L139" s="486"/>
      <c r="M139" s="486"/>
      <c r="N139" s="486"/>
      <c r="O139" s="486"/>
      <c r="P139" s="486"/>
      <c r="Q139" s="486"/>
    </row>
    <row r="140" spans="1:17" x14ac:dyDescent="0.25">
      <c r="A140" s="486"/>
      <c r="B140" s="486"/>
      <c r="C140" s="486"/>
      <c r="D140" s="486"/>
      <c r="E140" s="486"/>
      <c r="F140" s="486"/>
      <c r="G140" s="486"/>
      <c r="H140" s="486"/>
      <c r="I140" s="486"/>
      <c r="J140" s="486"/>
      <c r="K140" s="486"/>
      <c r="L140" s="486"/>
      <c r="M140" s="486"/>
      <c r="N140" s="486"/>
      <c r="O140" s="486"/>
      <c r="P140" s="486"/>
      <c r="Q140" s="486"/>
    </row>
    <row r="141" spans="1:17" x14ac:dyDescent="0.25">
      <c r="A141" s="486"/>
      <c r="B141" s="486"/>
      <c r="C141" s="486"/>
      <c r="D141" s="486"/>
      <c r="E141" s="486"/>
      <c r="F141" s="486"/>
      <c r="G141" s="486"/>
      <c r="H141" s="486"/>
      <c r="I141" s="486"/>
      <c r="J141" s="486"/>
      <c r="K141" s="486"/>
      <c r="L141" s="486"/>
      <c r="M141" s="486"/>
      <c r="N141" s="486"/>
      <c r="O141" s="486"/>
      <c r="P141" s="486"/>
      <c r="Q141" s="486"/>
    </row>
    <row r="142" spans="1:17" x14ac:dyDescent="0.25">
      <c r="A142" s="486"/>
      <c r="B142" s="486"/>
      <c r="C142" s="486"/>
      <c r="D142" s="486"/>
      <c r="E142" s="486"/>
      <c r="F142" s="486"/>
      <c r="G142" s="486"/>
      <c r="H142" s="486"/>
      <c r="I142" s="486"/>
      <c r="J142" s="486"/>
      <c r="K142" s="486"/>
      <c r="L142" s="486"/>
      <c r="M142" s="486"/>
      <c r="N142" s="486"/>
      <c r="O142" s="486"/>
      <c r="P142" s="486"/>
      <c r="Q142" s="486"/>
    </row>
    <row r="143" spans="1:17" x14ac:dyDescent="0.25">
      <c r="A143" s="486"/>
      <c r="B143" s="486"/>
      <c r="C143" s="486"/>
      <c r="D143" s="486"/>
      <c r="E143" s="486"/>
      <c r="F143" s="486"/>
      <c r="G143" s="486"/>
      <c r="H143" s="486"/>
      <c r="I143" s="486"/>
      <c r="J143" s="486"/>
      <c r="K143" s="486"/>
      <c r="L143" s="486"/>
      <c r="M143" s="486"/>
      <c r="N143" s="486"/>
      <c r="O143" s="486"/>
      <c r="P143" s="486"/>
      <c r="Q143" s="486"/>
    </row>
    <row r="144" spans="1:17" x14ac:dyDescent="0.25">
      <c r="A144" s="486"/>
      <c r="B144" s="486"/>
      <c r="C144" s="486"/>
      <c r="D144" s="486"/>
      <c r="E144" s="486"/>
      <c r="F144" s="486"/>
      <c r="G144" s="486"/>
      <c r="H144" s="486"/>
      <c r="I144" s="486"/>
      <c r="J144" s="486"/>
      <c r="K144" s="486"/>
      <c r="L144" s="486"/>
      <c r="M144" s="486"/>
      <c r="N144" s="486"/>
      <c r="O144" s="486"/>
      <c r="P144" s="486"/>
      <c r="Q144" s="486"/>
    </row>
    <row r="145" spans="1:17" x14ac:dyDescent="0.25">
      <c r="A145" s="486"/>
      <c r="B145" s="486"/>
      <c r="C145" s="486"/>
      <c r="D145" s="486"/>
      <c r="E145" s="486"/>
      <c r="F145" s="486"/>
      <c r="G145" s="486"/>
      <c r="H145" s="486"/>
      <c r="I145" s="486"/>
      <c r="J145" s="486"/>
      <c r="K145" s="486"/>
      <c r="L145" s="486"/>
      <c r="M145" s="486"/>
      <c r="N145" s="486"/>
      <c r="O145" s="486"/>
      <c r="P145" s="486"/>
      <c r="Q145" s="486"/>
    </row>
    <row r="146" spans="1:17" x14ac:dyDescent="0.25">
      <c r="A146" s="486"/>
      <c r="B146" s="486"/>
      <c r="C146" s="486"/>
      <c r="D146" s="486"/>
      <c r="E146" s="486"/>
      <c r="F146" s="486"/>
      <c r="G146" s="486"/>
      <c r="H146" s="486"/>
      <c r="I146" s="486"/>
      <c r="J146" s="486"/>
      <c r="K146" s="486"/>
      <c r="L146" s="486"/>
      <c r="M146" s="486"/>
      <c r="N146" s="486"/>
      <c r="O146" s="486"/>
      <c r="P146" s="486"/>
      <c r="Q146" s="486"/>
    </row>
    <row r="147" spans="1:17" x14ac:dyDescent="0.25">
      <c r="A147" s="486"/>
      <c r="B147" s="486"/>
      <c r="C147" s="486"/>
      <c r="D147" s="486"/>
      <c r="E147" s="486"/>
      <c r="F147" s="486"/>
      <c r="G147" s="486"/>
      <c r="H147" s="486"/>
      <c r="I147" s="486"/>
      <c r="J147" s="486"/>
      <c r="K147" s="486"/>
      <c r="L147" s="486"/>
      <c r="M147" s="486"/>
      <c r="N147" s="486"/>
      <c r="O147" s="486"/>
      <c r="P147" s="486"/>
      <c r="Q147" s="486"/>
    </row>
    <row r="148" spans="1:17" x14ac:dyDescent="0.25">
      <c r="A148" s="486"/>
      <c r="B148" s="486"/>
      <c r="C148" s="486"/>
      <c r="D148" s="486"/>
      <c r="E148" s="486"/>
      <c r="F148" s="486"/>
      <c r="G148" s="486"/>
      <c r="H148" s="486"/>
      <c r="I148" s="486"/>
      <c r="J148" s="486"/>
      <c r="K148" s="486"/>
      <c r="L148" s="486"/>
      <c r="M148" s="486"/>
      <c r="N148" s="486"/>
      <c r="O148" s="486"/>
      <c r="P148" s="486"/>
      <c r="Q148" s="486"/>
    </row>
    <row r="149" spans="1:17" x14ac:dyDescent="0.25">
      <c r="A149" s="486"/>
      <c r="B149" s="486"/>
      <c r="C149" s="486"/>
      <c r="D149" s="486"/>
      <c r="E149" s="486"/>
      <c r="F149" s="486"/>
      <c r="G149" s="486"/>
      <c r="H149" s="486"/>
      <c r="I149" s="486"/>
      <c r="J149" s="486"/>
      <c r="K149" s="486"/>
      <c r="L149" s="486"/>
      <c r="M149" s="486"/>
      <c r="N149" s="486"/>
      <c r="O149" s="486"/>
      <c r="P149" s="486"/>
      <c r="Q149" s="486"/>
    </row>
    <row r="150" spans="1:17" x14ac:dyDescent="0.25">
      <c r="A150" s="486"/>
      <c r="B150" s="486"/>
      <c r="C150" s="486"/>
      <c r="D150" s="486"/>
      <c r="E150" s="486"/>
      <c r="F150" s="486"/>
      <c r="G150" s="486"/>
      <c r="H150" s="486"/>
      <c r="I150" s="486"/>
      <c r="J150" s="486"/>
      <c r="K150" s="486"/>
      <c r="L150" s="486"/>
      <c r="M150" s="486"/>
      <c r="N150" s="486"/>
      <c r="O150" s="486"/>
      <c r="P150" s="486"/>
      <c r="Q150" s="486"/>
    </row>
    <row r="151" spans="1:17" x14ac:dyDescent="0.25">
      <c r="A151" s="486"/>
      <c r="B151" s="486"/>
      <c r="C151" s="486"/>
      <c r="D151" s="486"/>
      <c r="E151" s="486"/>
      <c r="F151" s="486"/>
      <c r="G151" s="486"/>
      <c r="H151" s="486"/>
      <c r="I151" s="486"/>
      <c r="J151" s="486"/>
      <c r="K151" s="486"/>
      <c r="L151" s="486"/>
      <c r="M151" s="486"/>
      <c r="N151" s="486"/>
      <c r="O151" s="486"/>
      <c r="P151" s="486"/>
      <c r="Q151" s="486"/>
    </row>
    <row r="152" spans="1:17" x14ac:dyDescent="0.25">
      <c r="A152" s="486"/>
      <c r="B152" s="486"/>
      <c r="C152" s="486"/>
      <c r="D152" s="486"/>
      <c r="E152" s="486"/>
      <c r="F152" s="486"/>
      <c r="G152" s="486"/>
      <c r="H152" s="486"/>
      <c r="I152" s="486"/>
      <c r="J152" s="486"/>
      <c r="K152" s="486"/>
      <c r="L152" s="486"/>
      <c r="M152" s="486"/>
      <c r="N152" s="486"/>
      <c r="O152" s="486"/>
      <c r="P152" s="486"/>
      <c r="Q152" s="486"/>
    </row>
    <row r="153" spans="1:17" x14ac:dyDescent="0.25">
      <c r="A153" s="486"/>
      <c r="B153" s="486"/>
      <c r="C153" s="486"/>
      <c r="D153" s="486"/>
      <c r="E153" s="486"/>
      <c r="F153" s="486"/>
      <c r="G153" s="486"/>
      <c r="H153" s="486"/>
      <c r="I153" s="486"/>
      <c r="J153" s="486"/>
      <c r="K153" s="486"/>
      <c r="L153" s="486"/>
      <c r="M153" s="486"/>
      <c r="N153" s="486"/>
      <c r="O153" s="486"/>
      <c r="P153" s="486"/>
      <c r="Q153" s="486"/>
    </row>
    <row r="154" spans="1:17" x14ac:dyDescent="0.25">
      <c r="A154" s="486"/>
      <c r="B154" s="486"/>
      <c r="C154" s="486"/>
      <c r="D154" s="486"/>
      <c r="E154" s="486"/>
      <c r="F154" s="486"/>
      <c r="G154" s="486"/>
      <c r="H154" s="486"/>
      <c r="I154" s="486"/>
      <c r="J154" s="486"/>
      <c r="K154" s="486"/>
      <c r="L154" s="486"/>
      <c r="M154" s="486"/>
      <c r="N154" s="486"/>
      <c r="O154" s="486"/>
      <c r="P154" s="486"/>
      <c r="Q154" s="486"/>
    </row>
    <row r="155" spans="1:17" x14ac:dyDescent="0.25">
      <c r="A155" s="486"/>
      <c r="B155" s="486"/>
      <c r="C155" s="486"/>
      <c r="D155" s="486"/>
      <c r="E155" s="486"/>
      <c r="F155" s="486"/>
      <c r="G155" s="486"/>
      <c r="H155" s="486"/>
      <c r="I155" s="486"/>
      <c r="J155" s="486"/>
      <c r="K155" s="486"/>
      <c r="L155" s="486"/>
      <c r="M155" s="486"/>
      <c r="N155" s="486"/>
      <c r="O155" s="486"/>
      <c r="P155" s="486"/>
      <c r="Q155" s="486"/>
    </row>
  </sheetData>
  <mergeCells count="11">
    <mergeCell ref="A2:Q2"/>
    <mergeCell ref="A3:Q3"/>
    <mergeCell ref="A4:Q4"/>
    <mergeCell ref="A6:Q6"/>
    <mergeCell ref="B129:N133"/>
    <mergeCell ref="B128:N128"/>
    <mergeCell ref="P128:Q128"/>
    <mergeCell ref="P129:Q129"/>
    <mergeCell ref="P130:Q130"/>
    <mergeCell ref="P131:Q131"/>
    <mergeCell ref="A7:Q7"/>
  </mergeCells>
  <printOptions horizontalCentered="1"/>
  <pageMargins left="0.2" right="0.2" top="0.3" bottom="0.75" header="0.3" footer="0.3"/>
  <pageSetup scale="76" fitToHeight="0" orientation="portrait" r:id="rId1"/>
  <headerFooter>
    <oddFooter>&amp;L&amp;F
&amp;A&amp;RPage &amp;P of &amp;N</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G1428"/>
  <sheetViews>
    <sheetView topLeftCell="B1" zoomScale="80" zoomScaleNormal="80" workbookViewId="0">
      <selection activeCell="B1" sqref="B1"/>
    </sheetView>
  </sheetViews>
  <sheetFormatPr defaultColWidth="9.1796875" defaultRowHeight="11.5" x14ac:dyDescent="0.25"/>
  <cols>
    <col min="1" max="1" width="3.1796875" style="442" customWidth="1"/>
    <col min="2" max="2" width="20.453125" style="48" customWidth="1"/>
    <col min="3" max="3" width="15.1796875" style="48" customWidth="1"/>
    <col min="4" max="4" width="20" style="47" customWidth="1"/>
    <col min="5" max="5" width="13" style="47" customWidth="1"/>
    <col min="6" max="6" width="12.81640625" style="47" customWidth="1"/>
    <col min="7" max="7" width="10" style="47" customWidth="1"/>
    <col min="8" max="8" width="9.81640625" style="47" customWidth="1"/>
    <col min="9" max="14" width="13.1796875" style="47" customWidth="1"/>
    <col min="15" max="15" width="11.54296875" style="108" customWidth="1"/>
    <col min="16" max="16" width="19.54296875" style="48" customWidth="1"/>
    <col min="17" max="17" width="106.1796875" style="48" customWidth="1"/>
    <col min="18" max="18" width="42.453125" style="48" customWidth="1"/>
    <col min="19" max="20" width="14.81640625" style="48" customWidth="1"/>
    <col min="21" max="21" width="20.1796875" style="48" hidden="1" customWidth="1"/>
    <col min="22" max="22" width="6" style="48" hidden="1" customWidth="1"/>
    <col min="23" max="24" width="9.81640625" style="48" hidden="1" customWidth="1"/>
    <col min="25" max="25" width="16" style="48" hidden="1" customWidth="1"/>
    <col min="26" max="26" width="5.54296875" style="48" hidden="1" customWidth="1"/>
    <col min="27" max="27" width="7.1796875" style="48" hidden="1" customWidth="1"/>
    <col min="28" max="28" width="5.81640625" style="48" hidden="1" customWidth="1"/>
    <col min="29" max="29" width="7.1796875" style="48" hidden="1" customWidth="1"/>
    <col min="30" max="30" width="6.1796875" style="48" hidden="1" customWidth="1"/>
    <col min="31" max="32" width="8.1796875" style="48" hidden="1" customWidth="1"/>
    <col min="33" max="33" width="7.81640625" style="48" hidden="1" customWidth="1"/>
    <col min="34" max="34" width="8.81640625" style="48" hidden="1" customWidth="1"/>
    <col min="35" max="35" width="88.1796875" style="48" hidden="1" customWidth="1"/>
    <col min="36" max="40" width="2" style="48" hidden="1" customWidth="1"/>
    <col min="41" max="41" width="4.1796875" style="48" hidden="1" customWidth="1"/>
    <col min="42" max="43" width="5" style="48" hidden="1" customWidth="1"/>
    <col min="44" max="44" width="6" style="48" hidden="1" customWidth="1"/>
    <col min="45" max="45" width="3.453125" style="48" hidden="1" customWidth="1"/>
    <col min="46" max="46" width="4.81640625" style="48" hidden="1" customWidth="1"/>
    <col min="47" max="47" width="8.1796875" style="48" hidden="1" customWidth="1"/>
    <col min="48" max="49" width="9.1796875" style="48" hidden="1" customWidth="1"/>
    <col min="50" max="50" width="10.81640625" style="48" hidden="1" customWidth="1"/>
    <col min="51" max="51" width="10" style="48" hidden="1" customWidth="1"/>
    <col min="52" max="52" width="9" style="48" hidden="1" customWidth="1"/>
    <col min="53" max="53" width="9.1796875" style="48" hidden="1" customWidth="1"/>
    <col min="54" max="54" width="9.54296875" style="48" hidden="1" customWidth="1"/>
    <col min="55" max="56" width="9.1796875" style="48" hidden="1" customWidth="1"/>
    <col min="57" max="57" width="7.1796875" style="48" hidden="1" customWidth="1"/>
    <col min="58" max="58" width="7" style="48" hidden="1" customWidth="1"/>
    <col min="59" max="59" width="5.36328125" style="48" hidden="1" customWidth="1"/>
    <col min="60" max="60" width="7.36328125" style="48" customWidth="1"/>
    <col min="61" max="16384" width="9.1796875" style="48"/>
  </cols>
  <sheetData>
    <row r="1" spans="1:59" s="356" customFormat="1" ht="10" x14ac:dyDescent="0.2">
      <c r="A1" s="353"/>
      <c r="B1" s="361"/>
      <c r="C1" s="361"/>
      <c r="D1" s="361"/>
      <c r="E1" s="361"/>
      <c r="F1" s="361"/>
      <c r="G1" s="361"/>
      <c r="H1" s="361"/>
      <c r="I1" s="361"/>
      <c r="J1" s="361"/>
      <c r="K1" s="361"/>
      <c r="L1" s="361"/>
      <c r="M1" s="361"/>
      <c r="N1" s="361"/>
      <c r="O1" s="361"/>
      <c r="P1" s="361"/>
      <c r="Q1" s="361"/>
      <c r="R1" s="361"/>
      <c r="S1" s="355"/>
      <c r="T1" s="355"/>
    </row>
    <row r="2" spans="1:59" s="356" customFormat="1" ht="17.25" customHeight="1" x14ac:dyDescent="0.35">
      <c r="A2" s="353"/>
      <c r="B2" s="554" t="s">
        <v>253</v>
      </c>
      <c r="C2" s="554"/>
      <c r="D2" s="554"/>
      <c r="E2" s="554"/>
      <c r="F2" s="554"/>
      <c r="G2" s="554"/>
      <c r="H2" s="554"/>
      <c r="I2" s="554"/>
      <c r="J2" s="554"/>
      <c r="K2" s="554"/>
      <c r="L2" s="554"/>
      <c r="M2" s="554"/>
      <c r="N2" s="554"/>
      <c r="O2" s="554"/>
      <c r="P2" s="554"/>
      <c r="Q2" s="554"/>
      <c r="R2" s="554"/>
      <c r="S2" s="358"/>
      <c r="T2" s="358"/>
    </row>
    <row r="3" spans="1:59" s="356" customFormat="1" ht="20" x14ac:dyDescent="0.4">
      <c r="A3" s="353"/>
      <c r="B3" s="555" t="s">
        <v>254</v>
      </c>
      <c r="C3" s="555"/>
      <c r="D3" s="555"/>
      <c r="E3" s="555"/>
      <c r="F3" s="555"/>
      <c r="G3" s="555"/>
      <c r="H3" s="555"/>
      <c r="I3" s="555"/>
      <c r="J3" s="555"/>
      <c r="K3" s="555"/>
      <c r="L3" s="555"/>
      <c r="M3" s="555"/>
      <c r="N3" s="555"/>
      <c r="O3" s="555"/>
      <c r="P3" s="555"/>
      <c r="Q3" s="555"/>
      <c r="R3" s="555"/>
      <c r="S3" s="359"/>
      <c r="T3" s="359"/>
      <c r="BD3" s="578"/>
      <c r="BE3" s="578"/>
      <c r="BF3" s="360"/>
    </row>
    <row r="4" spans="1:59" s="356" customFormat="1" ht="19.5" customHeight="1" x14ac:dyDescent="0.35">
      <c r="A4" s="353"/>
      <c r="B4" s="554" t="s">
        <v>287</v>
      </c>
      <c r="C4" s="554"/>
      <c r="D4" s="554"/>
      <c r="E4" s="554"/>
      <c r="F4" s="554"/>
      <c r="G4" s="554"/>
      <c r="H4" s="554"/>
      <c r="I4" s="554"/>
      <c r="J4" s="554"/>
      <c r="K4" s="554"/>
      <c r="L4" s="554"/>
      <c r="M4" s="554"/>
      <c r="N4" s="554"/>
      <c r="O4" s="554"/>
      <c r="P4" s="554"/>
      <c r="Q4" s="554"/>
      <c r="R4" s="554"/>
      <c r="S4" s="358"/>
      <c r="T4" s="358"/>
    </row>
    <row r="5" spans="1:59" s="356" customFormat="1" ht="10" customHeight="1" x14ac:dyDescent="0.2">
      <c r="A5" s="353"/>
      <c r="B5" s="361"/>
      <c r="C5" s="361"/>
      <c r="D5" s="361"/>
      <c r="E5" s="361"/>
      <c r="F5" s="361"/>
      <c r="G5" s="361"/>
      <c r="H5" s="361"/>
      <c r="I5" s="361"/>
      <c r="J5" s="361"/>
      <c r="K5" s="361"/>
      <c r="L5" s="361"/>
      <c r="M5" s="361"/>
      <c r="N5" s="361"/>
      <c r="O5" s="361"/>
      <c r="P5" s="361"/>
      <c r="Q5" s="361"/>
      <c r="R5" s="361"/>
      <c r="S5" s="355"/>
      <c r="T5" s="355"/>
    </row>
    <row r="6" spans="1:59" s="356" customFormat="1" ht="19.5" customHeight="1" x14ac:dyDescent="0.4">
      <c r="A6" s="353"/>
      <c r="B6" s="556" t="s">
        <v>256</v>
      </c>
      <c r="C6" s="556"/>
      <c r="D6" s="556"/>
      <c r="E6" s="556"/>
      <c r="F6" s="556"/>
      <c r="G6" s="556"/>
      <c r="H6" s="556"/>
      <c r="I6" s="556"/>
      <c r="J6" s="556"/>
      <c r="K6" s="556"/>
      <c r="L6" s="556"/>
      <c r="M6" s="556"/>
      <c r="N6" s="556"/>
      <c r="O6" s="556"/>
      <c r="P6" s="556"/>
      <c r="Q6" s="556"/>
      <c r="R6" s="556"/>
      <c r="S6" s="362"/>
      <c r="T6" s="362"/>
    </row>
    <row r="7" spans="1:59" s="777" customFormat="1" ht="19.5" customHeight="1" x14ac:dyDescent="0.25">
      <c r="A7" s="774"/>
      <c r="B7" s="775" t="s">
        <v>296</v>
      </c>
      <c r="C7" s="775"/>
      <c r="D7" s="775"/>
      <c r="E7" s="775"/>
      <c r="F7" s="775"/>
      <c r="G7" s="775"/>
      <c r="H7" s="775"/>
      <c r="I7" s="775"/>
      <c r="J7" s="775"/>
      <c r="K7" s="775"/>
      <c r="L7" s="775"/>
      <c r="M7" s="775"/>
      <c r="N7" s="775"/>
      <c r="O7" s="775"/>
      <c r="P7" s="775"/>
      <c r="Q7" s="775"/>
      <c r="R7" s="775"/>
      <c r="S7" s="776"/>
      <c r="T7" s="776"/>
    </row>
    <row r="8" spans="1:59" s="365" customFormat="1" ht="6" customHeight="1" x14ac:dyDescent="0.2">
      <c r="A8" s="443"/>
      <c r="B8" s="364"/>
      <c r="C8" s="364"/>
      <c r="D8" s="364"/>
      <c r="E8" s="364"/>
      <c r="F8" s="364"/>
      <c r="G8" s="364"/>
      <c r="H8" s="364"/>
      <c r="I8" s="364"/>
      <c r="J8" s="364"/>
      <c r="K8" s="364"/>
      <c r="L8" s="364"/>
      <c r="M8" s="364"/>
      <c r="N8" s="364"/>
      <c r="O8" s="364"/>
      <c r="P8" s="364"/>
      <c r="Q8" s="364"/>
      <c r="R8" s="364"/>
      <c r="S8" s="355"/>
      <c r="T8" s="355"/>
    </row>
    <row r="9" spans="1:59" s="356" customFormat="1" ht="18" x14ac:dyDescent="0.4">
      <c r="A9" s="444"/>
      <c r="B9" s="366" t="s">
        <v>257</v>
      </c>
      <c r="C9" s="367"/>
      <c r="D9" s="367"/>
      <c r="E9" s="368"/>
      <c r="F9" s="369"/>
      <c r="G9" s="369"/>
      <c r="H9" s="370"/>
      <c r="I9" s="369"/>
      <c r="J9" s="369"/>
      <c r="K9" s="369"/>
      <c r="L9" s="369"/>
      <c r="M9" s="369"/>
      <c r="N9" s="478" t="s">
        <v>275</v>
      </c>
      <c r="O9" s="369"/>
      <c r="P9" s="479"/>
      <c r="Q9" s="371"/>
      <c r="R9" s="369"/>
      <c r="S9" s="372"/>
      <c r="T9" s="372"/>
    </row>
    <row r="10" spans="1:59" s="36" customFormat="1" ht="12" thickBot="1" x14ac:dyDescent="0.3">
      <c r="A10" s="445"/>
      <c r="B10" s="373"/>
      <c r="C10" s="373"/>
      <c r="D10" s="373"/>
      <c r="E10" s="445"/>
      <c r="F10" s="445"/>
      <c r="G10" s="445"/>
      <c r="H10" s="445"/>
      <c r="I10" s="445"/>
      <c r="J10" s="445"/>
      <c r="K10" s="445"/>
      <c r="L10" s="445"/>
      <c r="M10" s="445"/>
      <c r="N10" s="445"/>
      <c r="O10" s="445"/>
      <c r="P10" s="445"/>
      <c r="Q10" s="445"/>
      <c r="R10" s="445"/>
      <c r="S10" s="204"/>
    </row>
    <row r="11" spans="1:59" ht="13.5" customHeight="1" thickBot="1" x14ac:dyDescent="0.35">
      <c r="A11" s="446"/>
      <c r="B11" s="375" t="s">
        <v>143</v>
      </c>
      <c r="C11" s="590"/>
      <c r="D11" s="591"/>
      <c r="E11" s="574" t="s">
        <v>291</v>
      </c>
      <c r="F11" s="575"/>
      <c r="G11" s="570"/>
      <c r="H11" s="571"/>
      <c r="I11" s="445"/>
      <c r="J11" s="445"/>
      <c r="K11" s="445"/>
      <c r="L11" s="445"/>
      <c r="M11" s="445"/>
      <c r="N11" s="445"/>
      <c r="O11" s="445"/>
      <c r="P11" s="445"/>
      <c r="Q11" s="445"/>
      <c r="R11" s="445"/>
      <c r="S11" s="203"/>
      <c r="W11" s="29"/>
      <c r="X11" s="29"/>
      <c r="Y11" s="29"/>
      <c r="Z11" s="29"/>
      <c r="AA11" s="29"/>
      <c r="AB11" s="29"/>
      <c r="AC11" s="29"/>
      <c r="AD11" s="29"/>
      <c r="AE11" s="29"/>
      <c r="AF11" s="29"/>
      <c r="AG11" s="29"/>
      <c r="AH11" s="29"/>
      <c r="AI11" s="29"/>
      <c r="AJ11" s="29"/>
      <c r="AK11" s="29"/>
      <c r="AL11" s="29"/>
      <c r="AM11" s="29"/>
      <c r="AN11" s="22"/>
      <c r="AO11" s="22"/>
      <c r="AP11" s="22"/>
    </row>
    <row r="12" spans="1:59" ht="12.75" customHeight="1" thickBot="1" x14ac:dyDescent="0.35">
      <c r="A12" s="446"/>
      <c r="B12" s="375" t="s">
        <v>19</v>
      </c>
      <c r="C12" s="590"/>
      <c r="D12" s="591"/>
      <c r="E12" s="576"/>
      <c r="F12" s="577"/>
      <c r="G12" s="572"/>
      <c r="H12" s="573"/>
      <c r="I12" s="445"/>
      <c r="J12" s="445"/>
      <c r="K12" s="445"/>
      <c r="L12" s="445"/>
      <c r="M12" s="445"/>
      <c r="N12" s="445"/>
      <c r="O12" s="445"/>
      <c r="P12" s="445"/>
      <c r="Q12" s="445"/>
      <c r="R12" s="445"/>
      <c r="S12" s="203"/>
      <c r="U12" s="614" t="s">
        <v>124</v>
      </c>
      <c r="V12" s="581" t="s">
        <v>123</v>
      </c>
      <c r="W12" s="617" t="s">
        <v>245</v>
      </c>
      <c r="X12" s="617" t="s">
        <v>246</v>
      </c>
      <c r="Y12" s="587" t="s">
        <v>107</v>
      </c>
      <c r="Z12" s="637" t="s">
        <v>106</v>
      </c>
      <c r="AA12" s="638"/>
      <c r="AB12" s="639"/>
      <c r="AC12" s="637" t="s">
        <v>126</v>
      </c>
      <c r="AD12" s="639"/>
      <c r="AE12" s="579" t="s">
        <v>110</v>
      </c>
      <c r="AF12" s="579" t="s">
        <v>135</v>
      </c>
      <c r="AG12" s="614" t="s">
        <v>119</v>
      </c>
      <c r="AH12" s="614" t="s">
        <v>122</v>
      </c>
      <c r="AI12" s="579" t="s">
        <v>128</v>
      </c>
      <c r="AJ12" s="584" t="s">
        <v>136</v>
      </c>
      <c r="AK12" s="585"/>
      <c r="AL12" s="585"/>
      <c r="AM12" s="585"/>
      <c r="AN12" s="585"/>
      <c r="AO12" s="585"/>
      <c r="AP12" s="585"/>
      <c r="AQ12" s="585"/>
      <c r="AR12" s="585"/>
      <c r="AS12" s="585"/>
      <c r="AT12" s="585"/>
      <c r="AU12" s="586"/>
      <c r="AV12" s="584" t="s">
        <v>220</v>
      </c>
      <c r="AW12" s="586"/>
      <c r="AX12" s="641" t="s">
        <v>221</v>
      </c>
      <c r="AY12" s="642"/>
      <c r="AZ12" s="641" t="s">
        <v>199</v>
      </c>
      <c r="BA12" s="643"/>
      <c r="BB12" s="643"/>
      <c r="BC12" s="643"/>
      <c r="BD12" s="642"/>
      <c r="BE12" s="614" t="s">
        <v>197</v>
      </c>
      <c r="BF12" s="614" t="s">
        <v>198</v>
      </c>
      <c r="BG12" s="614" t="s">
        <v>200</v>
      </c>
    </row>
    <row r="13" spans="1:59" ht="12.75" customHeight="1" thickBot="1" x14ac:dyDescent="0.35">
      <c r="A13" s="446"/>
      <c r="B13" s="482"/>
      <c r="C13" s="483"/>
      <c r="D13" s="482"/>
      <c r="E13" s="484"/>
      <c r="F13" s="446"/>
      <c r="G13" s="446"/>
      <c r="H13" s="446"/>
      <c r="I13" s="446"/>
      <c r="J13" s="446"/>
      <c r="K13" s="446"/>
      <c r="L13" s="446"/>
      <c r="M13" s="446"/>
      <c r="N13" s="446"/>
      <c r="O13" s="446"/>
      <c r="P13" s="446"/>
      <c r="Q13" s="446"/>
      <c r="R13" s="446"/>
      <c r="S13" s="203"/>
      <c r="U13" s="615"/>
      <c r="V13" s="581"/>
      <c r="W13" s="618"/>
      <c r="X13" s="618"/>
      <c r="Y13" s="588"/>
      <c r="Z13" s="347"/>
      <c r="AA13" s="349"/>
      <c r="AB13" s="350"/>
      <c r="AC13" s="347"/>
      <c r="AD13" s="350"/>
      <c r="AE13" s="580"/>
      <c r="AF13" s="580"/>
      <c r="AG13" s="615"/>
      <c r="AH13" s="615"/>
      <c r="AI13" s="580"/>
      <c r="AJ13" s="51"/>
      <c r="AK13" s="352"/>
      <c r="AL13" s="352"/>
      <c r="AM13" s="352"/>
      <c r="AN13" s="352"/>
      <c r="AO13" s="352"/>
      <c r="AP13" s="352"/>
      <c r="AQ13" s="352"/>
      <c r="AR13" s="352"/>
      <c r="AS13" s="352"/>
      <c r="AT13" s="352"/>
      <c r="AU13" s="352"/>
      <c r="AV13" s="51"/>
      <c r="AW13" s="348"/>
      <c r="AX13" s="55"/>
      <c r="AY13" s="52"/>
      <c r="AZ13" s="56"/>
      <c r="BA13" s="57"/>
      <c r="BB13" s="57"/>
      <c r="BC13" s="56"/>
      <c r="BD13" s="58"/>
      <c r="BE13" s="615"/>
      <c r="BF13" s="615"/>
      <c r="BG13" s="615"/>
    </row>
    <row r="14" spans="1:59" s="59" customFormat="1" ht="48.5" thickBot="1" x14ac:dyDescent="0.35">
      <c r="A14" s="446"/>
      <c r="B14" s="376" t="s">
        <v>12</v>
      </c>
      <c r="C14" s="376" t="s">
        <v>84</v>
      </c>
      <c r="D14" s="376" t="s">
        <v>150</v>
      </c>
      <c r="E14" s="376" t="s">
        <v>250</v>
      </c>
      <c r="F14" s="376" t="s">
        <v>158</v>
      </c>
      <c r="G14" s="376" t="s">
        <v>7</v>
      </c>
      <c r="H14" s="376" t="s">
        <v>0</v>
      </c>
      <c r="I14" s="376" t="s">
        <v>104</v>
      </c>
      <c r="J14" s="376" t="s">
        <v>13</v>
      </c>
      <c r="K14" s="376" t="s">
        <v>289</v>
      </c>
      <c r="L14" s="376" t="s">
        <v>1</v>
      </c>
      <c r="M14" s="376" t="s">
        <v>255</v>
      </c>
      <c r="N14" s="376" t="s">
        <v>105</v>
      </c>
      <c r="O14" s="376" t="s">
        <v>39</v>
      </c>
      <c r="P14" s="376" t="s">
        <v>102</v>
      </c>
      <c r="Q14" s="376" t="s">
        <v>31</v>
      </c>
      <c r="R14" s="376" t="s">
        <v>35</v>
      </c>
      <c r="S14" s="203"/>
      <c r="T14" s="48"/>
      <c r="U14" s="615"/>
      <c r="V14" s="581"/>
      <c r="W14" s="618"/>
      <c r="X14" s="618"/>
      <c r="Y14" s="589"/>
      <c r="Z14" s="33" t="s">
        <v>111</v>
      </c>
      <c r="AA14" s="33" t="s">
        <v>86</v>
      </c>
      <c r="AB14" s="33" t="s">
        <v>112</v>
      </c>
      <c r="AC14" s="33" t="s">
        <v>86</v>
      </c>
      <c r="AD14" s="33" t="s">
        <v>85</v>
      </c>
      <c r="AE14" s="640"/>
      <c r="AF14" s="580"/>
      <c r="AG14" s="615"/>
      <c r="AH14" s="615"/>
      <c r="AI14" s="580"/>
      <c r="AJ14" s="49">
        <v>0</v>
      </c>
      <c r="AK14" s="49">
        <v>1</v>
      </c>
      <c r="AL14" s="49">
        <v>2</v>
      </c>
      <c r="AM14" s="49">
        <v>3</v>
      </c>
      <c r="AN14" s="49">
        <v>4</v>
      </c>
      <c r="AO14" s="50" t="s">
        <v>85</v>
      </c>
      <c r="AP14" s="50" t="s">
        <v>86</v>
      </c>
      <c r="AQ14" s="50" t="s">
        <v>131</v>
      </c>
      <c r="AR14" s="49" t="s">
        <v>132</v>
      </c>
      <c r="AS14" s="49" t="s">
        <v>5</v>
      </c>
      <c r="AT14" s="49" t="s">
        <v>133</v>
      </c>
      <c r="AU14" s="51" t="s">
        <v>134</v>
      </c>
      <c r="AV14" s="53" t="s">
        <v>217</v>
      </c>
      <c r="AW14" s="54" t="s">
        <v>1</v>
      </c>
      <c r="AX14" s="55" t="s">
        <v>219</v>
      </c>
      <c r="AY14" s="52" t="s">
        <v>218</v>
      </c>
      <c r="AZ14" s="56" t="s">
        <v>30</v>
      </c>
      <c r="BA14" s="57" t="s">
        <v>201</v>
      </c>
      <c r="BB14" s="57" t="s">
        <v>202</v>
      </c>
      <c r="BC14" s="56" t="s">
        <v>203</v>
      </c>
      <c r="BD14" s="58" t="s">
        <v>124</v>
      </c>
      <c r="BE14" s="626"/>
      <c r="BF14" s="615"/>
      <c r="BG14" s="615"/>
    </row>
    <row r="15" spans="1:59" ht="12" x14ac:dyDescent="0.3">
      <c r="A15" s="445"/>
      <c r="B15" s="3"/>
      <c r="C15" s="3"/>
      <c r="D15" s="495" t="str">
        <f>IF(ISBLANK(B15),"",(IF(MID(B15,5,1)="G","No",IF(MID(B15,5,1)="K","Yes","N/A"))))</f>
        <v/>
      </c>
      <c r="E15" s="351"/>
      <c r="F15" s="3"/>
      <c r="G15" s="3"/>
      <c r="H15" s="4"/>
      <c r="I15" s="9"/>
      <c r="J15" s="9"/>
      <c r="K15" s="506"/>
      <c r="L15" s="494"/>
      <c r="M15" s="8"/>
      <c r="N15" s="381" t="str">
        <f>IF(D15="No",1,(IF(AND(C15="Part 1033",D15="Yes",H15="Line-Haul"),IF(E15&gt;=20,0.27,(VLOOKUP(E15,'Proration Factors'!$E$14:$F$33,2,FALSE))),(IF(AND(C15="Part 1033",D15="Yes",H15="Switch"),IF(E15&gt;=40,0.2,(VLOOKUP(E15,'Proration Factors'!$H$14:$I$53,2,FALSE))),(IF(AND(C15="Part 92",D15="Yes"),IF(E15&gt;=32,0.143,(VLOOKUP(E15,'Proration Factors'!$B$14:$C$45,2,FALSE))),"")))))))</f>
        <v/>
      </c>
      <c r="O15" s="382" t="str">
        <f>IF(Z15&lt;&gt;"",Z15,IF(AA15&lt;&gt;"",AA15,IF(AB15&lt;&gt;"",AB15,"")))</f>
        <v/>
      </c>
      <c r="P15" s="383" t="str">
        <f>IF(D15="N/A","",(IF(AND(U15=0,V15=1),(O15-M15)*1.341*J15*L15*N15*10^-3,"")))</f>
        <v/>
      </c>
      <c r="Q15" s="384" t="str">
        <f t="shared" ref="Q15:Q238" si="0">IF(BG15&lt;&gt;"",BG15,AI15)</f>
        <v/>
      </c>
      <c r="R15" s="3"/>
      <c r="S15" s="205"/>
      <c r="T15" s="60"/>
      <c r="U15" s="61">
        <f t="shared" ref="U15:U78" si="1">IF(OR(Q15=$B$380,Q15=$B$381,Q15=$B$382,Q15=$B$383,Q15=$B$384,Q15=$B$385,Q15=$B$386),1,0)</f>
        <v>0</v>
      </c>
      <c r="V15" s="23">
        <f t="shared" ref="V15:V78" si="2" xml:space="preserve"> IF(NOT(OR(ISBLANK($C$11), ISBLANK(B15),ISBLANK(C15),ISBLANK(D15),ISBLANK(F15),ISBLANK(G15),ISBLANK(H15),ISBLANK(I15),ISBLANK(J15),ISBLANK(N15),ISBLANK(L15), ISBLANK(M15))),1,0)</f>
        <v>0</v>
      </c>
      <c r="W15" s="23">
        <f t="shared" ref="W15:W78" si="3">IF(ISBLANK(G15),0,IF(AND($C$11&gt;2014,D15=$C$375,G15&lt;&gt;$E$378),1,IF(AND(G15&lt;&gt;$E$377,D15=$C$375,$C$11&lt;2015,OR(AND(H15=$F$377,$C$11&gt;2011),AND(H15=$F$378,$C$11&gt;2010))),1,0)))</f>
        <v>0</v>
      </c>
      <c r="X15" s="35">
        <f t="shared" ref="X15:X78" si="4">IF(AND(G15&lt;&gt;$E$376,D15=$C$375,C15=$B$374,$C$11&gt;2005,OR(AND(H15=$F$377,$C$11&lt;2012),AND(H15=$F$378,$C$11&lt;2011))),1,IF(AND(G15=$E$376,D15=$C$375,C15&lt;&gt;$B$374,$C$11&gt;2005,OR(AND(H15=$F$377,$C$11&lt;2012),AND(H15=$F$378,$C$11&lt;2011))),1,0))</f>
        <v>0</v>
      </c>
      <c r="Y15" s="42" t="str">
        <f t="shared" ref="Y15:Y78" si="5">G15&amp;F15&amp;H15</f>
        <v/>
      </c>
      <c r="Z15" s="23" t="str">
        <f t="shared" ref="Z15:Z78" si="6">IF(AND(C15=$B$375,D15=$C$374,G15=$E$376,F15=$D$375,$C$11&lt;2013,H15=$F$377),0.2,IF(AND(C15=$B$375,F15=$D$375,G15=$E$376,H15=$F$378,$C$11&lt;2013),0.24,""))</f>
        <v/>
      </c>
      <c r="AA15" s="24" t="str">
        <f t="shared" ref="AA15:AA78" si="7">IF(AND(V15&lt;&gt;0,C15=$B$375,Z15=""),IF(VLOOKUP(Y15,$U$319:$AC$353,5,FALSE)&lt;&gt;0,VLOOKUP(Y15,$U$319:$AC$353,5,FALSE),""),"")</f>
        <v/>
      </c>
      <c r="AB15" s="24" t="str">
        <f t="shared" ref="AB15:AB78" si="8">IF(AND(V15&lt;&gt;0,C15=$B$374,Z15=""),IF(VLOOKUP(Y15,$U$319:$AC$353,7,FALSE)&lt;&gt;0,VLOOKUP(Y15,$U$319:$AC$353,7,FALSE),""),"")</f>
        <v/>
      </c>
      <c r="AC15" s="23" t="str">
        <f t="shared" ref="AC15:AC78" si="9">IF(AND(V15&lt;&gt;0,C15=$B$375),VLOOKUP(Y15,$U$319:$AC$353,6,FALSE),"")</f>
        <v/>
      </c>
      <c r="AD15" s="25" t="str">
        <f t="shared" ref="AD15:AD78" si="10">IF(AND(V15&lt;&gt;0,C15=$B$374),VLOOKUP(Y15,$U$319:$AC$353,8,FALSE),"")</f>
        <v/>
      </c>
      <c r="AE15" s="62" t="str">
        <f t="shared" ref="AE15:AE78" si="11">IF(AND(AC15="",AD15=""),"",IF(OR(AC15=0,AD15=0),0,IF(OR(M15&gt;AC15,M15&gt;AD15),1,0)))</f>
        <v/>
      </c>
      <c r="AF15" s="63">
        <f t="shared" ref="AF15:AF78" si="12">IF(B15=B14,(IF(AND(C15=C14,D15=D14,I15=I14,L15=L14),0,1)),0)</f>
        <v>0</v>
      </c>
      <c r="AG15" s="64" t="str">
        <f t="shared" ref="AG15:AG78" si="13">IF(C15=$B$374,IF(H15=$F$377,$B$395,$B$394),IF(AND(H15=$F$378,G15=$E$375),$B$393,IF(AND(H15=$F$378,G15=$E$376),$B$392,"")))</f>
        <v/>
      </c>
      <c r="AH15" s="64" t="str">
        <f t="shared" ref="AH15:AH78" si="14">IF(AND(C15=$B$375,H15=$F$377), IF(G15=$E$374,$B$391,IF(G15=$E$375,$B$390,IF(G15=$E$376,$B$389,IF(G15=$E$377,$B$388,"")))),"")</f>
        <v/>
      </c>
      <c r="AI15" s="65" t="str">
        <f t="shared" ref="AI15:AI78" si="15">IF(AG15&lt;&gt;"",AG15,AH15)</f>
        <v/>
      </c>
      <c r="AJ15" s="62">
        <f t="shared" ref="AJ15:AJ28" si="16">IF(G15=$E$374,1,0)</f>
        <v>0</v>
      </c>
      <c r="AK15" s="63">
        <f t="shared" ref="AK15:AK28" si="17">IF(G15=$E$375,1,0)</f>
        <v>0</v>
      </c>
      <c r="AL15" s="63">
        <f t="shared" ref="AL15:AL28" si="18">IF(G15=$E$376,1,0)</f>
        <v>0</v>
      </c>
      <c r="AM15" s="63">
        <f t="shared" ref="AM15:AM28" si="19">IF(G15=$E$377,1,0)</f>
        <v>0</v>
      </c>
      <c r="AN15" s="63">
        <f t="shared" ref="AN15:AN28" si="20">IF(G15=$E$378,1,0)</f>
        <v>0</v>
      </c>
      <c r="AO15" s="63">
        <f t="shared" ref="AO15:AO28" si="21">IF(C15=$B$374,1,0)</f>
        <v>0</v>
      </c>
      <c r="AP15" s="63">
        <f t="shared" ref="AP15:AP28" si="22">IF(C15=$B$375,1,0)</f>
        <v>0</v>
      </c>
      <c r="AQ15" s="63">
        <f t="shared" ref="AQ15:AQ28" si="23">IF(H15=$F$377,1,0)</f>
        <v>0</v>
      </c>
      <c r="AR15" s="63">
        <f t="shared" ref="AR15:AR28" si="24">IF(H15=$F$378,1,0)</f>
        <v>0</v>
      </c>
      <c r="AS15" s="63">
        <f t="shared" ref="AS15:AS28" si="25">IF(F15=$D$375,1,0)</f>
        <v>0</v>
      </c>
      <c r="AT15" s="63">
        <f t="shared" ref="AT15:AT28" si="26">IF(F15=$D$374,1,0)</f>
        <v>0</v>
      </c>
      <c r="AU15" s="63">
        <f t="shared" ref="AU15:AU28" si="27">IF(F15=$D$376,1,0)</f>
        <v>0</v>
      </c>
      <c r="AV15" s="61">
        <f>IF(AND(G15=$E$378,P15&lt;0),L15,0)</f>
        <v>0</v>
      </c>
      <c r="AW15" s="61">
        <f>IF(AND(P15&lt;&gt;"",G15=$E$378),L15,0)</f>
        <v>0</v>
      </c>
      <c r="AX15" s="62" t="str">
        <f>IF(AND(D15=$C$375,F15=$D$374,C15=$B$374,P15&lt;0,P15&lt;&gt;""),L15,"")</f>
        <v/>
      </c>
      <c r="AY15" s="61" t="str">
        <f>IF(AND(D15=$C$375,C15=$B$374,F15=$D$374,P15&lt;&gt;""),L15,"")</f>
        <v/>
      </c>
      <c r="AZ15" s="67" t="str">
        <f>IF(AND(V15=1,C15=$B$375,O15&lt;&gt;""),(O15-M15)*1.341*J15*L15*N15*10^-3,"")</f>
        <v/>
      </c>
      <c r="BA15" s="61" t="str">
        <f t="shared" ref="BA15:BA78" si="28">IF(AND(AZ15&lt;&gt;"",AZ15&lt;0),B15,"")</f>
        <v/>
      </c>
      <c r="BB15" s="62" t="str">
        <f t="shared" ref="BB15:BB78" si="29">IF(AND(AZ15&lt;&gt;"",AZ15&gt;0),B15,IF(BA15&lt;&gt;"","Using",""))</f>
        <v/>
      </c>
      <c r="BC15" s="61">
        <f>IF(AND(V15=1,AZ15&lt;&gt;0, AZ15&lt;&gt;""),MATCH(BB15,$BA$14:$BA$315,0),0)</f>
        <v>0</v>
      </c>
      <c r="BD15" s="67" t="str">
        <f t="shared" ref="BD15:BD78" si="30">IF(ISERROR(BC15),0,IF(BC15&gt;1,1,""))</f>
        <v/>
      </c>
      <c r="BE15" s="62" t="str">
        <f t="shared" ref="BE15:BE78" si="31">IF(AND(F15=$D$376,OR(G15&lt;&gt;$E$378,C15&lt;&gt;$B$375)),$B$381,IF(AND(C15=$B$374,OR(G15=$E$377,G15=$E$378)),$B$385,IF(AE15=1,$B$382,IF(BD15=1,$B$386,""))))</f>
        <v/>
      </c>
      <c r="BF15" s="61" t="str">
        <f t="shared" ref="BF15:BF78" si="32">IF(AND(D15=$C$375,N15&lt;&gt;"",N15&lt;1),$B$380,IF(F398=0,"",IF(AF15=1,$B$383,IF(OR(W15=1,X15=1),$B$387,""))))</f>
        <v/>
      </c>
      <c r="BG15" s="66" t="str">
        <f t="shared" ref="BG15:BG78" si="33">IF(BE15&lt;&gt;"",BE15,BF15)</f>
        <v/>
      </c>
    </row>
    <row r="16" spans="1:59" ht="12" x14ac:dyDescent="0.3">
      <c r="A16" s="445"/>
      <c r="B16" s="3"/>
      <c r="C16" s="3"/>
      <c r="D16" s="495" t="str">
        <f t="shared" ref="D16:D79" si="34">IF(ISBLANK(B16),"",(IF(MID(B16,5,1)="G","No",IF(MID(B16,5,1)="K","Yes","N/A"))))</f>
        <v/>
      </c>
      <c r="E16" s="351"/>
      <c r="F16" s="3"/>
      <c r="G16" s="3"/>
      <c r="H16" s="4"/>
      <c r="I16" s="9"/>
      <c r="J16" s="9"/>
      <c r="K16" s="505"/>
      <c r="L16" s="9"/>
      <c r="M16" s="8"/>
      <c r="N16" s="381" t="str">
        <f>IF(D16="No",1,(IF(AND(C16="Part 1033",D16="Yes",H16="Line-Haul"),IF(E16&gt;=20,0.27,(VLOOKUP(E16,'Proration Factors'!$E$14:$F$33,2,FALSE))),(IF(AND(C16="Part 1033",D16="Yes",H16="Switch"),IF(E16&gt;=40,0.2,(VLOOKUP(E16,'Proration Factors'!$H$14:$I$53,2,FALSE))),(IF(AND(C16="Part 92",D16="Yes"),IF(E16&gt;=32,0.143,(VLOOKUP(E16,'Proration Factors'!$B$14:$C$45,2,FALSE))),"")))))))</f>
        <v/>
      </c>
      <c r="O16" s="382" t="str">
        <f t="shared" ref="O16:O79" si="35">IF(Z16&lt;&gt;"",Z16,IF(AA16&lt;&gt;"",AA16,IF(AB16&lt;&gt;"",AB16,"")))</f>
        <v/>
      </c>
      <c r="P16" s="383" t="str">
        <f t="shared" ref="P16:P79" si="36">IF(D16="N/A","",(IF(AND(U16=0,V16=1),(O16-M16)*1.341*J16*L16*N16*10^-3,"")))</f>
        <v/>
      </c>
      <c r="Q16" s="384" t="str">
        <f t="shared" si="0"/>
        <v/>
      </c>
      <c r="R16" s="3"/>
      <c r="S16" s="205"/>
      <c r="T16" s="60"/>
      <c r="U16" s="68">
        <f t="shared" si="1"/>
        <v>0</v>
      </c>
      <c r="V16" s="26">
        <f t="shared" si="2"/>
        <v>0</v>
      </c>
      <c r="W16" s="26">
        <f t="shared" si="3"/>
        <v>0</v>
      </c>
      <c r="X16" s="21">
        <f t="shared" si="4"/>
        <v>0</v>
      </c>
      <c r="Y16" s="42" t="str">
        <f t="shared" si="5"/>
        <v/>
      </c>
      <c r="Z16" s="26" t="str">
        <f t="shared" si="6"/>
        <v/>
      </c>
      <c r="AA16" s="22" t="str">
        <f t="shared" si="7"/>
        <v/>
      </c>
      <c r="AB16" s="22" t="str">
        <f t="shared" si="8"/>
        <v/>
      </c>
      <c r="AC16" s="26" t="str">
        <f t="shared" si="9"/>
        <v/>
      </c>
      <c r="AD16" s="27" t="str">
        <f t="shared" si="10"/>
        <v/>
      </c>
      <c r="AE16" s="69" t="str">
        <f t="shared" si="11"/>
        <v/>
      </c>
      <c r="AF16" s="63">
        <f t="shared" si="12"/>
        <v>0</v>
      </c>
      <c r="AG16" s="70" t="str">
        <f t="shared" si="13"/>
        <v/>
      </c>
      <c r="AH16" s="70" t="str">
        <f t="shared" si="14"/>
        <v/>
      </c>
      <c r="AI16" s="71" t="str">
        <f t="shared" si="15"/>
        <v/>
      </c>
      <c r="AJ16" s="69">
        <f t="shared" si="16"/>
        <v>0</v>
      </c>
      <c r="AK16" s="60">
        <f t="shared" si="17"/>
        <v>0</v>
      </c>
      <c r="AL16" s="60">
        <f t="shared" si="18"/>
        <v>0</v>
      </c>
      <c r="AM16" s="60">
        <f t="shared" si="19"/>
        <v>0</v>
      </c>
      <c r="AN16" s="60">
        <f t="shared" si="20"/>
        <v>0</v>
      </c>
      <c r="AO16" s="60">
        <f t="shared" si="21"/>
        <v>0</v>
      </c>
      <c r="AP16" s="60">
        <f t="shared" si="22"/>
        <v>0</v>
      </c>
      <c r="AQ16" s="60">
        <f t="shared" si="23"/>
        <v>0</v>
      </c>
      <c r="AR16" s="60">
        <f t="shared" si="24"/>
        <v>0</v>
      </c>
      <c r="AS16" s="60">
        <f t="shared" si="25"/>
        <v>0</v>
      </c>
      <c r="AT16" s="60">
        <f t="shared" si="26"/>
        <v>0</v>
      </c>
      <c r="AU16" s="60">
        <f t="shared" si="27"/>
        <v>0</v>
      </c>
      <c r="AV16" s="68">
        <f>IF(AND(G16=$E$378,P16&lt;0),L16,0)</f>
        <v>0</v>
      </c>
      <c r="AW16" s="68">
        <f>IF(AND(P16&lt;&gt;"",G16=$E$378),L16,0)</f>
        <v>0</v>
      </c>
      <c r="AX16" s="69" t="str">
        <f>IF(AND(D16=$C$375,F16=$D$374,C16=$B$374,P16&lt;0,P16&lt;&gt;""),L16,"")</f>
        <v/>
      </c>
      <c r="AY16" s="68" t="str">
        <f>IF(AND(D16=$C$375,C16=$B$374,F16=$D$374,P16&lt;&gt;""),L16,"")</f>
        <v/>
      </c>
      <c r="AZ16" s="67" t="str">
        <f>IF(AND(V16=1,C16=$B$375,O16&lt;&gt;""),(O16-M16)*1.341*J16*L16*N16*10^-3,"")</f>
        <v/>
      </c>
      <c r="BA16" s="68" t="str">
        <f t="shared" si="28"/>
        <v/>
      </c>
      <c r="BB16" s="69" t="str">
        <f t="shared" si="29"/>
        <v/>
      </c>
      <c r="BC16" s="68">
        <f t="shared" ref="BC16:BC78" si="37">IF(AND(V16=1,AZ16&lt;&gt;0, AZ16&lt;&gt;""),MATCH(BB16,$BA$14:$BA$315,0),0)</f>
        <v>0</v>
      </c>
      <c r="BD16" s="67" t="str">
        <f t="shared" si="30"/>
        <v/>
      </c>
      <c r="BE16" s="69" t="str">
        <f t="shared" si="31"/>
        <v/>
      </c>
      <c r="BF16" s="68" t="str">
        <f t="shared" si="32"/>
        <v/>
      </c>
      <c r="BG16" s="67" t="str">
        <f t="shared" si="33"/>
        <v/>
      </c>
    </row>
    <row r="17" spans="1:59" ht="12" x14ac:dyDescent="0.3">
      <c r="A17" s="445"/>
      <c r="B17" s="3"/>
      <c r="C17" s="3"/>
      <c r="D17" s="495" t="str">
        <f t="shared" si="34"/>
        <v/>
      </c>
      <c r="E17" s="351"/>
      <c r="F17" s="3"/>
      <c r="G17" s="3"/>
      <c r="H17" s="4"/>
      <c r="I17" s="9"/>
      <c r="J17" s="9"/>
      <c r="K17" s="9"/>
      <c r="L17" s="9"/>
      <c r="M17" s="8"/>
      <c r="N17" s="381" t="str">
        <f>IF(D17="No",1,(IF(AND(C17="Part 1033",D17="Yes",H17="Line-Haul"),IF(E17&gt;=20,0.27,(VLOOKUP(E17,'Proration Factors'!$E$14:$F$33,2,FALSE))),(IF(AND(C17="Part 1033",D17="Yes",H17="Switch"),IF(E17&gt;=40,0.2,(VLOOKUP(E17,'Proration Factors'!$H$14:$I$53,2,FALSE))),(IF(AND(C17="Part 92",D17="Yes"),IF(E17&gt;=32,0.143,(VLOOKUP(E17,'Proration Factors'!$B$14:$C$45,2,FALSE))),"")))))))</f>
        <v/>
      </c>
      <c r="O17" s="382" t="str">
        <f t="shared" si="35"/>
        <v/>
      </c>
      <c r="P17" s="383" t="str">
        <f t="shared" si="36"/>
        <v/>
      </c>
      <c r="Q17" s="384" t="str">
        <f t="shared" si="0"/>
        <v/>
      </c>
      <c r="R17" s="3"/>
      <c r="S17" s="205"/>
      <c r="T17" s="60"/>
      <c r="U17" s="68">
        <f t="shared" si="1"/>
        <v>0</v>
      </c>
      <c r="V17" s="26">
        <f t="shared" si="2"/>
        <v>0</v>
      </c>
      <c r="W17" s="26">
        <f t="shared" si="3"/>
        <v>0</v>
      </c>
      <c r="X17" s="21">
        <f t="shared" si="4"/>
        <v>0</v>
      </c>
      <c r="Y17" s="42" t="str">
        <f t="shared" si="5"/>
        <v/>
      </c>
      <c r="Z17" s="26" t="str">
        <f t="shared" si="6"/>
        <v/>
      </c>
      <c r="AA17" s="22" t="str">
        <f t="shared" si="7"/>
        <v/>
      </c>
      <c r="AB17" s="22" t="str">
        <f t="shared" si="8"/>
        <v/>
      </c>
      <c r="AC17" s="26" t="str">
        <f t="shared" si="9"/>
        <v/>
      </c>
      <c r="AD17" s="27" t="str">
        <f t="shared" si="10"/>
        <v/>
      </c>
      <c r="AE17" s="69" t="str">
        <f t="shared" si="11"/>
        <v/>
      </c>
      <c r="AF17" s="60">
        <f t="shared" si="12"/>
        <v>0</v>
      </c>
      <c r="AG17" s="70" t="str">
        <f t="shared" si="13"/>
        <v/>
      </c>
      <c r="AH17" s="70" t="str">
        <f t="shared" si="14"/>
        <v/>
      </c>
      <c r="AI17" s="71" t="str">
        <f t="shared" si="15"/>
        <v/>
      </c>
      <c r="AJ17" s="69">
        <f t="shared" si="16"/>
        <v>0</v>
      </c>
      <c r="AK17" s="60">
        <f t="shared" si="17"/>
        <v>0</v>
      </c>
      <c r="AL17" s="60">
        <f t="shared" si="18"/>
        <v>0</v>
      </c>
      <c r="AM17" s="60">
        <f t="shared" si="19"/>
        <v>0</v>
      </c>
      <c r="AN17" s="60">
        <f t="shared" si="20"/>
        <v>0</v>
      </c>
      <c r="AO17" s="60">
        <f t="shared" si="21"/>
        <v>0</v>
      </c>
      <c r="AP17" s="60">
        <f t="shared" si="22"/>
        <v>0</v>
      </c>
      <c r="AQ17" s="60">
        <f t="shared" si="23"/>
        <v>0</v>
      </c>
      <c r="AR17" s="60">
        <f t="shared" si="24"/>
        <v>0</v>
      </c>
      <c r="AS17" s="60">
        <f t="shared" si="25"/>
        <v>0</v>
      </c>
      <c r="AT17" s="60">
        <f t="shared" si="26"/>
        <v>0</v>
      </c>
      <c r="AU17" s="60">
        <f t="shared" si="27"/>
        <v>0</v>
      </c>
      <c r="AV17" s="68">
        <f>IF(AND(G17=$E$378,P17&lt;0),L17,0)</f>
        <v>0</v>
      </c>
      <c r="AW17" s="68">
        <f>IF(AND(P17&lt;&gt;"",G17=$E$378),L17,0)</f>
        <v>0</v>
      </c>
      <c r="AX17" s="69" t="str">
        <f>IF(AND(D17=$C$375,F17=$D$374,C17=$B$374,P17&lt;0,P17&lt;&gt;""),L17,"")</f>
        <v/>
      </c>
      <c r="AY17" s="68" t="str">
        <f>IF(AND(D17=$C$375,C17=$B$374,F17=$D$374,P17&lt;&gt;""),L17,"")</f>
        <v/>
      </c>
      <c r="AZ17" s="67" t="str">
        <f>IF(AND(V17=1,C17=$B$375,O17&lt;&gt;""),(O17-M17)*1.341*J17*L17*N17*10^-3,"")</f>
        <v/>
      </c>
      <c r="BA17" s="68" t="str">
        <f t="shared" si="28"/>
        <v/>
      </c>
      <c r="BB17" s="69" t="str">
        <f t="shared" si="29"/>
        <v/>
      </c>
      <c r="BC17" s="68">
        <f t="shared" si="37"/>
        <v>0</v>
      </c>
      <c r="BD17" s="67" t="str">
        <f t="shared" si="30"/>
        <v/>
      </c>
      <c r="BE17" s="69" t="str">
        <f t="shared" si="31"/>
        <v/>
      </c>
      <c r="BF17" s="68" t="str">
        <f t="shared" si="32"/>
        <v/>
      </c>
      <c r="BG17" s="67" t="str">
        <f t="shared" si="33"/>
        <v/>
      </c>
    </row>
    <row r="18" spans="1:59" ht="12" x14ac:dyDescent="0.3">
      <c r="A18" s="445"/>
      <c r="B18" s="3"/>
      <c r="C18" s="3"/>
      <c r="D18" s="495" t="str">
        <f t="shared" si="34"/>
        <v/>
      </c>
      <c r="E18" s="351"/>
      <c r="F18" s="3"/>
      <c r="G18" s="3"/>
      <c r="H18" s="4"/>
      <c r="I18" s="9"/>
      <c r="J18" s="9"/>
      <c r="K18" s="9"/>
      <c r="L18" s="9"/>
      <c r="M18" s="8"/>
      <c r="N18" s="381" t="str">
        <f>IF(D18="No",1,(IF(AND(C18="Part 1033",D18="Yes",H18="Line-Haul"),IF(E18&gt;=20,0.27,(VLOOKUP(E18,'Proration Factors'!$E$14:$F$33,2,FALSE))),(IF(AND(C18="Part 1033",D18="Yes",H18="Switch"),IF(E18&gt;=40,0.2,(VLOOKUP(E18,'Proration Factors'!$H$14:$I$53,2,FALSE))),(IF(AND(C18="Part 92",D18="Yes"),IF(E18&gt;=32,0.143,(VLOOKUP(E18,'Proration Factors'!$B$14:$C$45,2,FALSE))),"")))))))</f>
        <v/>
      </c>
      <c r="O18" s="382" t="str">
        <f t="shared" si="35"/>
        <v/>
      </c>
      <c r="P18" s="383" t="str">
        <f>IF(D18="N/A","",(IF(AND(U18=0,V18=1),(O18-M18)*1.341*J18*L18*N18*10^-3,"")))</f>
        <v/>
      </c>
      <c r="Q18" s="384" t="str">
        <f t="shared" si="0"/>
        <v/>
      </c>
      <c r="R18" s="3"/>
      <c r="S18" s="205"/>
      <c r="T18" s="60"/>
      <c r="U18" s="68">
        <f t="shared" si="1"/>
        <v>0</v>
      </c>
      <c r="V18" s="26">
        <f t="shared" si="2"/>
        <v>0</v>
      </c>
      <c r="W18" s="26">
        <f t="shared" si="3"/>
        <v>0</v>
      </c>
      <c r="X18" s="21">
        <f t="shared" si="4"/>
        <v>0</v>
      </c>
      <c r="Y18" s="42" t="str">
        <f t="shared" si="5"/>
        <v/>
      </c>
      <c r="Z18" s="26" t="str">
        <f t="shared" si="6"/>
        <v/>
      </c>
      <c r="AA18" s="22" t="str">
        <f t="shared" si="7"/>
        <v/>
      </c>
      <c r="AB18" s="22" t="str">
        <f t="shared" si="8"/>
        <v/>
      </c>
      <c r="AC18" s="26" t="str">
        <f t="shared" si="9"/>
        <v/>
      </c>
      <c r="AD18" s="27" t="str">
        <f t="shared" si="10"/>
        <v/>
      </c>
      <c r="AE18" s="69" t="str">
        <f t="shared" si="11"/>
        <v/>
      </c>
      <c r="AF18" s="60">
        <f t="shared" si="12"/>
        <v>0</v>
      </c>
      <c r="AG18" s="70" t="str">
        <f t="shared" si="13"/>
        <v/>
      </c>
      <c r="AH18" s="70" t="str">
        <f t="shared" si="14"/>
        <v/>
      </c>
      <c r="AI18" s="71" t="str">
        <f t="shared" si="15"/>
        <v/>
      </c>
      <c r="AJ18" s="69">
        <f t="shared" si="16"/>
        <v>0</v>
      </c>
      <c r="AK18" s="60">
        <f t="shared" si="17"/>
        <v>0</v>
      </c>
      <c r="AL18" s="60">
        <f t="shared" si="18"/>
        <v>0</v>
      </c>
      <c r="AM18" s="60">
        <f t="shared" si="19"/>
        <v>0</v>
      </c>
      <c r="AN18" s="60">
        <f t="shared" si="20"/>
        <v>0</v>
      </c>
      <c r="AO18" s="60">
        <f t="shared" si="21"/>
        <v>0</v>
      </c>
      <c r="AP18" s="60">
        <f t="shared" si="22"/>
        <v>0</v>
      </c>
      <c r="AQ18" s="60">
        <f t="shared" si="23"/>
        <v>0</v>
      </c>
      <c r="AR18" s="60">
        <f t="shared" si="24"/>
        <v>0</v>
      </c>
      <c r="AS18" s="60">
        <f t="shared" si="25"/>
        <v>0</v>
      </c>
      <c r="AT18" s="60">
        <f t="shared" si="26"/>
        <v>0</v>
      </c>
      <c r="AU18" s="60">
        <f t="shared" si="27"/>
        <v>0</v>
      </c>
      <c r="AV18" s="68">
        <f t="shared" ref="AV18:AV81" si="38">IF(AND(G18=$E$378,P18&lt;0),L18,0)</f>
        <v>0</v>
      </c>
      <c r="AW18" s="68">
        <f t="shared" ref="AW18:AW81" si="39">IF(AND(P18&lt;&gt;"",G18=$E$378),L18,0)</f>
        <v>0</v>
      </c>
      <c r="AX18" s="69" t="str">
        <f t="shared" ref="AX18:AX81" si="40">IF(AND(D18=$C$375,F18=$D$374,C18=$B$374,P18&lt;0,P18&lt;&gt;""),L18,"")</f>
        <v/>
      </c>
      <c r="AY18" s="68" t="str">
        <f t="shared" ref="AY18:AY81" si="41">IF(AND(D18=$C$375,C18=$B$374,F18=$D$374,P18&lt;&gt;""),L18,"")</f>
        <v/>
      </c>
      <c r="AZ18" s="67" t="str">
        <f t="shared" ref="AZ18:AZ81" si="42">IF(AND(V18=1,C18=$B$375,O18&lt;&gt;""),(O18-M18)*1.341*J18*L18*N18*10^-3,"")</f>
        <v/>
      </c>
      <c r="BA18" s="68" t="str">
        <f t="shared" si="28"/>
        <v/>
      </c>
      <c r="BB18" s="69" t="str">
        <f t="shared" si="29"/>
        <v/>
      </c>
      <c r="BC18" s="68">
        <f t="shared" si="37"/>
        <v>0</v>
      </c>
      <c r="BD18" s="67" t="str">
        <f t="shared" si="30"/>
        <v/>
      </c>
      <c r="BE18" s="69" t="str">
        <f t="shared" si="31"/>
        <v/>
      </c>
      <c r="BF18" s="68" t="str">
        <f t="shared" si="32"/>
        <v/>
      </c>
      <c r="BG18" s="67" t="str">
        <f t="shared" si="33"/>
        <v/>
      </c>
    </row>
    <row r="19" spans="1:59" ht="12" x14ac:dyDescent="0.3">
      <c r="A19" s="445"/>
      <c r="B19" s="3"/>
      <c r="C19" s="3"/>
      <c r="D19" s="495" t="str">
        <f t="shared" si="34"/>
        <v/>
      </c>
      <c r="E19" s="351"/>
      <c r="F19" s="3"/>
      <c r="G19" s="3"/>
      <c r="H19" s="4"/>
      <c r="I19" s="9"/>
      <c r="J19" s="9"/>
      <c r="K19" s="9"/>
      <c r="L19" s="9"/>
      <c r="M19" s="8"/>
      <c r="N19" s="381" t="str">
        <f>IF(D19="No",1,(IF(AND(C19="Part 1033",D19="Yes",H19="Line-Haul"),IF(E19&gt;=20,0.27,(VLOOKUP(E19,'Proration Factors'!$E$14:$F$33,2,FALSE))),(IF(AND(C19="Part 1033",D19="Yes",H19="Switch"),IF(E19&gt;=40,0.2,(VLOOKUP(E19,'Proration Factors'!$H$14:$I$53,2,FALSE))),(IF(AND(C19="Part 92",D19="Yes"),IF(E19&gt;=32,0.143,(VLOOKUP(E19,'Proration Factors'!$B$14:$C$45,2,FALSE))),"")))))))</f>
        <v/>
      </c>
      <c r="O19" s="382" t="str">
        <f t="shared" si="35"/>
        <v/>
      </c>
      <c r="P19" s="383" t="str">
        <f t="shared" si="36"/>
        <v/>
      </c>
      <c r="Q19" s="384" t="str">
        <f t="shared" si="0"/>
        <v/>
      </c>
      <c r="R19" s="3"/>
      <c r="S19" s="205"/>
      <c r="T19" s="60"/>
      <c r="U19" s="68">
        <f t="shared" si="1"/>
        <v>0</v>
      </c>
      <c r="V19" s="26">
        <f t="shared" si="2"/>
        <v>0</v>
      </c>
      <c r="W19" s="26">
        <f t="shared" si="3"/>
        <v>0</v>
      </c>
      <c r="X19" s="21">
        <f t="shared" si="4"/>
        <v>0</v>
      </c>
      <c r="Y19" s="42" t="str">
        <f t="shared" si="5"/>
        <v/>
      </c>
      <c r="Z19" s="26" t="str">
        <f t="shared" si="6"/>
        <v/>
      </c>
      <c r="AA19" s="22" t="str">
        <f t="shared" si="7"/>
        <v/>
      </c>
      <c r="AB19" s="22" t="str">
        <f t="shared" si="8"/>
        <v/>
      </c>
      <c r="AC19" s="26" t="str">
        <f t="shared" si="9"/>
        <v/>
      </c>
      <c r="AD19" s="27" t="str">
        <f t="shared" si="10"/>
        <v/>
      </c>
      <c r="AE19" s="69" t="str">
        <f t="shared" si="11"/>
        <v/>
      </c>
      <c r="AF19" s="60">
        <f t="shared" si="12"/>
        <v>0</v>
      </c>
      <c r="AG19" s="70" t="str">
        <f t="shared" si="13"/>
        <v/>
      </c>
      <c r="AH19" s="70" t="str">
        <f t="shared" si="14"/>
        <v/>
      </c>
      <c r="AI19" s="71" t="str">
        <f t="shared" si="15"/>
        <v/>
      </c>
      <c r="AJ19" s="69">
        <f t="shared" si="16"/>
        <v>0</v>
      </c>
      <c r="AK19" s="60">
        <f t="shared" si="17"/>
        <v>0</v>
      </c>
      <c r="AL19" s="60">
        <f t="shared" si="18"/>
        <v>0</v>
      </c>
      <c r="AM19" s="60">
        <f t="shared" si="19"/>
        <v>0</v>
      </c>
      <c r="AN19" s="60">
        <f t="shared" si="20"/>
        <v>0</v>
      </c>
      <c r="AO19" s="60">
        <f t="shared" si="21"/>
        <v>0</v>
      </c>
      <c r="AP19" s="60">
        <f t="shared" si="22"/>
        <v>0</v>
      </c>
      <c r="AQ19" s="60">
        <f t="shared" si="23"/>
        <v>0</v>
      </c>
      <c r="AR19" s="60">
        <f t="shared" si="24"/>
        <v>0</v>
      </c>
      <c r="AS19" s="60">
        <f t="shared" si="25"/>
        <v>0</v>
      </c>
      <c r="AT19" s="60">
        <f t="shared" si="26"/>
        <v>0</v>
      </c>
      <c r="AU19" s="60">
        <f t="shared" si="27"/>
        <v>0</v>
      </c>
      <c r="AV19" s="68">
        <f t="shared" si="38"/>
        <v>0</v>
      </c>
      <c r="AW19" s="68">
        <f t="shared" si="39"/>
        <v>0</v>
      </c>
      <c r="AX19" s="69" t="str">
        <f t="shared" si="40"/>
        <v/>
      </c>
      <c r="AY19" s="68" t="str">
        <f t="shared" si="41"/>
        <v/>
      </c>
      <c r="AZ19" s="67" t="str">
        <f t="shared" si="42"/>
        <v/>
      </c>
      <c r="BA19" s="68" t="str">
        <f t="shared" si="28"/>
        <v/>
      </c>
      <c r="BB19" s="69" t="str">
        <f t="shared" si="29"/>
        <v/>
      </c>
      <c r="BC19" s="68">
        <f>IF(AND(V19=1,AZ19&lt;&gt;0, AZ19&lt;&gt;""),MATCH(BB19,$BA$14:$BA$315,0),0)</f>
        <v>0</v>
      </c>
      <c r="BD19" s="67" t="str">
        <f t="shared" si="30"/>
        <v/>
      </c>
      <c r="BE19" s="69" t="str">
        <f t="shared" si="31"/>
        <v/>
      </c>
      <c r="BF19" s="68" t="str">
        <f t="shared" si="32"/>
        <v/>
      </c>
      <c r="BG19" s="67" t="str">
        <f t="shared" si="33"/>
        <v/>
      </c>
    </row>
    <row r="20" spans="1:59" ht="12" x14ac:dyDescent="0.3">
      <c r="A20" s="445"/>
      <c r="B20" s="3"/>
      <c r="C20" s="3"/>
      <c r="D20" s="495" t="str">
        <f t="shared" si="34"/>
        <v/>
      </c>
      <c r="E20" s="351"/>
      <c r="F20" s="3"/>
      <c r="G20" s="3"/>
      <c r="H20" s="4"/>
      <c r="I20" s="9"/>
      <c r="J20" s="9"/>
      <c r="K20" s="9"/>
      <c r="L20" s="9"/>
      <c r="M20" s="8"/>
      <c r="N20" s="381" t="str">
        <f>IF(D20="No",1,(IF(AND(C20="Part 1033",D20="Yes",H20="Line-Haul"),IF(E20&gt;=20,0.27,(VLOOKUP(E20,'Proration Factors'!$E$14:$F$33,2,FALSE))),(IF(AND(C20="Part 1033",D20="Yes",H20="Switch"),IF(E20&gt;=40,0.2,(VLOOKUP(E20,'Proration Factors'!$H$14:$I$53,2,FALSE))),(IF(AND(C20="Part 92",D20="Yes"),IF(E20&gt;=32,0.143,(VLOOKUP(E20,'Proration Factors'!$B$14:$C$45,2,FALSE))),"")))))))</f>
        <v/>
      </c>
      <c r="O20" s="382" t="str">
        <f t="shared" si="35"/>
        <v/>
      </c>
      <c r="P20" s="383" t="str">
        <f t="shared" si="36"/>
        <v/>
      </c>
      <c r="Q20" s="384" t="str">
        <f t="shared" si="0"/>
        <v/>
      </c>
      <c r="R20" s="3"/>
      <c r="S20" s="205"/>
      <c r="T20" s="60"/>
      <c r="U20" s="68">
        <f t="shared" si="1"/>
        <v>0</v>
      </c>
      <c r="V20" s="26">
        <f t="shared" si="2"/>
        <v>0</v>
      </c>
      <c r="W20" s="26">
        <f t="shared" si="3"/>
        <v>0</v>
      </c>
      <c r="X20" s="21">
        <f t="shared" si="4"/>
        <v>0</v>
      </c>
      <c r="Y20" s="42" t="str">
        <f t="shared" si="5"/>
        <v/>
      </c>
      <c r="Z20" s="26" t="str">
        <f t="shared" si="6"/>
        <v/>
      </c>
      <c r="AA20" s="22" t="str">
        <f t="shared" si="7"/>
        <v/>
      </c>
      <c r="AB20" s="22" t="str">
        <f t="shared" si="8"/>
        <v/>
      </c>
      <c r="AC20" s="26" t="str">
        <f t="shared" si="9"/>
        <v/>
      </c>
      <c r="AD20" s="27" t="str">
        <f t="shared" si="10"/>
        <v/>
      </c>
      <c r="AE20" s="69" t="str">
        <f t="shared" si="11"/>
        <v/>
      </c>
      <c r="AF20" s="60">
        <f t="shared" si="12"/>
        <v>0</v>
      </c>
      <c r="AG20" s="70" t="str">
        <f t="shared" si="13"/>
        <v/>
      </c>
      <c r="AH20" s="70" t="str">
        <f t="shared" si="14"/>
        <v/>
      </c>
      <c r="AI20" s="71" t="str">
        <f t="shared" si="15"/>
        <v/>
      </c>
      <c r="AJ20" s="69">
        <f t="shared" si="16"/>
        <v>0</v>
      </c>
      <c r="AK20" s="60">
        <f t="shared" si="17"/>
        <v>0</v>
      </c>
      <c r="AL20" s="60">
        <f t="shared" si="18"/>
        <v>0</v>
      </c>
      <c r="AM20" s="60">
        <f t="shared" si="19"/>
        <v>0</v>
      </c>
      <c r="AN20" s="60">
        <f t="shared" si="20"/>
        <v>0</v>
      </c>
      <c r="AO20" s="60">
        <f t="shared" si="21"/>
        <v>0</v>
      </c>
      <c r="AP20" s="60">
        <f t="shared" si="22"/>
        <v>0</v>
      </c>
      <c r="AQ20" s="60">
        <f t="shared" si="23"/>
        <v>0</v>
      </c>
      <c r="AR20" s="60">
        <f t="shared" si="24"/>
        <v>0</v>
      </c>
      <c r="AS20" s="60">
        <f t="shared" si="25"/>
        <v>0</v>
      </c>
      <c r="AT20" s="60">
        <f t="shared" si="26"/>
        <v>0</v>
      </c>
      <c r="AU20" s="60">
        <f t="shared" si="27"/>
        <v>0</v>
      </c>
      <c r="AV20" s="68">
        <f t="shared" si="38"/>
        <v>0</v>
      </c>
      <c r="AW20" s="68">
        <f t="shared" si="39"/>
        <v>0</v>
      </c>
      <c r="AX20" s="69" t="str">
        <f t="shared" si="40"/>
        <v/>
      </c>
      <c r="AY20" s="68" t="str">
        <f t="shared" si="41"/>
        <v/>
      </c>
      <c r="AZ20" s="67" t="str">
        <f t="shared" si="42"/>
        <v/>
      </c>
      <c r="BA20" s="68" t="str">
        <f t="shared" si="28"/>
        <v/>
      </c>
      <c r="BB20" s="69" t="str">
        <f t="shared" si="29"/>
        <v/>
      </c>
      <c r="BC20" s="68">
        <f>IF(AND(V20=1,AZ20&lt;&gt;0, AZ20&lt;&gt;""),MATCH(BB20,$BA$14:$BA$315,0),0)</f>
        <v>0</v>
      </c>
      <c r="BD20" s="67" t="str">
        <f t="shared" si="30"/>
        <v/>
      </c>
      <c r="BE20" s="69" t="str">
        <f t="shared" si="31"/>
        <v/>
      </c>
      <c r="BF20" s="68" t="str">
        <f t="shared" si="32"/>
        <v/>
      </c>
      <c r="BG20" s="67" t="str">
        <f t="shared" si="33"/>
        <v/>
      </c>
    </row>
    <row r="21" spans="1:59" ht="12" x14ac:dyDescent="0.3">
      <c r="A21" s="445"/>
      <c r="B21" s="3"/>
      <c r="C21" s="3"/>
      <c r="D21" s="495" t="str">
        <f t="shared" si="34"/>
        <v/>
      </c>
      <c r="E21" s="351"/>
      <c r="F21" s="3"/>
      <c r="G21" s="3"/>
      <c r="H21" s="4"/>
      <c r="I21" s="9"/>
      <c r="J21" s="9"/>
      <c r="K21" s="9"/>
      <c r="L21" s="9"/>
      <c r="M21" s="8"/>
      <c r="N21" s="381" t="str">
        <f>IF(D21="No",1,(IF(AND(C21="Part 1033",D21="Yes",H21="Line-Haul"),IF(E21&gt;=20,0.27,(VLOOKUP(E21,'Proration Factors'!$E$14:$F$33,2,FALSE))),(IF(AND(C21="Part 1033",D21="Yes",H21="Switch"),IF(E21&gt;=40,0.2,(VLOOKUP(E21,'Proration Factors'!$H$14:$I$53,2,FALSE))),(IF(AND(C21="Part 92",D21="Yes"),IF(E21&gt;=32,0.143,(VLOOKUP(E21,'Proration Factors'!$B$14:$C$45,2,FALSE))),"")))))))</f>
        <v/>
      </c>
      <c r="O21" s="382" t="str">
        <f t="shared" si="35"/>
        <v/>
      </c>
      <c r="P21" s="383" t="str">
        <f t="shared" si="36"/>
        <v/>
      </c>
      <c r="Q21" s="384" t="str">
        <f t="shared" si="0"/>
        <v/>
      </c>
      <c r="R21" s="3"/>
      <c r="S21" s="205"/>
      <c r="T21" s="60"/>
      <c r="U21" s="68">
        <f t="shared" si="1"/>
        <v>0</v>
      </c>
      <c r="V21" s="26">
        <f t="shared" si="2"/>
        <v>0</v>
      </c>
      <c r="W21" s="26">
        <f t="shared" si="3"/>
        <v>0</v>
      </c>
      <c r="X21" s="21">
        <f t="shared" si="4"/>
        <v>0</v>
      </c>
      <c r="Y21" s="42" t="str">
        <f t="shared" si="5"/>
        <v/>
      </c>
      <c r="Z21" s="26" t="str">
        <f t="shared" si="6"/>
        <v/>
      </c>
      <c r="AA21" s="22" t="str">
        <f t="shared" si="7"/>
        <v/>
      </c>
      <c r="AB21" s="22" t="str">
        <f t="shared" si="8"/>
        <v/>
      </c>
      <c r="AC21" s="26" t="str">
        <f t="shared" si="9"/>
        <v/>
      </c>
      <c r="AD21" s="27" t="str">
        <f t="shared" si="10"/>
        <v/>
      </c>
      <c r="AE21" s="69" t="str">
        <f t="shared" si="11"/>
        <v/>
      </c>
      <c r="AF21" s="60">
        <f t="shared" si="12"/>
        <v>0</v>
      </c>
      <c r="AG21" s="70" t="str">
        <f t="shared" si="13"/>
        <v/>
      </c>
      <c r="AH21" s="70" t="str">
        <f t="shared" si="14"/>
        <v/>
      </c>
      <c r="AI21" s="71" t="str">
        <f t="shared" si="15"/>
        <v/>
      </c>
      <c r="AJ21" s="69">
        <f t="shared" si="16"/>
        <v>0</v>
      </c>
      <c r="AK21" s="60">
        <f t="shared" si="17"/>
        <v>0</v>
      </c>
      <c r="AL21" s="60">
        <f t="shared" si="18"/>
        <v>0</v>
      </c>
      <c r="AM21" s="60">
        <f t="shared" si="19"/>
        <v>0</v>
      </c>
      <c r="AN21" s="60">
        <f t="shared" si="20"/>
        <v>0</v>
      </c>
      <c r="AO21" s="60">
        <f t="shared" si="21"/>
        <v>0</v>
      </c>
      <c r="AP21" s="60">
        <f t="shared" si="22"/>
        <v>0</v>
      </c>
      <c r="AQ21" s="60">
        <f t="shared" si="23"/>
        <v>0</v>
      </c>
      <c r="AR21" s="60">
        <f t="shared" si="24"/>
        <v>0</v>
      </c>
      <c r="AS21" s="60">
        <f t="shared" si="25"/>
        <v>0</v>
      </c>
      <c r="AT21" s="60">
        <f t="shared" si="26"/>
        <v>0</v>
      </c>
      <c r="AU21" s="60">
        <f t="shared" si="27"/>
        <v>0</v>
      </c>
      <c r="AV21" s="68">
        <f t="shared" si="38"/>
        <v>0</v>
      </c>
      <c r="AW21" s="68">
        <f t="shared" si="39"/>
        <v>0</v>
      </c>
      <c r="AX21" s="69" t="str">
        <f t="shared" si="40"/>
        <v/>
      </c>
      <c r="AY21" s="68" t="str">
        <f t="shared" si="41"/>
        <v/>
      </c>
      <c r="AZ21" s="67" t="str">
        <f t="shared" si="42"/>
        <v/>
      </c>
      <c r="BA21" s="68" t="str">
        <f t="shared" si="28"/>
        <v/>
      </c>
      <c r="BB21" s="69" t="str">
        <f t="shared" si="29"/>
        <v/>
      </c>
      <c r="BC21" s="68">
        <f t="shared" si="37"/>
        <v>0</v>
      </c>
      <c r="BD21" s="67" t="str">
        <f t="shared" si="30"/>
        <v/>
      </c>
      <c r="BE21" s="69" t="str">
        <f t="shared" si="31"/>
        <v/>
      </c>
      <c r="BF21" s="68" t="str">
        <f t="shared" si="32"/>
        <v/>
      </c>
      <c r="BG21" s="67" t="str">
        <f t="shared" si="33"/>
        <v/>
      </c>
    </row>
    <row r="22" spans="1:59" ht="12" x14ac:dyDescent="0.3">
      <c r="A22" s="445"/>
      <c r="B22" s="3"/>
      <c r="C22" s="3"/>
      <c r="D22" s="495" t="str">
        <f t="shared" si="34"/>
        <v/>
      </c>
      <c r="E22" s="3"/>
      <c r="F22" s="3"/>
      <c r="G22" s="3"/>
      <c r="H22" s="4"/>
      <c r="I22" s="9"/>
      <c r="J22" s="9"/>
      <c r="K22" s="9"/>
      <c r="L22" s="9"/>
      <c r="M22" s="8"/>
      <c r="N22" s="381" t="str">
        <f>IF(D22="No",1,(IF(AND(C22="Part 1033",D22="Yes",H22="Line-Haul"),IF(E22&gt;=20,0.27,(VLOOKUP(E22,'Proration Factors'!$E$14:$F$33,2,FALSE))),(IF(AND(C22="Part 1033",D22="Yes",H22="Switch"),IF(E22&gt;=40,0.2,(VLOOKUP(E22,'Proration Factors'!$H$14:$I$53,2,FALSE))),(IF(AND(C22="Part 92",D22="Yes"),IF(E22&gt;=32,0.143,(VLOOKUP(E22,'Proration Factors'!$B$14:$C$45,2,FALSE))),"")))))))</f>
        <v/>
      </c>
      <c r="O22" s="382" t="str">
        <f t="shared" si="35"/>
        <v/>
      </c>
      <c r="P22" s="383" t="str">
        <f t="shared" si="36"/>
        <v/>
      </c>
      <c r="Q22" s="384" t="str">
        <f t="shared" si="0"/>
        <v/>
      </c>
      <c r="R22" s="3"/>
      <c r="S22" s="205"/>
      <c r="T22" s="60"/>
      <c r="U22" s="68">
        <f t="shared" si="1"/>
        <v>0</v>
      </c>
      <c r="V22" s="26">
        <f t="shared" si="2"/>
        <v>0</v>
      </c>
      <c r="W22" s="26">
        <f t="shared" si="3"/>
        <v>0</v>
      </c>
      <c r="X22" s="21">
        <f t="shared" si="4"/>
        <v>0</v>
      </c>
      <c r="Y22" s="42" t="str">
        <f t="shared" si="5"/>
        <v/>
      </c>
      <c r="Z22" s="26" t="str">
        <f t="shared" si="6"/>
        <v/>
      </c>
      <c r="AA22" s="22" t="str">
        <f t="shared" si="7"/>
        <v/>
      </c>
      <c r="AB22" s="22" t="str">
        <f t="shared" si="8"/>
        <v/>
      </c>
      <c r="AC22" s="26" t="str">
        <f t="shared" si="9"/>
        <v/>
      </c>
      <c r="AD22" s="27" t="str">
        <f t="shared" si="10"/>
        <v/>
      </c>
      <c r="AE22" s="69" t="str">
        <f t="shared" si="11"/>
        <v/>
      </c>
      <c r="AF22" s="60">
        <f t="shared" si="12"/>
        <v>0</v>
      </c>
      <c r="AG22" s="70" t="str">
        <f t="shared" si="13"/>
        <v/>
      </c>
      <c r="AH22" s="70" t="str">
        <f t="shared" si="14"/>
        <v/>
      </c>
      <c r="AI22" s="71" t="str">
        <f t="shared" si="15"/>
        <v/>
      </c>
      <c r="AJ22" s="69">
        <f t="shared" si="16"/>
        <v>0</v>
      </c>
      <c r="AK22" s="60">
        <f t="shared" si="17"/>
        <v>0</v>
      </c>
      <c r="AL22" s="60">
        <f t="shared" si="18"/>
        <v>0</v>
      </c>
      <c r="AM22" s="60">
        <f t="shared" si="19"/>
        <v>0</v>
      </c>
      <c r="AN22" s="60">
        <f t="shared" si="20"/>
        <v>0</v>
      </c>
      <c r="AO22" s="60">
        <f t="shared" si="21"/>
        <v>0</v>
      </c>
      <c r="AP22" s="60">
        <f t="shared" si="22"/>
        <v>0</v>
      </c>
      <c r="AQ22" s="60">
        <f t="shared" si="23"/>
        <v>0</v>
      </c>
      <c r="AR22" s="60">
        <f t="shared" si="24"/>
        <v>0</v>
      </c>
      <c r="AS22" s="60">
        <f t="shared" si="25"/>
        <v>0</v>
      </c>
      <c r="AT22" s="60">
        <f t="shared" si="26"/>
        <v>0</v>
      </c>
      <c r="AU22" s="60">
        <f t="shared" si="27"/>
        <v>0</v>
      </c>
      <c r="AV22" s="68">
        <f t="shared" si="38"/>
        <v>0</v>
      </c>
      <c r="AW22" s="68">
        <f t="shared" si="39"/>
        <v>0</v>
      </c>
      <c r="AX22" s="69" t="str">
        <f t="shared" si="40"/>
        <v/>
      </c>
      <c r="AY22" s="68" t="str">
        <f t="shared" si="41"/>
        <v/>
      </c>
      <c r="AZ22" s="67" t="str">
        <f t="shared" si="42"/>
        <v/>
      </c>
      <c r="BA22" s="68" t="str">
        <f t="shared" si="28"/>
        <v/>
      </c>
      <c r="BB22" s="69" t="str">
        <f t="shared" si="29"/>
        <v/>
      </c>
      <c r="BC22" s="68">
        <f t="shared" si="37"/>
        <v>0</v>
      </c>
      <c r="BD22" s="67" t="str">
        <f t="shared" si="30"/>
        <v/>
      </c>
      <c r="BE22" s="69" t="str">
        <f t="shared" si="31"/>
        <v/>
      </c>
      <c r="BF22" s="68" t="str">
        <f t="shared" si="32"/>
        <v/>
      </c>
      <c r="BG22" s="67" t="str">
        <f t="shared" si="33"/>
        <v/>
      </c>
    </row>
    <row r="23" spans="1:59" ht="12" x14ac:dyDescent="0.3">
      <c r="A23" s="445"/>
      <c r="B23" s="3"/>
      <c r="C23" s="3"/>
      <c r="D23" s="495" t="str">
        <f t="shared" si="34"/>
        <v/>
      </c>
      <c r="E23" s="3"/>
      <c r="F23" s="3"/>
      <c r="G23" s="3"/>
      <c r="H23" s="4"/>
      <c r="I23" s="9"/>
      <c r="J23" s="9"/>
      <c r="K23" s="9"/>
      <c r="L23" s="9"/>
      <c r="M23" s="8"/>
      <c r="N23" s="381" t="str">
        <f>IF(D23="No",1,(IF(AND(C23="Part 1033",D23="Yes",H23="Line-Haul"),IF(E23&gt;=20,0.27,(VLOOKUP(E23,'Proration Factors'!$E$14:$F$33,2,FALSE))),(IF(AND(C23="Part 1033",D23="Yes",H23="Switch"),IF(E23&gt;=40,0.2,(VLOOKUP(E23,'Proration Factors'!$H$14:$I$53,2,FALSE))),(IF(AND(C23="Part 92",D23="Yes"),IF(E23&gt;=32,0.143,(VLOOKUP(E23,'Proration Factors'!$B$14:$C$45,2,FALSE))),"")))))))</f>
        <v/>
      </c>
      <c r="O23" s="382" t="str">
        <f t="shared" si="35"/>
        <v/>
      </c>
      <c r="P23" s="383" t="str">
        <f t="shared" si="36"/>
        <v/>
      </c>
      <c r="Q23" s="384" t="str">
        <f t="shared" si="0"/>
        <v/>
      </c>
      <c r="R23" s="3"/>
      <c r="S23" s="205"/>
      <c r="T23" s="60"/>
      <c r="U23" s="68">
        <f t="shared" si="1"/>
        <v>0</v>
      </c>
      <c r="V23" s="26">
        <f t="shared" si="2"/>
        <v>0</v>
      </c>
      <c r="W23" s="26">
        <f t="shared" si="3"/>
        <v>0</v>
      </c>
      <c r="X23" s="21">
        <f t="shared" si="4"/>
        <v>0</v>
      </c>
      <c r="Y23" s="42" t="str">
        <f t="shared" si="5"/>
        <v/>
      </c>
      <c r="Z23" s="26" t="str">
        <f t="shared" si="6"/>
        <v/>
      </c>
      <c r="AA23" s="22" t="str">
        <f t="shared" si="7"/>
        <v/>
      </c>
      <c r="AB23" s="22" t="str">
        <f t="shared" si="8"/>
        <v/>
      </c>
      <c r="AC23" s="26" t="str">
        <f t="shared" si="9"/>
        <v/>
      </c>
      <c r="AD23" s="27" t="str">
        <f t="shared" si="10"/>
        <v/>
      </c>
      <c r="AE23" s="69" t="str">
        <f t="shared" si="11"/>
        <v/>
      </c>
      <c r="AF23" s="60">
        <f t="shared" si="12"/>
        <v>0</v>
      </c>
      <c r="AG23" s="70" t="str">
        <f t="shared" si="13"/>
        <v/>
      </c>
      <c r="AH23" s="70" t="str">
        <f t="shared" si="14"/>
        <v/>
      </c>
      <c r="AI23" s="71" t="str">
        <f t="shared" si="15"/>
        <v/>
      </c>
      <c r="AJ23" s="69">
        <f t="shared" si="16"/>
        <v>0</v>
      </c>
      <c r="AK23" s="60">
        <f t="shared" si="17"/>
        <v>0</v>
      </c>
      <c r="AL23" s="60">
        <f t="shared" si="18"/>
        <v>0</v>
      </c>
      <c r="AM23" s="60">
        <f t="shared" si="19"/>
        <v>0</v>
      </c>
      <c r="AN23" s="60">
        <f t="shared" si="20"/>
        <v>0</v>
      </c>
      <c r="AO23" s="60">
        <f t="shared" si="21"/>
        <v>0</v>
      </c>
      <c r="AP23" s="60">
        <f t="shared" si="22"/>
        <v>0</v>
      </c>
      <c r="AQ23" s="60">
        <f t="shared" si="23"/>
        <v>0</v>
      </c>
      <c r="AR23" s="60">
        <f t="shared" si="24"/>
        <v>0</v>
      </c>
      <c r="AS23" s="60">
        <f t="shared" si="25"/>
        <v>0</v>
      </c>
      <c r="AT23" s="60">
        <f t="shared" si="26"/>
        <v>0</v>
      </c>
      <c r="AU23" s="60">
        <f t="shared" si="27"/>
        <v>0</v>
      </c>
      <c r="AV23" s="68">
        <f t="shared" si="38"/>
        <v>0</v>
      </c>
      <c r="AW23" s="68">
        <f t="shared" si="39"/>
        <v>0</v>
      </c>
      <c r="AX23" s="69" t="str">
        <f t="shared" si="40"/>
        <v/>
      </c>
      <c r="AY23" s="68" t="str">
        <f t="shared" si="41"/>
        <v/>
      </c>
      <c r="AZ23" s="67" t="str">
        <f t="shared" si="42"/>
        <v/>
      </c>
      <c r="BA23" s="68" t="str">
        <f t="shared" si="28"/>
        <v/>
      </c>
      <c r="BB23" s="69" t="str">
        <f t="shared" si="29"/>
        <v/>
      </c>
      <c r="BC23" s="68">
        <f t="shared" si="37"/>
        <v>0</v>
      </c>
      <c r="BD23" s="67" t="str">
        <f t="shared" si="30"/>
        <v/>
      </c>
      <c r="BE23" s="69" t="str">
        <f t="shared" si="31"/>
        <v/>
      </c>
      <c r="BF23" s="68" t="str">
        <f t="shared" si="32"/>
        <v/>
      </c>
      <c r="BG23" s="67" t="str">
        <f t="shared" si="33"/>
        <v/>
      </c>
    </row>
    <row r="24" spans="1:59" ht="12" x14ac:dyDescent="0.3">
      <c r="A24" s="445"/>
      <c r="B24" s="3"/>
      <c r="C24" s="3"/>
      <c r="D24" s="495" t="str">
        <f t="shared" si="34"/>
        <v/>
      </c>
      <c r="E24" s="3"/>
      <c r="F24" s="3"/>
      <c r="G24" s="3"/>
      <c r="H24" s="4"/>
      <c r="I24" s="9"/>
      <c r="J24" s="9"/>
      <c r="K24" s="9"/>
      <c r="L24" s="9"/>
      <c r="M24" s="8"/>
      <c r="N24" s="381" t="str">
        <f>IF(D24="No",1,(IF(AND(C24="Part 1033",D24="Yes",H24="Line-Haul"),IF(E24&gt;=20,0.27,(VLOOKUP(E24,'Proration Factors'!$E$14:$F$33,2,FALSE))),(IF(AND(C24="Part 1033",D24="Yes",H24="Switch"),IF(E24&gt;=40,0.2,(VLOOKUP(E24,'Proration Factors'!$H$14:$I$53,2,FALSE))),(IF(AND(C24="Part 92",D24="Yes"),IF(E24&gt;=32,0.143,(VLOOKUP(E24,'Proration Factors'!$B$14:$C$45,2,FALSE))),"")))))))</f>
        <v/>
      </c>
      <c r="O24" s="382" t="str">
        <f t="shared" si="35"/>
        <v/>
      </c>
      <c r="P24" s="383" t="str">
        <f t="shared" si="36"/>
        <v/>
      </c>
      <c r="Q24" s="384" t="str">
        <f t="shared" si="0"/>
        <v/>
      </c>
      <c r="R24" s="3"/>
      <c r="S24" s="205"/>
      <c r="T24" s="60"/>
      <c r="U24" s="68">
        <f t="shared" si="1"/>
        <v>0</v>
      </c>
      <c r="V24" s="26">
        <f t="shared" si="2"/>
        <v>0</v>
      </c>
      <c r="W24" s="26">
        <f t="shared" si="3"/>
        <v>0</v>
      </c>
      <c r="X24" s="21">
        <f t="shared" si="4"/>
        <v>0</v>
      </c>
      <c r="Y24" s="42" t="str">
        <f t="shared" si="5"/>
        <v/>
      </c>
      <c r="Z24" s="26" t="str">
        <f t="shared" si="6"/>
        <v/>
      </c>
      <c r="AA24" s="22" t="str">
        <f t="shared" si="7"/>
        <v/>
      </c>
      <c r="AB24" s="22" t="str">
        <f t="shared" si="8"/>
        <v/>
      </c>
      <c r="AC24" s="26" t="str">
        <f t="shared" si="9"/>
        <v/>
      </c>
      <c r="AD24" s="27" t="str">
        <f t="shared" si="10"/>
        <v/>
      </c>
      <c r="AE24" s="69" t="str">
        <f t="shared" si="11"/>
        <v/>
      </c>
      <c r="AF24" s="60">
        <f t="shared" si="12"/>
        <v>0</v>
      </c>
      <c r="AG24" s="70" t="str">
        <f t="shared" si="13"/>
        <v/>
      </c>
      <c r="AH24" s="70" t="str">
        <f t="shared" si="14"/>
        <v/>
      </c>
      <c r="AI24" s="71" t="str">
        <f t="shared" si="15"/>
        <v/>
      </c>
      <c r="AJ24" s="69">
        <f t="shared" si="16"/>
        <v>0</v>
      </c>
      <c r="AK24" s="60">
        <f t="shared" si="17"/>
        <v>0</v>
      </c>
      <c r="AL24" s="60">
        <f t="shared" si="18"/>
        <v>0</v>
      </c>
      <c r="AM24" s="60">
        <f t="shared" si="19"/>
        <v>0</v>
      </c>
      <c r="AN24" s="60">
        <f t="shared" si="20"/>
        <v>0</v>
      </c>
      <c r="AO24" s="60">
        <f t="shared" si="21"/>
        <v>0</v>
      </c>
      <c r="AP24" s="60">
        <f t="shared" si="22"/>
        <v>0</v>
      </c>
      <c r="AQ24" s="60">
        <f t="shared" si="23"/>
        <v>0</v>
      </c>
      <c r="AR24" s="60">
        <f t="shared" si="24"/>
        <v>0</v>
      </c>
      <c r="AS24" s="60">
        <f t="shared" si="25"/>
        <v>0</v>
      </c>
      <c r="AT24" s="60">
        <f t="shared" si="26"/>
        <v>0</v>
      </c>
      <c r="AU24" s="60">
        <f t="shared" si="27"/>
        <v>0</v>
      </c>
      <c r="AV24" s="68">
        <f t="shared" si="38"/>
        <v>0</v>
      </c>
      <c r="AW24" s="68">
        <f t="shared" si="39"/>
        <v>0</v>
      </c>
      <c r="AX24" s="69" t="str">
        <f t="shared" si="40"/>
        <v/>
      </c>
      <c r="AY24" s="68" t="str">
        <f t="shared" si="41"/>
        <v/>
      </c>
      <c r="AZ24" s="67" t="str">
        <f t="shared" si="42"/>
        <v/>
      </c>
      <c r="BA24" s="68" t="str">
        <f t="shared" si="28"/>
        <v/>
      </c>
      <c r="BB24" s="69" t="str">
        <f t="shared" si="29"/>
        <v/>
      </c>
      <c r="BC24" s="68">
        <f t="shared" si="37"/>
        <v>0</v>
      </c>
      <c r="BD24" s="67" t="str">
        <f t="shared" si="30"/>
        <v/>
      </c>
      <c r="BE24" s="69" t="str">
        <f t="shared" si="31"/>
        <v/>
      </c>
      <c r="BF24" s="68" t="str">
        <f t="shared" si="32"/>
        <v/>
      </c>
      <c r="BG24" s="67" t="str">
        <f t="shared" si="33"/>
        <v/>
      </c>
    </row>
    <row r="25" spans="1:59" ht="12" x14ac:dyDescent="0.3">
      <c r="A25" s="445"/>
      <c r="B25" s="3"/>
      <c r="C25" s="3"/>
      <c r="D25" s="495" t="str">
        <f t="shared" si="34"/>
        <v/>
      </c>
      <c r="E25" s="3"/>
      <c r="F25" s="3"/>
      <c r="G25" s="3"/>
      <c r="H25" s="4"/>
      <c r="I25" s="9"/>
      <c r="J25" s="9"/>
      <c r="K25" s="9"/>
      <c r="L25" s="9"/>
      <c r="M25" s="8"/>
      <c r="N25" s="381" t="str">
        <f>IF(D25="No",1,(IF(AND(C25="Part 1033",D25="Yes",H25="Line-Haul"),IF(E25&gt;=20,0.27,(VLOOKUP(E25,'Proration Factors'!$E$14:$F$33,2,FALSE))),(IF(AND(C25="Part 1033",D25="Yes",H25="Switch"),IF(E25&gt;=40,0.2,(VLOOKUP(E25,'Proration Factors'!$H$14:$I$53,2,FALSE))),(IF(AND(C25="Part 92",D25="Yes"),IF(E25&gt;=32,0.143,(VLOOKUP(E25,'Proration Factors'!$B$14:$C$45,2,FALSE))),"")))))))</f>
        <v/>
      </c>
      <c r="O25" s="382" t="str">
        <f t="shared" si="35"/>
        <v/>
      </c>
      <c r="P25" s="383" t="str">
        <f t="shared" si="36"/>
        <v/>
      </c>
      <c r="Q25" s="384" t="str">
        <f t="shared" si="0"/>
        <v/>
      </c>
      <c r="R25" s="3"/>
      <c r="S25" s="205"/>
      <c r="T25" s="60"/>
      <c r="U25" s="68">
        <f t="shared" si="1"/>
        <v>0</v>
      </c>
      <c r="V25" s="26">
        <f t="shared" si="2"/>
        <v>0</v>
      </c>
      <c r="W25" s="26">
        <f t="shared" si="3"/>
        <v>0</v>
      </c>
      <c r="X25" s="21">
        <f t="shared" si="4"/>
        <v>0</v>
      </c>
      <c r="Y25" s="42" t="str">
        <f t="shared" si="5"/>
        <v/>
      </c>
      <c r="Z25" s="26" t="str">
        <f t="shared" si="6"/>
        <v/>
      </c>
      <c r="AA25" s="22" t="str">
        <f t="shared" si="7"/>
        <v/>
      </c>
      <c r="AB25" s="22" t="str">
        <f t="shared" si="8"/>
        <v/>
      </c>
      <c r="AC25" s="26" t="str">
        <f t="shared" si="9"/>
        <v/>
      </c>
      <c r="AD25" s="27" t="str">
        <f t="shared" si="10"/>
        <v/>
      </c>
      <c r="AE25" s="69" t="str">
        <f t="shared" si="11"/>
        <v/>
      </c>
      <c r="AF25" s="60">
        <f t="shared" si="12"/>
        <v>0</v>
      </c>
      <c r="AG25" s="70" t="str">
        <f t="shared" si="13"/>
        <v/>
      </c>
      <c r="AH25" s="70" t="str">
        <f t="shared" si="14"/>
        <v/>
      </c>
      <c r="AI25" s="71" t="str">
        <f t="shared" si="15"/>
        <v/>
      </c>
      <c r="AJ25" s="69">
        <f t="shared" si="16"/>
        <v>0</v>
      </c>
      <c r="AK25" s="60">
        <f t="shared" si="17"/>
        <v>0</v>
      </c>
      <c r="AL25" s="60">
        <f t="shared" si="18"/>
        <v>0</v>
      </c>
      <c r="AM25" s="60">
        <f t="shared" si="19"/>
        <v>0</v>
      </c>
      <c r="AN25" s="60">
        <f t="shared" si="20"/>
        <v>0</v>
      </c>
      <c r="AO25" s="60">
        <f t="shared" si="21"/>
        <v>0</v>
      </c>
      <c r="AP25" s="60">
        <f t="shared" si="22"/>
        <v>0</v>
      </c>
      <c r="AQ25" s="60">
        <f t="shared" si="23"/>
        <v>0</v>
      </c>
      <c r="AR25" s="60">
        <f t="shared" si="24"/>
        <v>0</v>
      </c>
      <c r="AS25" s="60">
        <f t="shared" si="25"/>
        <v>0</v>
      </c>
      <c r="AT25" s="60">
        <f t="shared" si="26"/>
        <v>0</v>
      </c>
      <c r="AU25" s="60">
        <f t="shared" si="27"/>
        <v>0</v>
      </c>
      <c r="AV25" s="68">
        <f t="shared" si="38"/>
        <v>0</v>
      </c>
      <c r="AW25" s="68">
        <f t="shared" si="39"/>
        <v>0</v>
      </c>
      <c r="AX25" s="69" t="str">
        <f t="shared" si="40"/>
        <v/>
      </c>
      <c r="AY25" s="68" t="str">
        <f t="shared" si="41"/>
        <v/>
      </c>
      <c r="AZ25" s="67" t="str">
        <f t="shared" si="42"/>
        <v/>
      </c>
      <c r="BA25" s="68" t="str">
        <f t="shared" si="28"/>
        <v/>
      </c>
      <c r="BB25" s="69" t="str">
        <f t="shared" si="29"/>
        <v/>
      </c>
      <c r="BC25" s="68">
        <f t="shared" si="37"/>
        <v>0</v>
      </c>
      <c r="BD25" s="67" t="str">
        <f t="shared" si="30"/>
        <v/>
      </c>
      <c r="BE25" s="69" t="str">
        <f t="shared" si="31"/>
        <v/>
      </c>
      <c r="BF25" s="68" t="str">
        <f t="shared" si="32"/>
        <v/>
      </c>
      <c r="BG25" s="67" t="str">
        <f t="shared" si="33"/>
        <v/>
      </c>
    </row>
    <row r="26" spans="1:59" ht="12" x14ac:dyDescent="0.3">
      <c r="A26" s="445"/>
      <c r="B26" s="3"/>
      <c r="C26" s="3"/>
      <c r="D26" s="495" t="str">
        <f t="shared" si="34"/>
        <v/>
      </c>
      <c r="E26" s="3"/>
      <c r="F26" s="3"/>
      <c r="G26" s="3"/>
      <c r="H26" s="4"/>
      <c r="I26" s="9"/>
      <c r="J26" s="9"/>
      <c r="K26" s="9"/>
      <c r="L26" s="9"/>
      <c r="M26" s="8"/>
      <c r="N26" s="381" t="str">
        <f>IF(D26="No",1,(IF(AND(C26="Part 1033",D26="Yes",H26="Line-Haul"),IF(E26&gt;=20,0.27,(VLOOKUP(E26,'Proration Factors'!$E$14:$F$33,2,FALSE))),(IF(AND(C26="Part 1033",D26="Yes",H26="Switch"),IF(E26&gt;=40,0.2,(VLOOKUP(E26,'Proration Factors'!$H$14:$I$53,2,FALSE))),(IF(AND(C26="Part 92",D26="Yes"),IF(E26&gt;=32,0.143,(VLOOKUP(E26,'Proration Factors'!$B$14:$C$45,2,FALSE))),"")))))))</f>
        <v/>
      </c>
      <c r="O26" s="382" t="str">
        <f t="shared" si="35"/>
        <v/>
      </c>
      <c r="P26" s="383" t="str">
        <f t="shared" si="36"/>
        <v/>
      </c>
      <c r="Q26" s="384" t="str">
        <f t="shared" si="0"/>
        <v/>
      </c>
      <c r="R26" s="3"/>
      <c r="S26" s="205"/>
      <c r="T26" s="60"/>
      <c r="U26" s="68">
        <f t="shared" si="1"/>
        <v>0</v>
      </c>
      <c r="V26" s="26">
        <f t="shared" si="2"/>
        <v>0</v>
      </c>
      <c r="W26" s="26">
        <f t="shared" si="3"/>
        <v>0</v>
      </c>
      <c r="X26" s="21">
        <f t="shared" si="4"/>
        <v>0</v>
      </c>
      <c r="Y26" s="42" t="str">
        <f t="shared" si="5"/>
        <v/>
      </c>
      <c r="Z26" s="26" t="str">
        <f t="shared" si="6"/>
        <v/>
      </c>
      <c r="AA26" s="22" t="str">
        <f t="shared" si="7"/>
        <v/>
      </c>
      <c r="AB26" s="22" t="str">
        <f t="shared" si="8"/>
        <v/>
      </c>
      <c r="AC26" s="26" t="str">
        <f t="shared" si="9"/>
        <v/>
      </c>
      <c r="AD26" s="27" t="str">
        <f t="shared" si="10"/>
        <v/>
      </c>
      <c r="AE26" s="69" t="str">
        <f t="shared" si="11"/>
        <v/>
      </c>
      <c r="AF26" s="60">
        <f t="shared" si="12"/>
        <v>0</v>
      </c>
      <c r="AG26" s="70" t="str">
        <f t="shared" si="13"/>
        <v/>
      </c>
      <c r="AH26" s="70" t="str">
        <f t="shared" si="14"/>
        <v/>
      </c>
      <c r="AI26" s="71" t="str">
        <f t="shared" si="15"/>
        <v/>
      </c>
      <c r="AJ26" s="69">
        <f t="shared" si="16"/>
        <v>0</v>
      </c>
      <c r="AK26" s="60">
        <f t="shared" si="17"/>
        <v>0</v>
      </c>
      <c r="AL26" s="60">
        <f t="shared" si="18"/>
        <v>0</v>
      </c>
      <c r="AM26" s="60">
        <f t="shared" si="19"/>
        <v>0</v>
      </c>
      <c r="AN26" s="60">
        <f t="shared" si="20"/>
        <v>0</v>
      </c>
      <c r="AO26" s="60">
        <f t="shared" si="21"/>
        <v>0</v>
      </c>
      <c r="AP26" s="60">
        <f t="shared" si="22"/>
        <v>0</v>
      </c>
      <c r="AQ26" s="60">
        <f t="shared" si="23"/>
        <v>0</v>
      </c>
      <c r="AR26" s="60">
        <f t="shared" si="24"/>
        <v>0</v>
      </c>
      <c r="AS26" s="60">
        <f t="shared" si="25"/>
        <v>0</v>
      </c>
      <c r="AT26" s="60">
        <f t="shared" si="26"/>
        <v>0</v>
      </c>
      <c r="AU26" s="60">
        <f t="shared" si="27"/>
        <v>0</v>
      </c>
      <c r="AV26" s="68">
        <f t="shared" si="38"/>
        <v>0</v>
      </c>
      <c r="AW26" s="68">
        <f t="shared" si="39"/>
        <v>0</v>
      </c>
      <c r="AX26" s="69" t="str">
        <f t="shared" si="40"/>
        <v/>
      </c>
      <c r="AY26" s="68" t="str">
        <f t="shared" si="41"/>
        <v/>
      </c>
      <c r="AZ26" s="67" t="str">
        <f t="shared" si="42"/>
        <v/>
      </c>
      <c r="BA26" s="68" t="str">
        <f t="shared" si="28"/>
        <v/>
      </c>
      <c r="BB26" s="69" t="str">
        <f t="shared" si="29"/>
        <v/>
      </c>
      <c r="BC26" s="68">
        <f t="shared" si="37"/>
        <v>0</v>
      </c>
      <c r="BD26" s="67" t="str">
        <f t="shared" si="30"/>
        <v/>
      </c>
      <c r="BE26" s="69" t="str">
        <f t="shared" si="31"/>
        <v/>
      </c>
      <c r="BF26" s="68" t="str">
        <f t="shared" si="32"/>
        <v/>
      </c>
      <c r="BG26" s="67" t="str">
        <f t="shared" si="33"/>
        <v/>
      </c>
    </row>
    <row r="27" spans="1:59" ht="12" x14ac:dyDescent="0.3">
      <c r="A27" s="445"/>
      <c r="B27" s="3"/>
      <c r="C27" s="3"/>
      <c r="D27" s="495" t="str">
        <f t="shared" si="34"/>
        <v/>
      </c>
      <c r="E27" s="3"/>
      <c r="F27" s="3"/>
      <c r="G27" s="3"/>
      <c r="H27" s="4"/>
      <c r="I27" s="9"/>
      <c r="J27" s="9"/>
      <c r="K27" s="9"/>
      <c r="L27" s="9"/>
      <c r="M27" s="8"/>
      <c r="N27" s="381" t="str">
        <f>IF(D27="No",1,(IF(AND(C27="Part 1033",D27="Yes",H27="Line-Haul"),IF(E27&gt;=20,0.27,(VLOOKUP(E27,'Proration Factors'!$E$14:$F$33,2,FALSE))),(IF(AND(C27="Part 1033",D27="Yes",H27="Switch"),IF(E27&gt;=40,0.2,(VLOOKUP(E27,'Proration Factors'!$H$14:$I$53,2,FALSE))),(IF(AND(C27="Part 92",D27="Yes"),IF(E27&gt;=32,0.143,(VLOOKUP(E27,'Proration Factors'!$B$14:$C$45,2,FALSE))),"")))))))</f>
        <v/>
      </c>
      <c r="O27" s="382" t="str">
        <f t="shared" si="35"/>
        <v/>
      </c>
      <c r="P27" s="383" t="str">
        <f t="shared" si="36"/>
        <v/>
      </c>
      <c r="Q27" s="384" t="str">
        <f t="shared" si="0"/>
        <v/>
      </c>
      <c r="R27" s="3"/>
      <c r="S27" s="205"/>
      <c r="T27" s="60"/>
      <c r="U27" s="68">
        <f t="shared" si="1"/>
        <v>0</v>
      </c>
      <c r="V27" s="26">
        <f t="shared" si="2"/>
        <v>0</v>
      </c>
      <c r="W27" s="26">
        <f t="shared" si="3"/>
        <v>0</v>
      </c>
      <c r="X27" s="21">
        <f t="shared" si="4"/>
        <v>0</v>
      </c>
      <c r="Y27" s="42" t="str">
        <f t="shared" si="5"/>
        <v/>
      </c>
      <c r="Z27" s="26" t="str">
        <f t="shared" si="6"/>
        <v/>
      </c>
      <c r="AA27" s="22" t="str">
        <f t="shared" si="7"/>
        <v/>
      </c>
      <c r="AB27" s="22" t="str">
        <f t="shared" si="8"/>
        <v/>
      </c>
      <c r="AC27" s="26" t="str">
        <f t="shared" si="9"/>
        <v/>
      </c>
      <c r="AD27" s="27" t="str">
        <f t="shared" si="10"/>
        <v/>
      </c>
      <c r="AE27" s="69" t="str">
        <f t="shared" si="11"/>
        <v/>
      </c>
      <c r="AF27" s="60">
        <f t="shared" si="12"/>
        <v>0</v>
      </c>
      <c r="AG27" s="70" t="str">
        <f t="shared" si="13"/>
        <v/>
      </c>
      <c r="AH27" s="70" t="str">
        <f t="shared" si="14"/>
        <v/>
      </c>
      <c r="AI27" s="71" t="str">
        <f t="shared" si="15"/>
        <v/>
      </c>
      <c r="AJ27" s="69">
        <f t="shared" si="16"/>
        <v>0</v>
      </c>
      <c r="AK27" s="60">
        <f t="shared" si="17"/>
        <v>0</v>
      </c>
      <c r="AL27" s="60">
        <f t="shared" si="18"/>
        <v>0</v>
      </c>
      <c r="AM27" s="60">
        <f t="shared" si="19"/>
        <v>0</v>
      </c>
      <c r="AN27" s="60">
        <f t="shared" si="20"/>
        <v>0</v>
      </c>
      <c r="AO27" s="60">
        <f t="shared" si="21"/>
        <v>0</v>
      </c>
      <c r="AP27" s="60">
        <f t="shared" si="22"/>
        <v>0</v>
      </c>
      <c r="AQ27" s="60">
        <f t="shared" si="23"/>
        <v>0</v>
      </c>
      <c r="AR27" s="60">
        <f t="shared" si="24"/>
        <v>0</v>
      </c>
      <c r="AS27" s="60">
        <f t="shared" si="25"/>
        <v>0</v>
      </c>
      <c r="AT27" s="60">
        <f t="shared" si="26"/>
        <v>0</v>
      </c>
      <c r="AU27" s="60">
        <f t="shared" si="27"/>
        <v>0</v>
      </c>
      <c r="AV27" s="68">
        <f t="shared" si="38"/>
        <v>0</v>
      </c>
      <c r="AW27" s="68">
        <f t="shared" si="39"/>
        <v>0</v>
      </c>
      <c r="AX27" s="69" t="str">
        <f t="shared" si="40"/>
        <v/>
      </c>
      <c r="AY27" s="68" t="str">
        <f t="shared" si="41"/>
        <v/>
      </c>
      <c r="AZ27" s="67" t="str">
        <f t="shared" si="42"/>
        <v/>
      </c>
      <c r="BA27" s="68" t="str">
        <f t="shared" si="28"/>
        <v/>
      </c>
      <c r="BB27" s="69" t="str">
        <f t="shared" si="29"/>
        <v/>
      </c>
      <c r="BC27" s="68">
        <f t="shared" si="37"/>
        <v>0</v>
      </c>
      <c r="BD27" s="67" t="str">
        <f t="shared" si="30"/>
        <v/>
      </c>
      <c r="BE27" s="69" t="str">
        <f t="shared" si="31"/>
        <v/>
      </c>
      <c r="BF27" s="68" t="str">
        <f t="shared" si="32"/>
        <v/>
      </c>
      <c r="BG27" s="67" t="str">
        <f t="shared" si="33"/>
        <v/>
      </c>
    </row>
    <row r="28" spans="1:59" ht="12" x14ac:dyDescent="0.3">
      <c r="A28" s="445"/>
      <c r="B28" s="3"/>
      <c r="C28" s="3"/>
      <c r="D28" s="495" t="str">
        <f t="shared" si="34"/>
        <v/>
      </c>
      <c r="E28" s="351"/>
      <c r="F28" s="3"/>
      <c r="G28" s="3"/>
      <c r="H28" s="4"/>
      <c r="I28" s="9"/>
      <c r="J28" s="9"/>
      <c r="K28" s="9"/>
      <c r="L28" s="494"/>
      <c r="M28" s="8"/>
      <c r="N28" s="381" t="str">
        <f>IF(D28="No",1,(IF(AND(C28="Part 1033",D28="Yes",H28="Line-Haul"),IF(E28&gt;=20,0.27,(VLOOKUP(E28,'Proration Factors'!$E$14:$F$33,2,FALSE))),(IF(AND(C28="Part 1033",D28="Yes",H28="Switch"),IF(E28&gt;=40,0.2,(VLOOKUP(E28,'Proration Factors'!$H$14:$I$53,2,FALSE))),(IF(AND(C28="Part 92",D28="Yes"),IF(E28&gt;=32,0.143,(VLOOKUP(E28,'Proration Factors'!$B$14:$C$45,2,FALSE))),"")))))))</f>
        <v/>
      </c>
      <c r="O28" s="382" t="str">
        <f t="shared" si="35"/>
        <v/>
      </c>
      <c r="P28" s="383" t="str">
        <f t="shared" si="36"/>
        <v/>
      </c>
      <c r="Q28" s="384" t="str">
        <f t="shared" si="0"/>
        <v/>
      </c>
      <c r="R28" s="3"/>
      <c r="S28" s="205"/>
      <c r="T28" s="60"/>
      <c r="U28" s="68">
        <f t="shared" si="1"/>
        <v>0</v>
      </c>
      <c r="V28" s="26">
        <f t="shared" si="2"/>
        <v>0</v>
      </c>
      <c r="W28" s="26">
        <f t="shared" si="3"/>
        <v>0</v>
      </c>
      <c r="X28" s="21">
        <f t="shared" si="4"/>
        <v>0</v>
      </c>
      <c r="Y28" s="42" t="str">
        <f t="shared" si="5"/>
        <v/>
      </c>
      <c r="Z28" s="26" t="str">
        <f t="shared" si="6"/>
        <v/>
      </c>
      <c r="AA28" s="22" t="str">
        <f t="shared" si="7"/>
        <v/>
      </c>
      <c r="AB28" s="22" t="str">
        <f t="shared" si="8"/>
        <v/>
      </c>
      <c r="AC28" s="26" t="str">
        <f t="shared" si="9"/>
        <v/>
      </c>
      <c r="AD28" s="27" t="str">
        <f t="shared" si="10"/>
        <v/>
      </c>
      <c r="AE28" s="69" t="str">
        <f t="shared" si="11"/>
        <v/>
      </c>
      <c r="AF28" s="60">
        <f t="shared" si="12"/>
        <v>0</v>
      </c>
      <c r="AG28" s="70" t="str">
        <f t="shared" si="13"/>
        <v/>
      </c>
      <c r="AH28" s="70" t="str">
        <f t="shared" si="14"/>
        <v/>
      </c>
      <c r="AI28" s="71" t="str">
        <f t="shared" si="15"/>
        <v/>
      </c>
      <c r="AJ28" s="69">
        <f t="shared" si="16"/>
        <v>0</v>
      </c>
      <c r="AK28" s="60">
        <f t="shared" si="17"/>
        <v>0</v>
      </c>
      <c r="AL28" s="60">
        <f t="shared" si="18"/>
        <v>0</v>
      </c>
      <c r="AM28" s="60">
        <f t="shared" si="19"/>
        <v>0</v>
      </c>
      <c r="AN28" s="60">
        <f t="shared" si="20"/>
        <v>0</v>
      </c>
      <c r="AO28" s="60">
        <f t="shared" si="21"/>
        <v>0</v>
      </c>
      <c r="AP28" s="60">
        <f t="shared" si="22"/>
        <v>0</v>
      </c>
      <c r="AQ28" s="60">
        <f t="shared" si="23"/>
        <v>0</v>
      </c>
      <c r="AR28" s="60">
        <f t="shared" si="24"/>
        <v>0</v>
      </c>
      <c r="AS28" s="60">
        <f t="shared" si="25"/>
        <v>0</v>
      </c>
      <c r="AT28" s="60">
        <f t="shared" si="26"/>
        <v>0</v>
      </c>
      <c r="AU28" s="60">
        <f t="shared" si="27"/>
        <v>0</v>
      </c>
      <c r="AV28" s="68">
        <f t="shared" si="38"/>
        <v>0</v>
      </c>
      <c r="AW28" s="68">
        <f t="shared" si="39"/>
        <v>0</v>
      </c>
      <c r="AX28" s="69" t="str">
        <f t="shared" si="40"/>
        <v/>
      </c>
      <c r="AY28" s="68" t="str">
        <f t="shared" si="41"/>
        <v/>
      </c>
      <c r="AZ28" s="67" t="str">
        <f t="shared" si="42"/>
        <v/>
      </c>
      <c r="BA28" s="68" t="str">
        <f t="shared" si="28"/>
        <v/>
      </c>
      <c r="BB28" s="69" t="str">
        <f t="shared" si="29"/>
        <v/>
      </c>
      <c r="BC28" s="68">
        <f t="shared" si="37"/>
        <v>0</v>
      </c>
      <c r="BD28" s="67" t="str">
        <f t="shared" si="30"/>
        <v/>
      </c>
      <c r="BE28" s="69" t="str">
        <f t="shared" si="31"/>
        <v/>
      </c>
      <c r="BF28" s="68" t="str">
        <f t="shared" si="32"/>
        <v/>
      </c>
      <c r="BG28" s="67" t="str">
        <f t="shared" si="33"/>
        <v/>
      </c>
    </row>
    <row r="29" spans="1:59" ht="12" x14ac:dyDescent="0.3">
      <c r="A29" s="445"/>
      <c r="B29" s="3"/>
      <c r="C29" s="3"/>
      <c r="D29" s="495" t="str">
        <f t="shared" si="34"/>
        <v/>
      </c>
      <c r="E29" s="3"/>
      <c r="F29" s="3"/>
      <c r="G29" s="3"/>
      <c r="H29" s="4"/>
      <c r="I29" s="9"/>
      <c r="J29" s="9"/>
      <c r="K29" s="9"/>
      <c r="L29" s="9"/>
      <c r="M29" s="8"/>
      <c r="N29" s="381" t="str">
        <f>IF(D29="No",1,(IF(AND(C29="Part 1033",D29="Yes",H29="Line-Haul"),IF(E29&gt;=20,0.27,(VLOOKUP(E29,'Proration Factors'!$E$14:$F$33,2,FALSE))),(IF(AND(C29="Part 1033",D29="Yes",H29="Switch"),IF(E29&gt;=40,0.2,(VLOOKUP(E29,'Proration Factors'!$H$14:$I$53,2,FALSE))),(IF(AND(C29="Part 92",D29="Yes"),IF(E29&gt;=32,0.143,(VLOOKUP(E29,'Proration Factors'!$B$14:$C$45,2,FALSE))),"")))))))</f>
        <v/>
      </c>
      <c r="O29" s="382" t="str">
        <f t="shared" si="35"/>
        <v/>
      </c>
      <c r="P29" s="383" t="str">
        <f t="shared" si="36"/>
        <v/>
      </c>
      <c r="Q29" s="384" t="str">
        <f t="shared" si="0"/>
        <v/>
      </c>
      <c r="R29" s="3"/>
      <c r="S29" s="205"/>
      <c r="T29" s="60"/>
      <c r="U29" s="68">
        <f t="shared" si="1"/>
        <v>0</v>
      </c>
      <c r="V29" s="26">
        <f t="shared" si="2"/>
        <v>0</v>
      </c>
      <c r="W29" s="26">
        <f t="shared" si="3"/>
        <v>0</v>
      </c>
      <c r="X29" s="21">
        <f t="shared" si="4"/>
        <v>0</v>
      </c>
      <c r="Y29" s="42" t="str">
        <f t="shared" si="5"/>
        <v/>
      </c>
      <c r="Z29" s="26" t="str">
        <f t="shared" si="6"/>
        <v/>
      </c>
      <c r="AA29" s="22" t="str">
        <f t="shared" si="7"/>
        <v/>
      </c>
      <c r="AB29" s="22" t="str">
        <f t="shared" si="8"/>
        <v/>
      </c>
      <c r="AC29" s="26" t="str">
        <f t="shared" si="9"/>
        <v/>
      </c>
      <c r="AD29" s="27" t="str">
        <f t="shared" si="10"/>
        <v/>
      </c>
      <c r="AE29" s="69" t="str">
        <f t="shared" si="11"/>
        <v/>
      </c>
      <c r="AF29" s="60">
        <f t="shared" si="12"/>
        <v>0</v>
      </c>
      <c r="AG29" s="70" t="str">
        <f t="shared" si="13"/>
        <v/>
      </c>
      <c r="AH29" s="70" t="str">
        <f t="shared" si="14"/>
        <v/>
      </c>
      <c r="AI29" s="71" t="str">
        <f t="shared" si="15"/>
        <v/>
      </c>
      <c r="AJ29" s="62">
        <f t="shared" ref="AJ29:AJ92" si="43">IF(G29=$E$374,1,0)</f>
        <v>0</v>
      </c>
      <c r="AK29" s="63">
        <f t="shared" ref="AK29:AK92" si="44">IF(G29=$E$375,1,0)</f>
        <v>0</v>
      </c>
      <c r="AL29" s="63">
        <f t="shared" ref="AL29:AL92" si="45">IF(G29=$E$376,1,0)</f>
        <v>0</v>
      </c>
      <c r="AM29" s="63">
        <f t="shared" ref="AM29:AM92" si="46">IF(G29=$E$377,1,0)</f>
        <v>0</v>
      </c>
      <c r="AN29" s="63">
        <f t="shared" ref="AN29:AN92" si="47">IF(G29=$E$378,1,0)</f>
        <v>0</v>
      </c>
      <c r="AO29" s="63">
        <f t="shared" ref="AO29:AO92" si="48">IF(C29=$B$374,1,0)</f>
        <v>0</v>
      </c>
      <c r="AP29" s="63">
        <f t="shared" ref="AP29:AP92" si="49">IF(C29=$B$375,1,0)</f>
        <v>0</v>
      </c>
      <c r="AQ29" s="63">
        <f t="shared" ref="AQ29:AQ92" si="50">IF(H29=$F$377,1,0)</f>
        <v>0</v>
      </c>
      <c r="AR29" s="63">
        <f t="shared" ref="AR29:AR92" si="51">IF(H29=$F$378,1,0)</f>
        <v>0</v>
      </c>
      <c r="AS29" s="63">
        <f t="shared" ref="AS29:AS92" si="52">IF(F29=$D$375,1,0)</f>
        <v>0</v>
      </c>
      <c r="AT29" s="63">
        <f t="shared" ref="AT29:AT92" si="53">IF(F29=$D$374,1,0)</f>
        <v>0</v>
      </c>
      <c r="AU29" s="63">
        <f t="shared" ref="AU29:AU92" si="54">IF(F29=$D$376,1,0)</f>
        <v>0</v>
      </c>
      <c r="AV29" s="68">
        <f t="shared" si="38"/>
        <v>0</v>
      </c>
      <c r="AW29" s="68">
        <f t="shared" si="39"/>
        <v>0</v>
      </c>
      <c r="AX29" s="69" t="str">
        <f t="shared" si="40"/>
        <v/>
      </c>
      <c r="AY29" s="68" t="str">
        <f t="shared" si="41"/>
        <v/>
      </c>
      <c r="AZ29" s="67" t="str">
        <f t="shared" si="42"/>
        <v/>
      </c>
      <c r="BA29" s="68" t="str">
        <f t="shared" si="28"/>
        <v/>
      </c>
      <c r="BB29" s="69" t="str">
        <f t="shared" si="29"/>
        <v/>
      </c>
      <c r="BC29" s="68">
        <f t="shared" si="37"/>
        <v>0</v>
      </c>
      <c r="BD29" s="67" t="str">
        <f t="shared" si="30"/>
        <v/>
      </c>
      <c r="BE29" s="69" t="str">
        <f t="shared" si="31"/>
        <v/>
      </c>
      <c r="BF29" s="68" t="str">
        <f t="shared" si="32"/>
        <v/>
      </c>
      <c r="BG29" s="67" t="str">
        <f t="shared" si="33"/>
        <v/>
      </c>
    </row>
    <row r="30" spans="1:59" ht="12" x14ac:dyDescent="0.3">
      <c r="A30" s="445"/>
      <c r="B30" s="3"/>
      <c r="C30" s="3"/>
      <c r="D30" s="495" t="str">
        <f t="shared" si="34"/>
        <v/>
      </c>
      <c r="E30" s="3"/>
      <c r="F30" s="3"/>
      <c r="G30" s="3"/>
      <c r="H30" s="4"/>
      <c r="I30" s="9"/>
      <c r="J30" s="9"/>
      <c r="K30" s="9"/>
      <c r="L30" s="9"/>
      <c r="M30" s="8"/>
      <c r="N30" s="381" t="str">
        <f>IF(D30="No",1,(IF(AND(C30="Part 1033",D30="Yes",H30="Line-Haul"),IF(E30&gt;=20,0.27,(VLOOKUP(E30,'Proration Factors'!$E$14:$F$33,2,FALSE))),(IF(AND(C30="Part 1033",D30="Yes",H30="Switch"),IF(E30&gt;=40,0.2,(VLOOKUP(E30,'Proration Factors'!$H$14:$I$53,2,FALSE))),(IF(AND(C30="Part 92",D30="Yes"),IF(E30&gt;=32,0.143,(VLOOKUP(E30,'Proration Factors'!$B$14:$C$45,2,FALSE))),"")))))))</f>
        <v/>
      </c>
      <c r="O30" s="382" t="str">
        <f t="shared" si="35"/>
        <v/>
      </c>
      <c r="P30" s="383" t="str">
        <f t="shared" si="36"/>
        <v/>
      </c>
      <c r="Q30" s="384" t="str">
        <f t="shared" si="0"/>
        <v/>
      </c>
      <c r="R30" s="3"/>
      <c r="S30" s="205"/>
      <c r="T30" s="60"/>
      <c r="U30" s="68">
        <f t="shared" si="1"/>
        <v>0</v>
      </c>
      <c r="V30" s="26">
        <f t="shared" si="2"/>
        <v>0</v>
      </c>
      <c r="W30" s="26">
        <f t="shared" si="3"/>
        <v>0</v>
      </c>
      <c r="X30" s="21">
        <f t="shared" si="4"/>
        <v>0</v>
      </c>
      <c r="Y30" s="42" t="str">
        <f t="shared" si="5"/>
        <v/>
      </c>
      <c r="Z30" s="26" t="str">
        <f t="shared" si="6"/>
        <v/>
      </c>
      <c r="AA30" s="22" t="str">
        <f t="shared" si="7"/>
        <v/>
      </c>
      <c r="AB30" s="22" t="str">
        <f t="shared" si="8"/>
        <v/>
      </c>
      <c r="AC30" s="26" t="str">
        <f t="shared" si="9"/>
        <v/>
      </c>
      <c r="AD30" s="27" t="str">
        <f t="shared" si="10"/>
        <v/>
      </c>
      <c r="AE30" s="69" t="str">
        <f t="shared" si="11"/>
        <v/>
      </c>
      <c r="AF30" s="60">
        <f t="shared" si="12"/>
        <v>0</v>
      </c>
      <c r="AG30" s="70" t="str">
        <f t="shared" si="13"/>
        <v/>
      </c>
      <c r="AH30" s="70" t="str">
        <f t="shared" si="14"/>
        <v/>
      </c>
      <c r="AI30" s="71" t="str">
        <f t="shared" si="15"/>
        <v/>
      </c>
      <c r="AJ30" s="69">
        <f t="shared" si="43"/>
        <v>0</v>
      </c>
      <c r="AK30" s="60">
        <f t="shared" si="44"/>
        <v>0</v>
      </c>
      <c r="AL30" s="60">
        <f t="shared" si="45"/>
        <v>0</v>
      </c>
      <c r="AM30" s="60">
        <f t="shared" si="46"/>
        <v>0</v>
      </c>
      <c r="AN30" s="60">
        <f t="shared" si="47"/>
        <v>0</v>
      </c>
      <c r="AO30" s="60">
        <f t="shared" si="48"/>
        <v>0</v>
      </c>
      <c r="AP30" s="60">
        <f t="shared" si="49"/>
        <v>0</v>
      </c>
      <c r="AQ30" s="60">
        <f t="shared" si="50"/>
        <v>0</v>
      </c>
      <c r="AR30" s="60">
        <f t="shared" si="51"/>
        <v>0</v>
      </c>
      <c r="AS30" s="60">
        <f t="shared" si="52"/>
        <v>0</v>
      </c>
      <c r="AT30" s="60">
        <f t="shared" si="53"/>
        <v>0</v>
      </c>
      <c r="AU30" s="60">
        <f t="shared" si="54"/>
        <v>0</v>
      </c>
      <c r="AV30" s="68">
        <f t="shared" si="38"/>
        <v>0</v>
      </c>
      <c r="AW30" s="68">
        <f t="shared" si="39"/>
        <v>0</v>
      </c>
      <c r="AX30" s="69" t="str">
        <f t="shared" si="40"/>
        <v/>
      </c>
      <c r="AY30" s="68" t="str">
        <f t="shared" si="41"/>
        <v/>
      </c>
      <c r="AZ30" s="67" t="str">
        <f t="shared" si="42"/>
        <v/>
      </c>
      <c r="BA30" s="68" t="str">
        <f t="shared" si="28"/>
        <v/>
      </c>
      <c r="BB30" s="69" t="str">
        <f t="shared" si="29"/>
        <v/>
      </c>
      <c r="BC30" s="68">
        <f t="shared" si="37"/>
        <v>0</v>
      </c>
      <c r="BD30" s="67" t="str">
        <f t="shared" si="30"/>
        <v/>
      </c>
      <c r="BE30" s="69" t="str">
        <f t="shared" si="31"/>
        <v/>
      </c>
      <c r="BF30" s="68" t="str">
        <f t="shared" si="32"/>
        <v/>
      </c>
      <c r="BG30" s="67" t="str">
        <f t="shared" si="33"/>
        <v/>
      </c>
    </row>
    <row r="31" spans="1:59" ht="12" x14ac:dyDescent="0.3">
      <c r="A31" s="445"/>
      <c r="B31" s="3"/>
      <c r="C31" s="3"/>
      <c r="D31" s="495" t="str">
        <f t="shared" si="34"/>
        <v/>
      </c>
      <c r="E31" s="3"/>
      <c r="F31" s="3"/>
      <c r="G31" s="3"/>
      <c r="H31" s="4"/>
      <c r="I31" s="9"/>
      <c r="J31" s="9"/>
      <c r="K31" s="9"/>
      <c r="L31" s="9"/>
      <c r="M31" s="8"/>
      <c r="N31" s="381" t="str">
        <f>IF(D31="No",1,(IF(AND(C31="Part 1033",D31="Yes",H31="Line-Haul"),IF(E31&gt;=20,0.27,(VLOOKUP(E31,'Proration Factors'!$E$14:$F$33,2,FALSE))),(IF(AND(C31="Part 1033",D31="Yes",H31="Switch"),IF(E31&gt;=40,0.2,(VLOOKUP(E31,'Proration Factors'!$H$14:$I$53,2,FALSE))),(IF(AND(C31="Part 92",D31="Yes"),IF(E31&gt;=32,0.143,(VLOOKUP(E31,'Proration Factors'!$B$14:$C$45,2,FALSE))),"")))))))</f>
        <v/>
      </c>
      <c r="O31" s="382" t="str">
        <f t="shared" si="35"/>
        <v/>
      </c>
      <c r="P31" s="383" t="str">
        <f t="shared" si="36"/>
        <v/>
      </c>
      <c r="Q31" s="384" t="str">
        <f t="shared" si="0"/>
        <v/>
      </c>
      <c r="R31" s="3"/>
      <c r="S31" s="205"/>
      <c r="T31" s="60"/>
      <c r="U31" s="68">
        <f t="shared" si="1"/>
        <v>0</v>
      </c>
      <c r="V31" s="26">
        <f t="shared" si="2"/>
        <v>0</v>
      </c>
      <c r="W31" s="26">
        <f t="shared" si="3"/>
        <v>0</v>
      </c>
      <c r="X31" s="21">
        <f t="shared" si="4"/>
        <v>0</v>
      </c>
      <c r="Y31" s="42" t="str">
        <f t="shared" si="5"/>
        <v/>
      </c>
      <c r="Z31" s="26" t="str">
        <f t="shared" si="6"/>
        <v/>
      </c>
      <c r="AA31" s="22" t="str">
        <f t="shared" si="7"/>
        <v/>
      </c>
      <c r="AB31" s="22" t="str">
        <f t="shared" si="8"/>
        <v/>
      </c>
      <c r="AC31" s="26" t="str">
        <f t="shared" si="9"/>
        <v/>
      </c>
      <c r="AD31" s="27" t="str">
        <f t="shared" si="10"/>
        <v/>
      </c>
      <c r="AE31" s="69" t="str">
        <f t="shared" si="11"/>
        <v/>
      </c>
      <c r="AF31" s="60">
        <f t="shared" si="12"/>
        <v>0</v>
      </c>
      <c r="AG31" s="70" t="str">
        <f t="shared" si="13"/>
        <v/>
      </c>
      <c r="AH31" s="70" t="str">
        <f t="shared" si="14"/>
        <v/>
      </c>
      <c r="AI31" s="71" t="str">
        <f t="shared" si="15"/>
        <v/>
      </c>
      <c r="AJ31" s="69">
        <f t="shared" si="43"/>
        <v>0</v>
      </c>
      <c r="AK31" s="60">
        <f t="shared" si="44"/>
        <v>0</v>
      </c>
      <c r="AL31" s="60">
        <f t="shared" si="45"/>
        <v>0</v>
      </c>
      <c r="AM31" s="60">
        <f t="shared" si="46"/>
        <v>0</v>
      </c>
      <c r="AN31" s="60">
        <f t="shared" si="47"/>
        <v>0</v>
      </c>
      <c r="AO31" s="60">
        <f t="shared" si="48"/>
        <v>0</v>
      </c>
      <c r="AP31" s="60">
        <f t="shared" si="49"/>
        <v>0</v>
      </c>
      <c r="AQ31" s="60">
        <f t="shared" si="50"/>
        <v>0</v>
      </c>
      <c r="AR31" s="60">
        <f t="shared" si="51"/>
        <v>0</v>
      </c>
      <c r="AS31" s="60">
        <f t="shared" si="52"/>
        <v>0</v>
      </c>
      <c r="AT31" s="60">
        <f t="shared" si="53"/>
        <v>0</v>
      </c>
      <c r="AU31" s="60">
        <f t="shared" si="54"/>
        <v>0</v>
      </c>
      <c r="AV31" s="68">
        <f t="shared" si="38"/>
        <v>0</v>
      </c>
      <c r="AW31" s="68">
        <f t="shared" si="39"/>
        <v>0</v>
      </c>
      <c r="AX31" s="69" t="str">
        <f t="shared" si="40"/>
        <v/>
      </c>
      <c r="AY31" s="68" t="str">
        <f t="shared" si="41"/>
        <v/>
      </c>
      <c r="AZ31" s="67" t="str">
        <f t="shared" si="42"/>
        <v/>
      </c>
      <c r="BA31" s="68" t="str">
        <f t="shared" si="28"/>
        <v/>
      </c>
      <c r="BB31" s="69" t="str">
        <f t="shared" si="29"/>
        <v/>
      </c>
      <c r="BC31" s="68">
        <f t="shared" si="37"/>
        <v>0</v>
      </c>
      <c r="BD31" s="67" t="str">
        <f t="shared" si="30"/>
        <v/>
      </c>
      <c r="BE31" s="69" t="str">
        <f t="shared" si="31"/>
        <v/>
      </c>
      <c r="BF31" s="68" t="str">
        <f t="shared" si="32"/>
        <v/>
      </c>
      <c r="BG31" s="67" t="str">
        <f t="shared" si="33"/>
        <v/>
      </c>
    </row>
    <row r="32" spans="1:59" ht="12" x14ac:dyDescent="0.3">
      <c r="A32" s="445"/>
      <c r="B32" s="3"/>
      <c r="C32" s="3"/>
      <c r="D32" s="495" t="str">
        <f t="shared" si="34"/>
        <v/>
      </c>
      <c r="E32" s="3"/>
      <c r="F32" s="3"/>
      <c r="G32" s="3"/>
      <c r="H32" s="4"/>
      <c r="I32" s="9"/>
      <c r="J32" s="9"/>
      <c r="K32" s="9"/>
      <c r="L32" s="9"/>
      <c r="M32" s="8"/>
      <c r="N32" s="381" t="str">
        <f>IF(D32="No",1,(IF(AND(C32="Part 1033",D32="Yes",H32="Line-Haul"),IF(E32&gt;=20,0.27,(VLOOKUP(E32,'Proration Factors'!$E$14:$F$33,2,FALSE))),(IF(AND(C32="Part 1033",D32="Yes",H32="Switch"),IF(E32&gt;=40,0.2,(VLOOKUP(E32,'Proration Factors'!$H$14:$I$53,2,FALSE))),(IF(AND(C32="Part 92",D32="Yes"),IF(E32&gt;=32,0.143,(VLOOKUP(E32,'Proration Factors'!$B$14:$C$45,2,FALSE))),"")))))))</f>
        <v/>
      </c>
      <c r="O32" s="382" t="str">
        <f t="shared" si="35"/>
        <v/>
      </c>
      <c r="P32" s="383" t="str">
        <f t="shared" si="36"/>
        <v/>
      </c>
      <c r="Q32" s="384" t="str">
        <f t="shared" si="0"/>
        <v/>
      </c>
      <c r="R32" s="3"/>
      <c r="S32" s="205"/>
      <c r="T32" s="60"/>
      <c r="U32" s="68">
        <f t="shared" si="1"/>
        <v>0</v>
      </c>
      <c r="V32" s="26">
        <f t="shared" si="2"/>
        <v>0</v>
      </c>
      <c r="W32" s="26">
        <f t="shared" si="3"/>
        <v>0</v>
      </c>
      <c r="X32" s="21">
        <f t="shared" si="4"/>
        <v>0</v>
      </c>
      <c r="Y32" s="42" t="str">
        <f t="shared" si="5"/>
        <v/>
      </c>
      <c r="Z32" s="26" t="str">
        <f t="shared" si="6"/>
        <v/>
      </c>
      <c r="AA32" s="22" t="str">
        <f t="shared" si="7"/>
        <v/>
      </c>
      <c r="AB32" s="22" t="str">
        <f t="shared" si="8"/>
        <v/>
      </c>
      <c r="AC32" s="26" t="str">
        <f t="shared" si="9"/>
        <v/>
      </c>
      <c r="AD32" s="27" t="str">
        <f t="shared" si="10"/>
        <v/>
      </c>
      <c r="AE32" s="69" t="str">
        <f t="shared" si="11"/>
        <v/>
      </c>
      <c r="AF32" s="60">
        <f t="shared" si="12"/>
        <v>0</v>
      </c>
      <c r="AG32" s="70" t="str">
        <f t="shared" si="13"/>
        <v/>
      </c>
      <c r="AH32" s="70" t="str">
        <f t="shared" si="14"/>
        <v/>
      </c>
      <c r="AI32" s="71" t="str">
        <f t="shared" si="15"/>
        <v/>
      </c>
      <c r="AJ32" s="69">
        <f t="shared" si="43"/>
        <v>0</v>
      </c>
      <c r="AK32" s="60">
        <f t="shared" si="44"/>
        <v>0</v>
      </c>
      <c r="AL32" s="60">
        <f t="shared" si="45"/>
        <v>0</v>
      </c>
      <c r="AM32" s="60">
        <f t="shared" si="46"/>
        <v>0</v>
      </c>
      <c r="AN32" s="60">
        <f t="shared" si="47"/>
        <v>0</v>
      </c>
      <c r="AO32" s="60">
        <f t="shared" si="48"/>
        <v>0</v>
      </c>
      <c r="AP32" s="60">
        <f t="shared" si="49"/>
        <v>0</v>
      </c>
      <c r="AQ32" s="60">
        <f t="shared" si="50"/>
        <v>0</v>
      </c>
      <c r="AR32" s="60">
        <f t="shared" si="51"/>
        <v>0</v>
      </c>
      <c r="AS32" s="60">
        <f t="shared" si="52"/>
        <v>0</v>
      </c>
      <c r="AT32" s="60">
        <f t="shared" si="53"/>
        <v>0</v>
      </c>
      <c r="AU32" s="60">
        <f t="shared" si="54"/>
        <v>0</v>
      </c>
      <c r="AV32" s="68">
        <f t="shared" si="38"/>
        <v>0</v>
      </c>
      <c r="AW32" s="68">
        <f t="shared" si="39"/>
        <v>0</v>
      </c>
      <c r="AX32" s="69" t="str">
        <f t="shared" si="40"/>
        <v/>
      </c>
      <c r="AY32" s="68" t="str">
        <f t="shared" si="41"/>
        <v/>
      </c>
      <c r="AZ32" s="67" t="str">
        <f t="shared" si="42"/>
        <v/>
      </c>
      <c r="BA32" s="68" t="str">
        <f t="shared" si="28"/>
        <v/>
      </c>
      <c r="BB32" s="69" t="str">
        <f t="shared" si="29"/>
        <v/>
      </c>
      <c r="BC32" s="68">
        <f t="shared" si="37"/>
        <v>0</v>
      </c>
      <c r="BD32" s="67" t="str">
        <f t="shared" si="30"/>
        <v/>
      </c>
      <c r="BE32" s="69" t="str">
        <f t="shared" si="31"/>
        <v/>
      </c>
      <c r="BF32" s="68" t="str">
        <f t="shared" si="32"/>
        <v/>
      </c>
      <c r="BG32" s="67" t="str">
        <f t="shared" si="33"/>
        <v/>
      </c>
    </row>
    <row r="33" spans="1:59" ht="12" x14ac:dyDescent="0.3">
      <c r="A33" s="445"/>
      <c r="B33" s="3"/>
      <c r="C33" s="3"/>
      <c r="D33" s="495" t="str">
        <f t="shared" si="34"/>
        <v/>
      </c>
      <c r="E33" s="3"/>
      <c r="F33" s="3"/>
      <c r="G33" s="3"/>
      <c r="H33" s="4"/>
      <c r="I33" s="9"/>
      <c r="J33" s="9"/>
      <c r="K33" s="9"/>
      <c r="L33" s="9"/>
      <c r="M33" s="8"/>
      <c r="N33" s="381" t="str">
        <f>IF(D33="No",1,(IF(AND(C33="Part 1033",D33="Yes",H33="Line-Haul"),IF(E33&gt;=20,0.27,(VLOOKUP(E33,'Proration Factors'!$E$14:$F$33,2,FALSE))),(IF(AND(C33="Part 1033",D33="Yes",H33="Switch"),IF(E33&gt;=40,0.2,(VLOOKUP(E33,'Proration Factors'!$H$14:$I$53,2,FALSE))),(IF(AND(C33="Part 92",D33="Yes"),IF(E33&gt;=32,0.143,(VLOOKUP(E33,'Proration Factors'!$B$14:$C$45,2,FALSE))),"")))))))</f>
        <v/>
      </c>
      <c r="O33" s="382" t="str">
        <f t="shared" si="35"/>
        <v/>
      </c>
      <c r="P33" s="383" t="str">
        <f t="shared" si="36"/>
        <v/>
      </c>
      <c r="Q33" s="384" t="str">
        <f t="shared" si="0"/>
        <v/>
      </c>
      <c r="R33" s="3"/>
      <c r="S33" s="205"/>
      <c r="T33" s="60"/>
      <c r="U33" s="68">
        <f t="shared" si="1"/>
        <v>0</v>
      </c>
      <c r="V33" s="26">
        <f t="shared" si="2"/>
        <v>0</v>
      </c>
      <c r="W33" s="26">
        <f t="shared" si="3"/>
        <v>0</v>
      </c>
      <c r="X33" s="21">
        <f t="shared" si="4"/>
        <v>0</v>
      </c>
      <c r="Y33" s="42" t="str">
        <f t="shared" si="5"/>
        <v/>
      </c>
      <c r="Z33" s="26" t="str">
        <f t="shared" si="6"/>
        <v/>
      </c>
      <c r="AA33" s="22" t="str">
        <f t="shared" si="7"/>
        <v/>
      </c>
      <c r="AB33" s="22" t="str">
        <f t="shared" si="8"/>
        <v/>
      </c>
      <c r="AC33" s="26" t="str">
        <f t="shared" si="9"/>
        <v/>
      </c>
      <c r="AD33" s="27" t="str">
        <f t="shared" si="10"/>
        <v/>
      </c>
      <c r="AE33" s="69" t="str">
        <f t="shared" si="11"/>
        <v/>
      </c>
      <c r="AF33" s="60">
        <f t="shared" si="12"/>
        <v>0</v>
      </c>
      <c r="AG33" s="70" t="str">
        <f t="shared" si="13"/>
        <v/>
      </c>
      <c r="AH33" s="70" t="str">
        <f t="shared" si="14"/>
        <v/>
      </c>
      <c r="AI33" s="71" t="str">
        <f t="shared" si="15"/>
        <v/>
      </c>
      <c r="AJ33" s="69">
        <f t="shared" si="43"/>
        <v>0</v>
      </c>
      <c r="AK33" s="60">
        <f t="shared" si="44"/>
        <v>0</v>
      </c>
      <c r="AL33" s="60">
        <f t="shared" si="45"/>
        <v>0</v>
      </c>
      <c r="AM33" s="60">
        <f t="shared" si="46"/>
        <v>0</v>
      </c>
      <c r="AN33" s="60">
        <f t="shared" si="47"/>
        <v>0</v>
      </c>
      <c r="AO33" s="60">
        <f t="shared" si="48"/>
        <v>0</v>
      </c>
      <c r="AP33" s="60">
        <f t="shared" si="49"/>
        <v>0</v>
      </c>
      <c r="AQ33" s="60">
        <f t="shared" si="50"/>
        <v>0</v>
      </c>
      <c r="AR33" s="60">
        <f t="shared" si="51"/>
        <v>0</v>
      </c>
      <c r="AS33" s="60">
        <f t="shared" si="52"/>
        <v>0</v>
      </c>
      <c r="AT33" s="60">
        <f t="shared" si="53"/>
        <v>0</v>
      </c>
      <c r="AU33" s="60">
        <f t="shared" si="54"/>
        <v>0</v>
      </c>
      <c r="AV33" s="68">
        <f t="shared" si="38"/>
        <v>0</v>
      </c>
      <c r="AW33" s="68">
        <f t="shared" si="39"/>
        <v>0</v>
      </c>
      <c r="AX33" s="69" t="str">
        <f t="shared" si="40"/>
        <v/>
      </c>
      <c r="AY33" s="68" t="str">
        <f t="shared" si="41"/>
        <v/>
      </c>
      <c r="AZ33" s="67" t="str">
        <f t="shared" si="42"/>
        <v/>
      </c>
      <c r="BA33" s="68" t="str">
        <f t="shared" si="28"/>
        <v/>
      </c>
      <c r="BB33" s="69" t="str">
        <f t="shared" si="29"/>
        <v/>
      </c>
      <c r="BC33" s="68">
        <f t="shared" si="37"/>
        <v>0</v>
      </c>
      <c r="BD33" s="67" t="str">
        <f t="shared" si="30"/>
        <v/>
      </c>
      <c r="BE33" s="69" t="str">
        <f t="shared" si="31"/>
        <v/>
      </c>
      <c r="BF33" s="68" t="str">
        <f t="shared" si="32"/>
        <v/>
      </c>
      <c r="BG33" s="67" t="str">
        <f t="shared" si="33"/>
        <v/>
      </c>
    </row>
    <row r="34" spans="1:59" ht="12" x14ac:dyDescent="0.3">
      <c r="A34" s="445"/>
      <c r="B34" s="3"/>
      <c r="C34" s="3"/>
      <c r="D34" s="495" t="str">
        <f t="shared" si="34"/>
        <v/>
      </c>
      <c r="E34" s="3"/>
      <c r="F34" s="3"/>
      <c r="G34" s="3"/>
      <c r="H34" s="4"/>
      <c r="I34" s="9"/>
      <c r="J34" s="9"/>
      <c r="K34" s="9"/>
      <c r="L34" s="9"/>
      <c r="M34" s="8"/>
      <c r="N34" s="381" t="str">
        <f>IF(D34="No",1,(IF(AND(C34="Part 1033",D34="Yes",H34="Line-Haul"),IF(E34&gt;=20,0.27,(VLOOKUP(E34,'Proration Factors'!$E$14:$F$33,2,FALSE))),(IF(AND(C34="Part 1033",D34="Yes",H34="Switch"),IF(E34&gt;=40,0.2,(VLOOKUP(E34,'Proration Factors'!$H$14:$I$53,2,FALSE))),(IF(AND(C34="Part 92",D34="Yes"),IF(E34&gt;=32,0.143,(VLOOKUP(E34,'Proration Factors'!$B$14:$C$45,2,FALSE))),"")))))))</f>
        <v/>
      </c>
      <c r="O34" s="382" t="str">
        <f t="shared" si="35"/>
        <v/>
      </c>
      <c r="P34" s="383" t="str">
        <f t="shared" si="36"/>
        <v/>
      </c>
      <c r="Q34" s="384" t="str">
        <f t="shared" si="0"/>
        <v/>
      </c>
      <c r="R34" s="3"/>
      <c r="S34" s="205"/>
      <c r="T34" s="60"/>
      <c r="U34" s="68">
        <f t="shared" si="1"/>
        <v>0</v>
      </c>
      <c r="V34" s="26">
        <f t="shared" si="2"/>
        <v>0</v>
      </c>
      <c r="W34" s="26">
        <f t="shared" si="3"/>
        <v>0</v>
      </c>
      <c r="X34" s="21">
        <f t="shared" si="4"/>
        <v>0</v>
      </c>
      <c r="Y34" s="42" t="str">
        <f t="shared" si="5"/>
        <v/>
      </c>
      <c r="Z34" s="26" t="str">
        <f t="shared" si="6"/>
        <v/>
      </c>
      <c r="AA34" s="22" t="str">
        <f t="shared" si="7"/>
        <v/>
      </c>
      <c r="AB34" s="22" t="str">
        <f t="shared" si="8"/>
        <v/>
      </c>
      <c r="AC34" s="26" t="str">
        <f t="shared" si="9"/>
        <v/>
      </c>
      <c r="AD34" s="27" t="str">
        <f t="shared" si="10"/>
        <v/>
      </c>
      <c r="AE34" s="69" t="str">
        <f t="shared" si="11"/>
        <v/>
      </c>
      <c r="AF34" s="60">
        <f t="shared" si="12"/>
        <v>0</v>
      </c>
      <c r="AG34" s="70" t="str">
        <f t="shared" si="13"/>
        <v/>
      </c>
      <c r="AH34" s="70" t="str">
        <f t="shared" si="14"/>
        <v/>
      </c>
      <c r="AI34" s="71" t="str">
        <f t="shared" si="15"/>
        <v/>
      </c>
      <c r="AJ34" s="69">
        <f t="shared" si="43"/>
        <v>0</v>
      </c>
      <c r="AK34" s="60">
        <f t="shared" si="44"/>
        <v>0</v>
      </c>
      <c r="AL34" s="60">
        <f t="shared" si="45"/>
        <v>0</v>
      </c>
      <c r="AM34" s="60">
        <f t="shared" si="46"/>
        <v>0</v>
      </c>
      <c r="AN34" s="60">
        <f t="shared" si="47"/>
        <v>0</v>
      </c>
      <c r="AO34" s="60">
        <f t="shared" si="48"/>
        <v>0</v>
      </c>
      <c r="AP34" s="60">
        <f t="shared" si="49"/>
        <v>0</v>
      </c>
      <c r="AQ34" s="60">
        <f t="shared" si="50"/>
        <v>0</v>
      </c>
      <c r="AR34" s="60">
        <f t="shared" si="51"/>
        <v>0</v>
      </c>
      <c r="AS34" s="60">
        <f t="shared" si="52"/>
        <v>0</v>
      </c>
      <c r="AT34" s="60">
        <f t="shared" si="53"/>
        <v>0</v>
      </c>
      <c r="AU34" s="60">
        <f t="shared" si="54"/>
        <v>0</v>
      </c>
      <c r="AV34" s="68">
        <f t="shared" si="38"/>
        <v>0</v>
      </c>
      <c r="AW34" s="68">
        <f t="shared" si="39"/>
        <v>0</v>
      </c>
      <c r="AX34" s="69" t="str">
        <f t="shared" si="40"/>
        <v/>
      </c>
      <c r="AY34" s="68" t="str">
        <f t="shared" si="41"/>
        <v/>
      </c>
      <c r="AZ34" s="67" t="str">
        <f t="shared" si="42"/>
        <v/>
      </c>
      <c r="BA34" s="68" t="str">
        <f t="shared" si="28"/>
        <v/>
      </c>
      <c r="BB34" s="69" t="str">
        <f t="shared" si="29"/>
        <v/>
      </c>
      <c r="BC34" s="68">
        <f t="shared" si="37"/>
        <v>0</v>
      </c>
      <c r="BD34" s="67" t="str">
        <f t="shared" si="30"/>
        <v/>
      </c>
      <c r="BE34" s="69" t="str">
        <f t="shared" si="31"/>
        <v/>
      </c>
      <c r="BF34" s="68" t="str">
        <f t="shared" si="32"/>
        <v/>
      </c>
      <c r="BG34" s="67" t="str">
        <f t="shared" si="33"/>
        <v/>
      </c>
    </row>
    <row r="35" spans="1:59" ht="12" x14ac:dyDescent="0.3">
      <c r="A35" s="445"/>
      <c r="B35" s="3"/>
      <c r="C35" s="3"/>
      <c r="D35" s="495" t="str">
        <f t="shared" si="34"/>
        <v/>
      </c>
      <c r="E35" s="3"/>
      <c r="F35" s="3"/>
      <c r="G35" s="3"/>
      <c r="H35" s="4"/>
      <c r="I35" s="9"/>
      <c r="J35" s="9"/>
      <c r="K35" s="9"/>
      <c r="L35" s="9"/>
      <c r="M35" s="8"/>
      <c r="N35" s="381" t="str">
        <f>IF(D35="No",1,(IF(AND(C35="Part 1033",D35="Yes",H35="Line-Haul"),IF(E35&gt;=20,0.27,(VLOOKUP(E35,'Proration Factors'!$E$14:$F$33,2,FALSE))),(IF(AND(C35="Part 1033",D35="Yes",H35="Switch"),IF(E35&gt;=40,0.2,(VLOOKUP(E35,'Proration Factors'!$H$14:$I$53,2,FALSE))),(IF(AND(C35="Part 92",D35="Yes"),IF(E35&gt;=32,0.143,(VLOOKUP(E35,'Proration Factors'!$B$14:$C$45,2,FALSE))),"")))))))</f>
        <v/>
      </c>
      <c r="O35" s="382" t="str">
        <f t="shared" si="35"/>
        <v/>
      </c>
      <c r="P35" s="383" t="str">
        <f t="shared" si="36"/>
        <v/>
      </c>
      <c r="Q35" s="384" t="str">
        <f t="shared" si="0"/>
        <v/>
      </c>
      <c r="R35" s="3"/>
      <c r="S35" s="205"/>
      <c r="T35" s="60"/>
      <c r="U35" s="68">
        <f t="shared" si="1"/>
        <v>0</v>
      </c>
      <c r="V35" s="26">
        <f t="shared" si="2"/>
        <v>0</v>
      </c>
      <c r="W35" s="26">
        <f t="shared" si="3"/>
        <v>0</v>
      </c>
      <c r="X35" s="21">
        <f t="shared" si="4"/>
        <v>0</v>
      </c>
      <c r="Y35" s="42" t="str">
        <f t="shared" si="5"/>
        <v/>
      </c>
      <c r="Z35" s="26" t="str">
        <f t="shared" si="6"/>
        <v/>
      </c>
      <c r="AA35" s="22" t="str">
        <f t="shared" si="7"/>
        <v/>
      </c>
      <c r="AB35" s="22" t="str">
        <f t="shared" si="8"/>
        <v/>
      </c>
      <c r="AC35" s="26" t="str">
        <f t="shared" si="9"/>
        <v/>
      </c>
      <c r="AD35" s="27" t="str">
        <f t="shared" si="10"/>
        <v/>
      </c>
      <c r="AE35" s="69" t="str">
        <f t="shared" si="11"/>
        <v/>
      </c>
      <c r="AF35" s="60">
        <f t="shared" si="12"/>
        <v>0</v>
      </c>
      <c r="AG35" s="70" t="str">
        <f t="shared" si="13"/>
        <v/>
      </c>
      <c r="AH35" s="70" t="str">
        <f t="shared" si="14"/>
        <v/>
      </c>
      <c r="AI35" s="71" t="str">
        <f t="shared" si="15"/>
        <v/>
      </c>
      <c r="AJ35" s="69">
        <f t="shared" si="43"/>
        <v>0</v>
      </c>
      <c r="AK35" s="60">
        <f t="shared" si="44"/>
        <v>0</v>
      </c>
      <c r="AL35" s="60">
        <f t="shared" si="45"/>
        <v>0</v>
      </c>
      <c r="AM35" s="60">
        <f t="shared" si="46"/>
        <v>0</v>
      </c>
      <c r="AN35" s="60">
        <f t="shared" si="47"/>
        <v>0</v>
      </c>
      <c r="AO35" s="60">
        <f t="shared" si="48"/>
        <v>0</v>
      </c>
      <c r="AP35" s="60">
        <f t="shared" si="49"/>
        <v>0</v>
      </c>
      <c r="AQ35" s="60">
        <f t="shared" si="50"/>
        <v>0</v>
      </c>
      <c r="AR35" s="60">
        <f t="shared" si="51"/>
        <v>0</v>
      </c>
      <c r="AS35" s="60">
        <f t="shared" si="52"/>
        <v>0</v>
      </c>
      <c r="AT35" s="60">
        <f t="shared" si="53"/>
        <v>0</v>
      </c>
      <c r="AU35" s="60">
        <f t="shared" si="54"/>
        <v>0</v>
      </c>
      <c r="AV35" s="68">
        <f t="shared" si="38"/>
        <v>0</v>
      </c>
      <c r="AW35" s="68">
        <f t="shared" si="39"/>
        <v>0</v>
      </c>
      <c r="AX35" s="69" t="str">
        <f t="shared" si="40"/>
        <v/>
      </c>
      <c r="AY35" s="68" t="str">
        <f t="shared" si="41"/>
        <v/>
      </c>
      <c r="AZ35" s="67" t="str">
        <f t="shared" si="42"/>
        <v/>
      </c>
      <c r="BA35" s="68" t="str">
        <f t="shared" si="28"/>
        <v/>
      </c>
      <c r="BB35" s="69" t="str">
        <f t="shared" si="29"/>
        <v/>
      </c>
      <c r="BC35" s="68">
        <f t="shared" si="37"/>
        <v>0</v>
      </c>
      <c r="BD35" s="67" t="str">
        <f t="shared" si="30"/>
        <v/>
      </c>
      <c r="BE35" s="69" t="str">
        <f t="shared" si="31"/>
        <v/>
      </c>
      <c r="BF35" s="68" t="str">
        <f t="shared" si="32"/>
        <v/>
      </c>
      <c r="BG35" s="67" t="str">
        <f t="shared" si="33"/>
        <v/>
      </c>
    </row>
    <row r="36" spans="1:59" ht="12" x14ac:dyDescent="0.3">
      <c r="A36" s="445"/>
      <c r="B36" s="3"/>
      <c r="C36" s="3"/>
      <c r="D36" s="495" t="str">
        <f t="shared" si="34"/>
        <v/>
      </c>
      <c r="E36" s="3"/>
      <c r="F36" s="3"/>
      <c r="G36" s="3"/>
      <c r="H36" s="4"/>
      <c r="I36" s="9"/>
      <c r="J36" s="9"/>
      <c r="K36" s="9"/>
      <c r="L36" s="9"/>
      <c r="M36" s="8"/>
      <c r="N36" s="381" t="str">
        <f>IF(D36="No",1,(IF(AND(C36="Part 1033",D36="Yes",H36="Line-Haul"),IF(E36&gt;=20,0.27,(VLOOKUP(E36,'Proration Factors'!$E$14:$F$33,2,FALSE))),(IF(AND(C36="Part 1033",D36="Yes",H36="Switch"),IF(E36&gt;=40,0.2,(VLOOKUP(E36,'Proration Factors'!$H$14:$I$53,2,FALSE))),(IF(AND(C36="Part 92",D36="Yes"),IF(E36&gt;=32,0.143,(VLOOKUP(E36,'Proration Factors'!$B$14:$C$45,2,FALSE))),"")))))))</f>
        <v/>
      </c>
      <c r="O36" s="382" t="str">
        <f t="shared" si="35"/>
        <v/>
      </c>
      <c r="P36" s="383" t="str">
        <f t="shared" si="36"/>
        <v/>
      </c>
      <c r="Q36" s="384" t="str">
        <f t="shared" si="0"/>
        <v/>
      </c>
      <c r="R36" s="3"/>
      <c r="S36" s="205"/>
      <c r="T36" s="60"/>
      <c r="U36" s="68">
        <f t="shared" si="1"/>
        <v>0</v>
      </c>
      <c r="V36" s="26">
        <f t="shared" si="2"/>
        <v>0</v>
      </c>
      <c r="W36" s="26">
        <f t="shared" si="3"/>
        <v>0</v>
      </c>
      <c r="X36" s="21">
        <f t="shared" si="4"/>
        <v>0</v>
      </c>
      <c r="Y36" s="42" t="str">
        <f t="shared" si="5"/>
        <v/>
      </c>
      <c r="Z36" s="26" t="str">
        <f t="shared" si="6"/>
        <v/>
      </c>
      <c r="AA36" s="22" t="str">
        <f t="shared" si="7"/>
        <v/>
      </c>
      <c r="AB36" s="22" t="str">
        <f t="shared" si="8"/>
        <v/>
      </c>
      <c r="AC36" s="26" t="str">
        <f t="shared" si="9"/>
        <v/>
      </c>
      <c r="AD36" s="27" t="str">
        <f t="shared" si="10"/>
        <v/>
      </c>
      <c r="AE36" s="69" t="str">
        <f t="shared" si="11"/>
        <v/>
      </c>
      <c r="AF36" s="60">
        <f t="shared" si="12"/>
        <v>0</v>
      </c>
      <c r="AG36" s="70" t="str">
        <f t="shared" si="13"/>
        <v/>
      </c>
      <c r="AH36" s="70" t="str">
        <f t="shared" si="14"/>
        <v/>
      </c>
      <c r="AI36" s="71" t="str">
        <f t="shared" si="15"/>
        <v/>
      </c>
      <c r="AJ36" s="69">
        <f t="shared" si="43"/>
        <v>0</v>
      </c>
      <c r="AK36" s="60">
        <f t="shared" si="44"/>
        <v>0</v>
      </c>
      <c r="AL36" s="60">
        <f t="shared" si="45"/>
        <v>0</v>
      </c>
      <c r="AM36" s="60">
        <f t="shared" si="46"/>
        <v>0</v>
      </c>
      <c r="AN36" s="60">
        <f t="shared" si="47"/>
        <v>0</v>
      </c>
      <c r="AO36" s="60">
        <f t="shared" si="48"/>
        <v>0</v>
      </c>
      <c r="AP36" s="60">
        <f t="shared" si="49"/>
        <v>0</v>
      </c>
      <c r="AQ36" s="60">
        <f t="shared" si="50"/>
        <v>0</v>
      </c>
      <c r="AR36" s="60">
        <f t="shared" si="51"/>
        <v>0</v>
      </c>
      <c r="AS36" s="60">
        <f t="shared" si="52"/>
        <v>0</v>
      </c>
      <c r="AT36" s="60">
        <f t="shared" si="53"/>
        <v>0</v>
      </c>
      <c r="AU36" s="60">
        <f t="shared" si="54"/>
        <v>0</v>
      </c>
      <c r="AV36" s="68">
        <f t="shared" si="38"/>
        <v>0</v>
      </c>
      <c r="AW36" s="68">
        <f t="shared" si="39"/>
        <v>0</v>
      </c>
      <c r="AX36" s="69" t="str">
        <f t="shared" si="40"/>
        <v/>
      </c>
      <c r="AY36" s="68" t="str">
        <f t="shared" si="41"/>
        <v/>
      </c>
      <c r="AZ36" s="67" t="str">
        <f t="shared" si="42"/>
        <v/>
      </c>
      <c r="BA36" s="68" t="str">
        <f t="shared" si="28"/>
        <v/>
      </c>
      <c r="BB36" s="69" t="str">
        <f t="shared" si="29"/>
        <v/>
      </c>
      <c r="BC36" s="68">
        <f t="shared" si="37"/>
        <v>0</v>
      </c>
      <c r="BD36" s="67" t="str">
        <f t="shared" si="30"/>
        <v/>
      </c>
      <c r="BE36" s="69" t="str">
        <f t="shared" si="31"/>
        <v/>
      </c>
      <c r="BF36" s="68" t="str">
        <f t="shared" si="32"/>
        <v/>
      </c>
      <c r="BG36" s="67" t="str">
        <f t="shared" si="33"/>
        <v/>
      </c>
    </row>
    <row r="37" spans="1:59" ht="12" x14ac:dyDescent="0.3">
      <c r="A37" s="445"/>
      <c r="B37" s="3"/>
      <c r="C37" s="3"/>
      <c r="D37" s="495" t="str">
        <f t="shared" si="34"/>
        <v/>
      </c>
      <c r="E37" s="3"/>
      <c r="F37" s="3"/>
      <c r="G37" s="3"/>
      <c r="H37" s="4"/>
      <c r="I37" s="9"/>
      <c r="J37" s="9"/>
      <c r="K37" s="9"/>
      <c r="L37" s="9"/>
      <c r="M37" s="8"/>
      <c r="N37" s="381" t="str">
        <f>IF(D37="No",1,(IF(AND(C37="Part 1033",D37="Yes",H37="Line-Haul"),IF(E37&gt;=20,0.27,(VLOOKUP(E37,'Proration Factors'!$E$14:$F$33,2,FALSE))),(IF(AND(C37="Part 1033",D37="Yes",H37="Switch"),IF(E37&gt;=40,0.2,(VLOOKUP(E37,'Proration Factors'!$H$14:$I$53,2,FALSE))),(IF(AND(C37="Part 92",D37="Yes"),IF(E37&gt;=32,0.143,(VLOOKUP(E37,'Proration Factors'!$B$14:$C$45,2,FALSE))),"")))))))</f>
        <v/>
      </c>
      <c r="O37" s="382" t="str">
        <f t="shared" si="35"/>
        <v/>
      </c>
      <c r="P37" s="383" t="str">
        <f t="shared" si="36"/>
        <v/>
      </c>
      <c r="Q37" s="384" t="str">
        <f t="shared" si="0"/>
        <v/>
      </c>
      <c r="R37" s="3"/>
      <c r="S37" s="205"/>
      <c r="T37" s="60"/>
      <c r="U37" s="68">
        <f t="shared" si="1"/>
        <v>0</v>
      </c>
      <c r="V37" s="26">
        <f t="shared" si="2"/>
        <v>0</v>
      </c>
      <c r="W37" s="26">
        <f t="shared" si="3"/>
        <v>0</v>
      </c>
      <c r="X37" s="21">
        <f t="shared" si="4"/>
        <v>0</v>
      </c>
      <c r="Y37" s="42" t="str">
        <f t="shared" si="5"/>
        <v/>
      </c>
      <c r="Z37" s="26" t="str">
        <f t="shared" si="6"/>
        <v/>
      </c>
      <c r="AA37" s="22" t="str">
        <f t="shared" si="7"/>
        <v/>
      </c>
      <c r="AB37" s="22" t="str">
        <f t="shared" si="8"/>
        <v/>
      </c>
      <c r="AC37" s="26" t="str">
        <f t="shared" si="9"/>
        <v/>
      </c>
      <c r="AD37" s="27" t="str">
        <f t="shared" si="10"/>
        <v/>
      </c>
      <c r="AE37" s="69" t="str">
        <f t="shared" si="11"/>
        <v/>
      </c>
      <c r="AF37" s="60">
        <f t="shared" si="12"/>
        <v>0</v>
      </c>
      <c r="AG37" s="70" t="str">
        <f t="shared" si="13"/>
        <v/>
      </c>
      <c r="AH37" s="70" t="str">
        <f t="shared" si="14"/>
        <v/>
      </c>
      <c r="AI37" s="71" t="str">
        <f t="shared" si="15"/>
        <v/>
      </c>
      <c r="AJ37" s="69">
        <f t="shared" si="43"/>
        <v>0</v>
      </c>
      <c r="AK37" s="60">
        <f t="shared" si="44"/>
        <v>0</v>
      </c>
      <c r="AL37" s="60">
        <f t="shared" si="45"/>
        <v>0</v>
      </c>
      <c r="AM37" s="60">
        <f t="shared" si="46"/>
        <v>0</v>
      </c>
      <c r="AN37" s="60">
        <f t="shared" si="47"/>
        <v>0</v>
      </c>
      <c r="AO37" s="60">
        <f t="shared" si="48"/>
        <v>0</v>
      </c>
      <c r="AP37" s="60">
        <f t="shared" si="49"/>
        <v>0</v>
      </c>
      <c r="AQ37" s="60">
        <f t="shared" si="50"/>
        <v>0</v>
      </c>
      <c r="AR37" s="60">
        <f t="shared" si="51"/>
        <v>0</v>
      </c>
      <c r="AS37" s="60">
        <f t="shared" si="52"/>
        <v>0</v>
      </c>
      <c r="AT37" s="60">
        <f t="shared" si="53"/>
        <v>0</v>
      </c>
      <c r="AU37" s="60">
        <f t="shared" si="54"/>
        <v>0</v>
      </c>
      <c r="AV37" s="68">
        <f t="shared" si="38"/>
        <v>0</v>
      </c>
      <c r="AW37" s="68">
        <f t="shared" si="39"/>
        <v>0</v>
      </c>
      <c r="AX37" s="69" t="str">
        <f t="shared" si="40"/>
        <v/>
      </c>
      <c r="AY37" s="68" t="str">
        <f t="shared" si="41"/>
        <v/>
      </c>
      <c r="AZ37" s="67" t="str">
        <f t="shared" si="42"/>
        <v/>
      </c>
      <c r="BA37" s="68" t="str">
        <f t="shared" si="28"/>
        <v/>
      </c>
      <c r="BB37" s="69" t="str">
        <f t="shared" si="29"/>
        <v/>
      </c>
      <c r="BC37" s="68">
        <f t="shared" si="37"/>
        <v>0</v>
      </c>
      <c r="BD37" s="67" t="str">
        <f t="shared" si="30"/>
        <v/>
      </c>
      <c r="BE37" s="69" t="str">
        <f t="shared" si="31"/>
        <v/>
      </c>
      <c r="BF37" s="68" t="str">
        <f t="shared" si="32"/>
        <v/>
      </c>
      <c r="BG37" s="67" t="str">
        <f t="shared" si="33"/>
        <v/>
      </c>
    </row>
    <row r="38" spans="1:59" ht="12" x14ac:dyDescent="0.3">
      <c r="A38" s="445"/>
      <c r="B38" s="3"/>
      <c r="C38" s="3"/>
      <c r="D38" s="495" t="str">
        <f t="shared" si="34"/>
        <v/>
      </c>
      <c r="E38" s="3"/>
      <c r="F38" s="3"/>
      <c r="G38" s="3"/>
      <c r="H38" s="4"/>
      <c r="I38" s="9"/>
      <c r="J38" s="9"/>
      <c r="K38" s="9"/>
      <c r="L38" s="9"/>
      <c r="M38" s="8"/>
      <c r="N38" s="381" t="str">
        <f>IF(D38="No",1,(IF(AND(C38="Part 1033",D38="Yes",H38="Line-Haul"),IF(E38&gt;=20,0.27,(VLOOKUP(E38,'Proration Factors'!$E$14:$F$33,2,FALSE))),(IF(AND(C38="Part 1033",D38="Yes",H38="Switch"),IF(E38&gt;=40,0.2,(VLOOKUP(E38,'Proration Factors'!$H$14:$I$53,2,FALSE))),(IF(AND(C38="Part 92",D38="Yes"),IF(E38&gt;=32,0.143,(VLOOKUP(E38,'Proration Factors'!$B$14:$C$45,2,FALSE))),"")))))))</f>
        <v/>
      </c>
      <c r="O38" s="382" t="str">
        <f t="shared" si="35"/>
        <v/>
      </c>
      <c r="P38" s="383" t="str">
        <f t="shared" si="36"/>
        <v/>
      </c>
      <c r="Q38" s="384" t="str">
        <f t="shared" si="0"/>
        <v/>
      </c>
      <c r="R38" s="3"/>
      <c r="S38" s="205"/>
      <c r="T38" s="60"/>
      <c r="U38" s="68">
        <f t="shared" si="1"/>
        <v>0</v>
      </c>
      <c r="V38" s="26">
        <f t="shared" si="2"/>
        <v>0</v>
      </c>
      <c r="W38" s="26">
        <f t="shared" si="3"/>
        <v>0</v>
      </c>
      <c r="X38" s="21">
        <f t="shared" si="4"/>
        <v>0</v>
      </c>
      <c r="Y38" s="42" t="str">
        <f t="shared" si="5"/>
        <v/>
      </c>
      <c r="Z38" s="26" t="str">
        <f t="shared" si="6"/>
        <v/>
      </c>
      <c r="AA38" s="22" t="str">
        <f t="shared" si="7"/>
        <v/>
      </c>
      <c r="AB38" s="22" t="str">
        <f t="shared" si="8"/>
        <v/>
      </c>
      <c r="AC38" s="26" t="str">
        <f t="shared" si="9"/>
        <v/>
      </c>
      <c r="AD38" s="27" t="str">
        <f t="shared" si="10"/>
        <v/>
      </c>
      <c r="AE38" s="69" t="str">
        <f t="shared" si="11"/>
        <v/>
      </c>
      <c r="AF38" s="60">
        <f t="shared" si="12"/>
        <v>0</v>
      </c>
      <c r="AG38" s="70" t="str">
        <f t="shared" si="13"/>
        <v/>
      </c>
      <c r="AH38" s="70" t="str">
        <f t="shared" si="14"/>
        <v/>
      </c>
      <c r="AI38" s="71" t="str">
        <f t="shared" si="15"/>
        <v/>
      </c>
      <c r="AJ38" s="69">
        <f t="shared" si="43"/>
        <v>0</v>
      </c>
      <c r="AK38" s="60">
        <f t="shared" si="44"/>
        <v>0</v>
      </c>
      <c r="AL38" s="60">
        <f t="shared" si="45"/>
        <v>0</v>
      </c>
      <c r="AM38" s="60">
        <f t="shared" si="46"/>
        <v>0</v>
      </c>
      <c r="AN38" s="60">
        <f t="shared" si="47"/>
        <v>0</v>
      </c>
      <c r="AO38" s="60">
        <f t="shared" si="48"/>
        <v>0</v>
      </c>
      <c r="AP38" s="60">
        <f t="shared" si="49"/>
        <v>0</v>
      </c>
      <c r="AQ38" s="60">
        <f t="shared" si="50"/>
        <v>0</v>
      </c>
      <c r="AR38" s="60">
        <f t="shared" si="51"/>
        <v>0</v>
      </c>
      <c r="AS38" s="60">
        <f t="shared" si="52"/>
        <v>0</v>
      </c>
      <c r="AT38" s="60">
        <f t="shared" si="53"/>
        <v>0</v>
      </c>
      <c r="AU38" s="60">
        <f t="shared" si="54"/>
        <v>0</v>
      </c>
      <c r="AV38" s="68">
        <f t="shared" si="38"/>
        <v>0</v>
      </c>
      <c r="AW38" s="68">
        <f t="shared" si="39"/>
        <v>0</v>
      </c>
      <c r="AX38" s="69" t="str">
        <f t="shared" si="40"/>
        <v/>
      </c>
      <c r="AY38" s="68" t="str">
        <f t="shared" si="41"/>
        <v/>
      </c>
      <c r="AZ38" s="67" t="str">
        <f t="shared" si="42"/>
        <v/>
      </c>
      <c r="BA38" s="68" t="str">
        <f t="shared" si="28"/>
        <v/>
      </c>
      <c r="BB38" s="69" t="str">
        <f t="shared" si="29"/>
        <v/>
      </c>
      <c r="BC38" s="68">
        <f t="shared" si="37"/>
        <v>0</v>
      </c>
      <c r="BD38" s="67" t="str">
        <f t="shared" si="30"/>
        <v/>
      </c>
      <c r="BE38" s="69" t="str">
        <f t="shared" si="31"/>
        <v/>
      </c>
      <c r="BF38" s="68" t="str">
        <f t="shared" si="32"/>
        <v/>
      </c>
      <c r="BG38" s="67" t="str">
        <f t="shared" si="33"/>
        <v/>
      </c>
    </row>
    <row r="39" spans="1:59" ht="12" x14ac:dyDescent="0.3">
      <c r="A39" s="445"/>
      <c r="B39" s="3"/>
      <c r="C39" s="3"/>
      <c r="D39" s="495" t="str">
        <f t="shared" si="34"/>
        <v/>
      </c>
      <c r="E39" s="3"/>
      <c r="F39" s="3"/>
      <c r="G39" s="3"/>
      <c r="H39" s="4"/>
      <c r="I39" s="9"/>
      <c r="J39" s="9"/>
      <c r="K39" s="9"/>
      <c r="L39" s="9"/>
      <c r="M39" s="8"/>
      <c r="N39" s="381" t="str">
        <f>IF(D39="No",1,(IF(AND(C39="Part 1033",D39="Yes",H39="Line-Haul"),IF(E39&gt;=20,0.27,(VLOOKUP(E39,'Proration Factors'!$E$14:$F$33,2,FALSE))),(IF(AND(C39="Part 1033",D39="Yes",H39="Switch"),IF(E39&gt;=40,0.2,(VLOOKUP(E39,'Proration Factors'!$H$14:$I$53,2,FALSE))),(IF(AND(C39="Part 92",D39="Yes"),IF(E39&gt;=32,0.143,(VLOOKUP(E39,'Proration Factors'!$B$14:$C$45,2,FALSE))),"")))))))</f>
        <v/>
      </c>
      <c r="O39" s="382" t="str">
        <f t="shared" si="35"/>
        <v/>
      </c>
      <c r="P39" s="383" t="str">
        <f t="shared" si="36"/>
        <v/>
      </c>
      <c r="Q39" s="384" t="str">
        <f t="shared" si="0"/>
        <v/>
      </c>
      <c r="R39" s="3"/>
      <c r="S39" s="205"/>
      <c r="T39" s="60"/>
      <c r="U39" s="68">
        <f t="shared" si="1"/>
        <v>0</v>
      </c>
      <c r="V39" s="26">
        <f t="shared" si="2"/>
        <v>0</v>
      </c>
      <c r="W39" s="26">
        <f t="shared" si="3"/>
        <v>0</v>
      </c>
      <c r="X39" s="21">
        <f t="shared" si="4"/>
        <v>0</v>
      </c>
      <c r="Y39" s="42" t="str">
        <f t="shared" si="5"/>
        <v/>
      </c>
      <c r="Z39" s="26" t="str">
        <f t="shared" si="6"/>
        <v/>
      </c>
      <c r="AA39" s="22" t="str">
        <f t="shared" si="7"/>
        <v/>
      </c>
      <c r="AB39" s="22" t="str">
        <f t="shared" si="8"/>
        <v/>
      </c>
      <c r="AC39" s="26" t="str">
        <f t="shared" si="9"/>
        <v/>
      </c>
      <c r="AD39" s="27" t="str">
        <f t="shared" si="10"/>
        <v/>
      </c>
      <c r="AE39" s="69" t="str">
        <f t="shared" si="11"/>
        <v/>
      </c>
      <c r="AF39" s="60">
        <f t="shared" si="12"/>
        <v>0</v>
      </c>
      <c r="AG39" s="70" t="str">
        <f t="shared" si="13"/>
        <v/>
      </c>
      <c r="AH39" s="70" t="str">
        <f t="shared" si="14"/>
        <v/>
      </c>
      <c r="AI39" s="71" t="str">
        <f t="shared" si="15"/>
        <v/>
      </c>
      <c r="AJ39" s="69">
        <f t="shared" si="43"/>
        <v>0</v>
      </c>
      <c r="AK39" s="60">
        <f t="shared" si="44"/>
        <v>0</v>
      </c>
      <c r="AL39" s="60">
        <f t="shared" si="45"/>
        <v>0</v>
      </c>
      <c r="AM39" s="60">
        <f t="shared" si="46"/>
        <v>0</v>
      </c>
      <c r="AN39" s="60">
        <f t="shared" si="47"/>
        <v>0</v>
      </c>
      <c r="AO39" s="60">
        <f t="shared" si="48"/>
        <v>0</v>
      </c>
      <c r="AP39" s="60">
        <f t="shared" si="49"/>
        <v>0</v>
      </c>
      <c r="AQ39" s="60">
        <f t="shared" si="50"/>
        <v>0</v>
      </c>
      <c r="AR39" s="60">
        <f t="shared" si="51"/>
        <v>0</v>
      </c>
      <c r="AS39" s="60">
        <f t="shared" si="52"/>
        <v>0</v>
      </c>
      <c r="AT39" s="60">
        <f t="shared" si="53"/>
        <v>0</v>
      </c>
      <c r="AU39" s="60">
        <f t="shared" si="54"/>
        <v>0</v>
      </c>
      <c r="AV39" s="68">
        <f t="shared" si="38"/>
        <v>0</v>
      </c>
      <c r="AW39" s="68">
        <f t="shared" si="39"/>
        <v>0</v>
      </c>
      <c r="AX39" s="69" t="str">
        <f t="shared" si="40"/>
        <v/>
      </c>
      <c r="AY39" s="68" t="str">
        <f t="shared" si="41"/>
        <v/>
      </c>
      <c r="AZ39" s="67" t="str">
        <f t="shared" si="42"/>
        <v/>
      </c>
      <c r="BA39" s="68" t="str">
        <f t="shared" si="28"/>
        <v/>
      </c>
      <c r="BB39" s="69" t="str">
        <f t="shared" si="29"/>
        <v/>
      </c>
      <c r="BC39" s="68">
        <f t="shared" si="37"/>
        <v>0</v>
      </c>
      <c r="BD39" s="67" t="str">
        <f t="shared" si="30"/>
        <v/>
      </c>
      <c r="BE39" s="69" t="str">
        <f t="shared" si="31"/>
        <v/>
      </c>
      <c r="BF39" s="68" t="str">
        <f t="shared" si="32"/>
        <v/>
      </c>
      <c r="BG39" s="67" t="str">
        <f t="shared" si="33"/>
        <v/>
      </c>
    </row>
    <row r="40" spans="1:59" ht="12" x14ac:dyDescent="0.3">
      <c r="A40" s="445"/>
      <c r="B40" s="3"/>
      <c r="C40" s="3"/>
      <c r="D40" s="495" t="str">
        <f t="shared" si="34"/>
        <v/>
      </c>
      <c r="E40" s="3"/>
      <c r="F40" s="3"/>
      <c r="G40" s="3"/>
      <c r="H40" s="4"/>
      <c r="I40" s="9"/>
      <c r="J40" s="9"/>
      <c r="K40" s="9"/>
      <c r="L40" s="9"/>
      <c r="M40" s="8"/>
      <c r="N40" s="381" t="str">
        <f>IF(D40="No",1,(IF(AND(C40="Part 1033",D40="Yes",H40="Line-Haul"),IF(E40&gt;=20,0.27,(VLOOKUP(E40,'Proration Factors'!$E$14:$F$33,2,FALSE))),(IF(AND(C40="Part 1033",D40="Yes",H40="Switch"),IF(E40&gt;=40,0.2,(VLOOKUP(E40,'Proration Factors'!$H$14:$I$53,2,FALSE))),(IF(AND(C40="Part 92",D40="Yes"),IF(E40&gt;=32,0.143,(VLOOKUP(E40,'Proration Factors'!$B$14:$C$45,2,FALSE))),"")))))))</f>
        <v/>
      </c>
      <c r="O40" s="382" t="str">
        <f t="shared" si="35"/>
        <v/>
      </c>
      <c r="P40" s="383" t="str">
        <f t="shared" si="36"/>
        <v/>
      </c>
      <c r="Q40" s="384" t="str">
        <f t="shared" si="0"/>
        <v/>
      </c>
      <c r="R40" s="3"/>
      <c r="S40" s="205"/>
      <c r="T40" s="60"/>
      <c r="U40" s="68">
        <f t="shared" si="1"/>
        <v>0</v>
      </c>
      <c r="V40" s="26">
        <f t="shared" si="2"/>
        <v>0</v>
      </c>
      <c r="W40" s="26">
        <f t="shared" si="3"/>
        <v>0</v>
      </c>
      <c r="X40" s="21">
        <f t="shared" si="4"/>
        <v>0</v>
      </c>
      <c r="Y40" s="42" t="str">
        <f t="shared" si="5"/>
        <v/>
      </c>
      <c r="Z40" s="26" t="str">
        <f t="shared" si="6"/>
        <v/>
      </c>
      <c r="AA40" s="22" t="str">
        <f t="shared" si="7"/>
        <v/>
      </c>
      <c r="AB40" s="22" t="str">
        <f t="shared" si="8"/>
        <v/>
      </c>
      <c r="AC40" s="26" t="str">
        <f t="shared" si="9"/>
        <v/>
      </c>
      <c r="AD40" s="27" t="str">
        <f t="shared" si="10"/>
        <v/>
      </c>
      <c r="AE40" s="69" t="str">
        <f t="shared" si="11"/>
        <v/>
      </c>
      <c r="AF40" s="60">
        <f t="shared" si="12"/>
        <v>0</v>
      </c>
      <c r="AG40" s="70" t="str">
        <f t="shared" si="13"/>
        <v/>
      </c>
      <c r="AH40" s="70" t="str">
        <f t="shared" si="14"/>
        <v/>
      </c>
      <c r="AI40" s="71" t="str">
        <f t="shared" si="15"/>
        <v/>
      </c>
      <c r="AJ40" s="69">
        <f t="shared" si="43"/>
        <v>0</v>
      </c>
      <c r="AK40" s="60">
        <f t="shared" si="44"/>
        <v>0</v>
      </c>
      <c r="AL40" s="60">
        <f t="shared" si="45"/>
        <v>0</v>
      </c>
      <c r="AM40" s="60">
        <f t="shared" si="46"/>
        <v>0</v>
      </c>
      <c r="AN40" s="60">
        <f t="shared" si="47"/>
        <v>0</v>
      </c>
      <c r="AO40" s="60">
        <f t="shared" si="48"/>
        <v>0</v>
      </c>
      <c r="AP40" s="60">
        <f t="shared" si="49"/>
        <v>0</v>
      </c>
      <c r="AQ40" s="60">
        <f t="shared" si="50"/>
        <v>0</v>
      </c>
      <c r="AR40" s="60">
        <f t="shared" si="51"/>
        <v>0</v>
      </c>
      <c r="AS40" s="60">
        <f t="shared" si="52"/>
        <v>0</v>
      </c>
      <c r="AT40" s="60">
        <f t="shared" si="53"/>
        <v>0</v>
      </c>
      <c r="AU40" s="60">
        <f t="shared" si="54"/>
        <v>0</v>
      </c>
      <c r="AV40" s="68">
        <f t="shared" si="38"/>
        <v>0</v>
      </c>
      <c r="AW40" s="68">
        <f t="shared" si="39"/>
        <v>0</v>
      </c>
      <c r="AX40" s="69" t="str">
        <f t="shared" si="40"/>
        <v/>
      </c>
      <c r="AY40" s="68" t="str">
        <f t="shared" si="41"/>
        <v/>
      </c>
      <c r="AZ40" s="67" t="str">
        <f t="shared" si="42"/>
        <v/>
      </c>
      <c r="BA40" s="68" t="str">
        <f t="shared" si="28"/>
        <v/>
      </c>
      <c r="BB40" s="69" t="str">
        <f t="shared" si="29"/>
        <v/>
      </c>
      <c r="BC40" s="68">
        <f t="shared" si="37"/>
        <v>0</v>
      </c>
      <c r="BD40" s="67" t="str">
        <f t="shared" si="30"/>
        <v/>
      </c>
      <c r="BE40" s="69" t="str">
        <f t="shared" si="31"/>
        <v/>
      </c>
      <c r="BF40" s="68" t="str">
        <f t="shared" si="32"/>
        <v/>
      </c>
      <c r="BG40" s="67" t="str">
        <f t="shared" si="33"/>
        <v/>
      </c>
    </row>
    <row r="41" spans="1:59" ht="12" x14ac:dyDescent="0.3">
      <c r="A41" s="445"/>
      <c r="B41" s="3"/>
      <c r="C41" s="3"/>
      <c r="D41" s="495" t="str">
        <f t="shared" si="34"/>
        <v/>
      </c>
      <c r="E41" s="3"/>
      <c r="F41" s="3"/>
      <c r="G41" s="3"/>
      <c r="H41" s="4"/>
      <c r="I41" s="9"/>
      <c r="J41" s="9"/>
      <c r="K41" s="9"/>
      <c r="L41" s="9"/>
      <c r="M41" s="8"/>
      <c r="N41" s="381" t="str">
        <f>IF(D41="No",1,(IF(AND(C41="Part 1033",D41="Yes",H41="Line-Haul"),IF(E41&gt;=20,0.27,(VLOOKUP(E41,'Proration Factors'!$E$14:$F$33,2,FALSE))),(IF(AND(C41="Part 1033",D41="Yes",H41="Switch"),IF(E41&gt;=40,0.2,(VLOOKUP(E41,'Proration Factors'!$H$14:$I$53,2,FALSE))),(IF(AND(C41="Part 92",D41="Yes"),IF(E41&gt;=32,0.143,(VLOOKUP(E41,'Proration Factors'!$B$14:$C$45,2,FALSE))),"")))))))</f>
        <v/>
      </c>
      <c r="O41" s="382" t="str">
        <f t="shared" si="35"/>
        <v/>
      </c>
      <c r="P41" s="383" t="str">
        <f t="shared" si="36"/>
        <v/>
      </c>
      <c r="Q41" s="384" t="str">
        <f t="shared" si="0"/>
        <v/>
      </c>
      <c r="R41" s="3"/>
      <c r="S41" s="205"/>
      <c r="T41" s="60"/>
      <c r="U41" s="68">
        <f t="shared" si="1"/>
        <v>0</v>
      </c>
      <c r="V41" s="26">
        <f t="shared" si="2"/>
        <v>0</v>
      </c>
      <c r="W41" s="26">
        <f t="shared" si="3"/>
        <v>0</v>
      </c>
      <c r="X41" s="21">
        <f t="shared" si="4"/>
        <v>0</v>
      </c>
      <c r="Y41" s="42" t="str">
        <f t="shared" si="5"/>
        <v/>
      </c>
      <c r="Z41" s="26" t="str">
        <f t="shared" si="6"/>
        <v/>
      </c>
      <c r="AA41" s="22" t="str">
        <f t="shared" si="7"/>
        <v/>
      </c>
      <c r="AB41" s="22" t="str">
        <f t="shared" si="8"/>
        <v/>
      </c>
      <c r="AC41" s="26" t="str">
        <f t="shared" si="9"/>
        <v/>
      </c>
      <c r="AD41" s="27" t="str">
        <f t="shared" si="10"/>
        <v/>
      </c>
      <c r="AE41" s="69" t="str">
        <f t="shared" si="11"/>
        <v/>
      </c>
      <c r="AF41" s="60">
        <f t="shared" si="12"/>
        <v>0</v>
      </c>
      <c r="AG41" s="70" t="str">
        <f t="shared" si="13"/>
        <v/>
      </c>
      <c r="AH41" s="70" t="str">
        <f t="shared" si="14"/>
        <v/>
      </c>
      <c r="AI41" s="71" t="str">
        <f t="shared" si="15"/>
        <v/>
      </c>
      <c r="AJ41" s="69">
        <f t="shared" si="43"/>
        <v>0</v>
      </c>
      <c r="AK41" s="60">
        <f t="shared" si="44"/>
        <v>0</v>
      </c>
      <c r="AL41" s="60">
        <f t="shared" si="45"/>
        <v>0</v>
      </c>
      <c r="AM41" s="60">
        <f t="shared" si="46"/>
        <v>0</v>
      </c>
      <c r="AN41" s="60">
        <f t="shared" si="47"/>
        <v>0</v>
      </c>
      <c r="AO41" s="60">
        <f t="shared" si="48"/>
        <v>0</v>
      </c>
      <c r="AP41" s="60">
        <f t="shared" si="49"/>
        <v>0</v>
      </c>
      <c r="AQ41" s="60">
        <f t="shared" si="50"/>
        <v>0</v>
      </c>
      <c r="AR41" s="60">
        <f t="shared" si="51"/>
        <v>0</v>
      </c>
      <c r="AS41" s="60">
        <f t="shared" si="52"/>
        <v>0</v>
      </c>
      <c r="AT41" s="60">
        <f t="shared" si="53"/>
        <v>0</v>
      </c>
      <c r="AU41" s="60">
        <f t="shared" si="54"/>
        <v>0</v>
      </c>
      <c r="AV41" s="68">
        <f t="shared" si="38"/>
        <v>0</v>
      </c>
      <c r="AW41" s="68">
        <f t="shared" si="39"/>
        <v>0</v>
      </c>
      <c r="AX41" s="69" t="str">
        <f t="shared" si="40"/>
        <v/>
      </c>
      <c r="AY41" s="68" t="str">
        <f t="shared" si="41"/>
        <v/>
      </c>
      <c r="AZ41" s="67" t="str">
        <f t="shared" si="42"/>
        <v/>
      </c>
      <c r="BA41" s="68" t="str">
        <f t="shared" si="28"/>
        <v/>
      </c>
      <c r="BB41" s="69" t="str">
        <f t="shared" si="29"/>
        <v/>
      </c>
      <c r="BC41" s="68">
        <f t="shared" si="37"/>
        <v>0</v>
      </c>
      <c r="BD41" s="67" t="str">
        <f t="shared" si="30"/>
        <v/>
      </c>
      <c r="BE41" s="69" t="str">
        <f t="shared" si="31"/>
        <v/>
      </c>
      <c r="BF41" s="68" t="str">
        <f t="shared" si="32"/>
        <v/>
      </c>
      <c r="BG41" s="67" t="str">
        <f t="shared" si="33"/>
        <v/>
      </c>
    </row>
    <row r="42" spans="1:59" ht="12" x14ac:dyDescent="0.3">
      <c r="A42" s="445"/>
      <c r="B42" s="3"/>
      <c r="C42" s="3"/>
      <c r="D42" s="495" t="str">
        <f t="shared" si="34"/>
        <v/>
      </c>
      <c r="E42" s="3"/>
      <c r="F42" s="3"/>
      <c r="G42" s="3"/>
      <c r="H42" s="4"/>
      <c r="I42" s="9"/>
      <c r="J42" s="9"/>
      <c r="K42" s="9"/>
      <c r="L42" s="9"/>
      <c r="M42" s="8"/>
      <c r="N42" s="381" t="str">
        <f>IF(D42="No",1,(IF(AND(C42="Part 1033",D42="Yes",H42="Line-Haul"),IF(E42&gt;=20,0.27,(VLOOKUP(E42,'Proration Factors'!$E$14:$F$33,2,FALSE))),(IF(AND(C42="Part 1033",D42="Yes",H42="Switch"),IF(E42&gt;=40,0.2,(VLOOKUP(E42,'Proration Factors'!$H$14:$I$53,2,FALSE))),(IF(AND(C42="Part 92",D42="Yes"),IF(E42&gt;=32,0.143,(VLOOKUP(E42,'Proration Factors'!$B$14:$C$45,2,FALSE))),"")))))))</f>
        <v/>
      </c>
      <c r="O42" s="382" t="str">
        <f t="shared" si="35"/>
        <v/>
      </c>
      <c r="P42" s="383" t="str">
        <f t="shared" si="36"/>
        <v/>
      </c>
      <c r="Q42" s="384" t="str">
        <f t="shared" si="0"/>
        <v/>
      </c>
      <c r="R42" s="3"/>
      <c r="S42" s="205"/>
      <c r="T42" s="60"/>
      <c r="U42" s="68">
        <f t="shared" si="1"/>
        <v>0</v>
      </c>
      <c r="V42" s="26">
        <f t="shared" si="2"/>
        <v>0</v>
      </c>
      <c r="W42" s="26">
        <f t="shared" si="3"/>
        <v>0</v>
      </c>
      <c r="X42" s="21">
        <f t="shared" si="4"/>
        <v>0</v>
      </c>
      <c r="Y42" s="42" t="str">
        <f t="shared" si="5"/>
        <v/>
      </c>
      <c r="Z42" s="26" t="str">
        <f t="shared" si="6"/>
        <v/>
      </c>
      <c r="AA42" s="22" t="str">
        <f t="shared" si="7"/>
        <v/>
      </c>
      <c r="AB42" s="22" t="str">
        <f t="shared" si="8"/>
        <v/>
      </c>
      <c r="AC42" s="26" t="str">
        <f t="shared" si="9"/>
        <v/>
      </c>
      <c r="AD42" s="27" t="str">
        <f t="shared" si="10"/>
        <v/>
      </c>
      <c r="AE42" s="69" t="str">
        <f t="shared" si="11"/>
        <v/>
      </c>
      <c r="AF42" s="60">
        <f t="shared" si="12"/>
        <v>0</v>
      </c>
      <c r="AG42" s="70" t="str">
        <f t="shared" si="13"/>
        <v/>
      </c>
      <c r="AH42" s="70" t="str">
        <f t="shared" si="14"/>
        <v/>
      </c>
      <c r="AI42" s="71" t="str">
        <f t="shared" si="15"/>
        <v/>
      </c>
      <c r="AJ42" s="69">
        <f t="shared" si="43"/>
        <v>0</v>
      </c>
      <c r="AK42" s="60">
        <f t="shared" si="44"/>
        <v>0</v>
      </c>
      <c r="AL42" s="60">
        <f t="shared" si="45"/>
        <v>0</v>
      </c>
      <c r="AM42" s="60">
        <f t="shared" si="46"/>
        <v>0</v>
      </c>
      <c r="AN42" s="60">
        <f t="shared" si="47"/>
        <v>0</v>
      </c>
      <c r="AO42" s="60">
        <f t="shared" si="48"/>
        <v>0</v>
      </c>
      <c r="AP42" s="60">
        <f t="shared" si="49"/>
        <v>0</v>
      </c>
      <c r="AQ42" s="60">
        <f t="shared" si="50"/>
        <v>0</v>
      </c>
      <c r="AR42" s="60">
        <f t="shared" si="51"/>
        <v>0</v>
      </c>
      <c r="AS42" s="60">
        <f t="shared" si="52"/>
        <v>0</v>
      </c>
      <c r="AT42" s="60">
        <f t="shared" si="53"/>
        <v>0</v>
      </c>
      <c r="AU42" s="60">
        <f t="shared" si="54"/>
        <v>0</v>
      </c>
      <c r="AV42" s="68">
        <f t="shared" si="38"/>
        <v>0</v>
      </c>
      <c r="AW42" s="68">
        <f t="shared" si="39"/>
        <v>0</v>
      </c>
      <c r="AX42" s="69" t="str">
        <f t="shared" si="40"/>
        <v/>
      </c>
      <c r="AY42" s="68" t="str">
        <f t="shared" si="41"/>
        <v/>
      </c>
      <c r="AZ42" s="67" t="str">
        <f t="shared" si="42"/>
        <v/>
      </c>
      <c r="BA42" s="68" t="str">
        <f t="shared" si="28"/>
        <v/>
      </c>
      <c r="BB42" s="69" t="str">
        <f t="shared" si="29"/>
        <v/>
      </c>
      <c r="BC42" s="68">
        <f t="shared" si="37"/>
        <v>0</v>
      </c>
      <c r="BD42" s="67" t="str">
        <f t="shared" si="30"/>
        <v/>
      </c>
      <c r="BE42" s="69" t="str">
        <f t="shared" si="31"/>
        <v/>
      </c>
      <c r="BF42" s="68" t="str">
        <f t="shared" si="32"/>
        <v/>
      </c>
      <c r="BG42" s="67" t="str">
        <f t="shared" si="33"/>
        <v/>
      </c>
    </row>
    <row r="43" spans="1:59" ht="12" x14ac:dyDescent="0.3">
      <c r="A43" s="445"/>
      <c r="B43" s="3"/>
      <c r="C43" s="3"/>
      <c r="D43" s="495" t="str">
        <f t="shared" si="34"/>
        <v/>
      </c>
      <c r="E43" s="3"/>
      <c r="F43" s="3"/>
      <c r="G43" s="3"/>
      <c r="H43" s="4"/>
      <c r="I43" s="9"/>
      <c r="J43" s="9"/>
      <c r="K43" s="9"/>
      <c r="L43" s="9"/>
      <c r="M43" s="8"/>
      <c r="N43" s="381" t="str">
        <f>IF(D43="No",1,(IF(AND(C43="Part 1033",D43="Yes",H43="Line-Haul"),IF(E43&gt;=20,0.27,(VLOOKUP(E43,'Proration Factors'!$E$14:$F$33,2,FALSE))),(IF(AND(C43="Part 1033",D43="Yes",H43="Switch"),IF(E43&gt;=40,0.2,(VLOOKUP(E43,'Proration Factors'!$H$14:$I$53,2,FALSE))),(IF(AND(C43="Part 92",D43="Yes"),IF(E43&gt;=32,0.143,(VLOOKUP(E43,'Proration Factors'!$B$14:$C$45,2,FALSE))),"")))))))</f>
        <v/>
      </c>
      <c r="O43" s="382" t="str">
        <f t="shared" si="35"/>
        <v/>
      </c>
      <c r="P43" s="383" t="str">
        <f t="shared" si="36"/>
        <v/>
      </c>
      <c r="Q43" s="384" t="str">
        <f t="shared" si="0"/>
        <v/>
      </c>
      <c r="R43" s="3"/>
      <c r="S43" s="205"/>
      <c r="T43" s="60"/>
      <c r="U43" s="68">
        <f t="shared" si="1"/>
        <v>0</v>
      </c>
      <c r="V43" s="26">
        <f t="shared" si="2"/>
        <v>0</v>
      </c>
      <c r="W43" s="26">
        <f t="shared" si="3"/>
        <v>0</v>
      </c>
      <c r="X43" s="21">
        <f t="shared" si="4"/>
        <v>0</v>
      </c>
      <c r="Y43" s="42" t="str">
        <f t="shared" si="5"/>
        <v/>
      </c>
      <c r="Z43" s="26" t="str">
        <f t="shared" si="6"/>
        <v/>
      </c>
      <c r="AA43" s="22" t="str">
        <f t="shared" si="7"/>
        <v/>
      </c>
      <c r="AB43" s="22" t="str">
        <f t="shared" si="8"/>
        <v/>
      </c>
      <c r="AC43" s="26" t="str">
        <f t="shared" si="9"/>
        <v/>
      </c>
      <c r="AD43" s="27" t="str">
        <f t="shared" si="10"/>
        <v/>
      </c>
      <c r="AE43" s="69" t="str">
        <f t="shared" si="11"/>
        <v/>
      </c>
      <c r="AF43" s="60">
        <f t="shared" si="12"/>
        <v>0</v>
      </c>
      <c r="AG43" s="70" t="str">
        <f t="shared" si="13"/>
        <v/>
      </c>
      <c r="AH43" s="70" t="str">
        <f t="shared" si="14"/>
        <v/>
      </c>
      <c r="AI43" s="71" t="str">
        <f t="shared" si="15"/>
        <v/>
      </c>
      <c r="AJ43" s="62">
        <f t="shared" si="43"/>
        <v>0</v>
      </c>
      <c r="AK43" s="63">
        <f t="shared" si="44"/>
        <v>0</v>
      </c>
      <c r="AL43" s="63">
        <f t="shared" si="45"/>
        <v>0</v>
      </c>
      <c r="AM43" s="63">
        <f t="shared" si="46"/>
        <v>0</v>
      </c>
      <c r="AN43" s="63">
        <f t="shared" si="47"/>
        <v>0</v>
      </c>
      <c r="AO43" s="63">
        <f t="shared" si="48"/>
        <v>0</v>
      </c>
      <c r="AP43" s="63">
        <f t="shared" si="49"/>
        <v>0</v>
      </c>
      <c r="AQ43" s="63">
        <f t="shared" si="50"/>
        <v>0</v>
      </c>
      <c r="AR43" s="63">
        <f t="shared" si="51"/>
        <v>0</v>
      </c>
      <c r="AS43" s="63">
        <f t="shared" si="52"/>
        <v>0</v>
      </c>
      <c r="AT43" s="63">
        <f t="shared" si="53"/>
        <v>0</v>
      </c>
      <c r="AU43" s="63">
        <f t="shared" si="54"/>
        <v>0</v>
      </c>
      <c r="AV43" s="68">
        <f t="shared" si="38"/>
        <v>0</v>
      </c>
      <c r="AW43" s="68">
        <f t="shared" si="39"/>
        <v>0</v>
      </c>
      <c r="AX43" s="69" t="str">
        <f t="shared" si="40"/>
        <v/>
      </c>
      <c r="AY43" s="68" t="str">
        <f t="shared" si="41"/>
        <v/>
      </c>
      <c r="AZ43" s="67" t="str">
        <f t="shared" si="42"/>
        <v/>
      </c>
      <c r="BA43" s="68" t="str">
        <f t="shared" si="28"/>
        <v/>
      </c>
      <c r="BB43" s="69" t="str">
        <f t="shared" si="29"/>
        <v/>
      </c>
      <c r="BC43" s="68">
        <f t="shared" si="37"/>
        <v>0</v>
      </c>
      <c r="BD43" s="67" t="str">
        <f t="shared" si="30"/>
        <v/>
      </c>
      <c r="BE43" s="69" t="str">
        <f t="shared" si="31"/>
        <v/>
      </c>
      <c r="BF43" s="68" t="str">
        <f t="shared" si="32"/>
        <v/>
      </c>
      <c r="BG43" s="67" t="str">
        <f t="shared" si="33"/>
        <v/>
      </c>
    </row>
    <row r="44" spans="1:59" ht="12" x14ac:dyDescent="0.3">
      <c r="A44" s="445"/>
      <c r="B44" s="3"/>
      <c r="C44" s="3"/>
      <c r="D44" s="495" t="str">
        <f t="shared" si="34"/>
        <v/>
      </c>
      <c r="E44" s="3"/>
      <c r="F44" s="3"/>
      <c r="G44" s="3"/>
      <c r="H44" s="4"/>
      <c r="I44" s="9"/>
      <c r="J44" s="9"/>
      <c r="K44" s="9"/>
      <c r="L44" s="9"/>
      <c r="M44" s="8"/>
      <c r="N44" s="381" t="str">
        <f>IF(D44="No",1,(IF(AND(C44="Part 1033",D44="Yes",H44="Line-Haul"),IF(E44&gt;=20,0.27,(VLOOKUP(E44,'Proration Factors'!$E$14:$F$33,2,FALSE))),(IF(AND(C44="Part 1033",D44="Yes",H44="Switch"),IF(E44&gt;=40,0.2,(VLOOKUP(E44,'Proration Factors'!$H$14:$I$53,2,FALSE))),(IF(AND(C44="Part 92",D44="Yes"),IF(E44&gt;=32,0.143,(VLOOKUP(E44,'Proration Factors'!$B$14:$C$45,2,FALSE))),"")))))))</f>
        <v/>
      </c>
      <c r="O44" s="382" t="str">
        <f t="shared" si="35"/>
        <v/>
      </c>
      <c r="P44" s="383" t="str">
        <f t="shared" si="36"/>
        <v/>
      </c>
      <c r="Q44" s="384" t="str">
        <f t="shared" si="0"/>
        <v/>
      </c>
      <c r="R44" s="3"/>
      <c r="S44" s="205"/>
      <c r="T44" s="60"/>
      <c r="U44" s="68">
        <f t="shared" si="1"/>
        <v>0</v>
      </c>
      <c r="V44" s="26">
        <f t="shared" si="2"/>
        <v>0</v>
      </c>
      <c r="W44" s="26">
        <f t="shared" si="3"/>
        <v>0</v>
      </c>
      <c r="X44" s="21">
        <f t="shared" si="4"/>
        <v>0</v>
      </c>
      <c r="Y44" s="42" t="str">
        <f t="shared" si="5"/>
        <v/>
      </c>
      <c r="Z44" s="26" t="str">
        <f t="shared" si="6"/>
        <v/>
      </c>
      <c r="AA44" s="22" t="str">
        <f t="shared" si="7"/>
        <v/>
      </c>
      <c r="AB44" s="22" t="str">
        <f t="shared" si="8"/>
        <v/>
      </c>
      <c r="AC44" s="26" t="str">
        <f t="shared" si="9"/>
        <v/>
      </c>
      <c r="AD44" s="27" t="str">
        <f t="shared" si="10"/>
        <v/>
      </c>
      <c r="AE44" s="69" t="str">
        <f t="shared" si="11"/>
        <v/>
      </c>
      <c r="AF44" s="60">
        <f t="shared" si="12"/>
        <v>0</v>
      </c>
      <c r="AG44" s="70" t="str">
        <f t="shared" si="13"/>
        <v/>
      </c>
      <c r="AH44" s="70" t="str">
        <f t="shared" si="14"/>
        <v/>
      </c>
      <c r="AI44" s="71" t="str">
        <f t="shared" si="15"/>
        <v/>
      </c>
      <c r="AJ44" s="69">
        <f t="shared" si="43"/>
        <v>0</v>
      </c>
      <c r="AK44" s="60">
        <f t="shared" si="44"/>
        <v>0</v>
      </c>
      <c r="AL44" s="60">
        <f t="shared" si="45"/>
        <v>0</v>
      </c>
      <c r="AM44" s="60">
        <f t="shared" si="46"/>
        <v>0</v>
      </c>
      <c r="AN44" s="60">
        <f t="shared" si="47"/>
        <v>0</v>
      </c>
      <c r="AO44" s="60">
        <f t="shared" si="48"/>
        <v>0</v>
      </c>
      <c r="AP44" s="60">
        <f t="shared" si="49"/>
        <v>0</v>
      </c>
      <c r="AQ44" s="60">
        <f t="shared" si="50"/>
        <v>0</v>
      </c>
      <c r="AR44" s="60">
        <f t="shared" si="51"/>
        <v>0</v>
      </c>
      <c r="AS44" s="60">
        <f t="shared" si="52"/>
        <v>0</v>
      </c>
      <c r="AT44" s="60">
        <f t="shared" si="53"/>
        <v>0</v>
      </c>
      <c r="AU44" s="60">
        <f t="shared" si="54"/>
        <v>0</v>
      </c>
      <c r="AV44" s="68">
        <f t="shared" si="38"/>
        <v>0</v>
      </c>
      <c r="AW44" s="68">
        <f t="shared" si="39"/>
        <v>0</v>
      </c>
      <c r="AX44" s="69" t="str">
        <f t="shared" si="40"/>
        <v/>
      </c>
      <c r="AY44" s="68" t="str">
        <f t="shared" si="41"/>
        <v/>
      </c>
      <c r="AZ44" s="67" t="str">
        <f t="shared" si="42"/>
        <v/>
      </c>
      <c r="BA44" s="68" t="str">
        <f t="shared" si="28"/>
        <v/>
      </c>
      <c r="BB44" s="69" t="str">
        <f t="shared" si="29"/>
        <v/>
      </c>
      <c r="BC44" s="68">
        <f t="shared" si="37"/>
        <v>0</v>
      </c>
      <c r="BD44" s="67" t="str">
        <f t="shared" si="30"/>
        <v/>
      </c>
      <c r="BE44" s="69" t="str">
        <f t="shared" si="31"/>
        <v/>
      </c>
      <c r="BF44" s="68" t="str">
        <f t="shared" si="32"/>
        <v/>
      </c>
      <c r="BG44" s="67" t="str">
        <f t="shared" si="33"/>
        <v/>
      </c>
    </row>
    <row r="45" spans="1:59" ht="12" x14ac:dyDescent="0.3">
      <c r="A45" s="445"/>
      <c r="B45" s="3"/>
      <c r="C45" s="3"/>
      <c r="D45" s="495" t="str">
        <f t="shared" si="34"/>
        <v/>
      </c>
      <c r="E45" s="3"/>
      <c r="F45" s="3"/>
      <c r="G45" s="3"/>
      <c r="H45" s="4"/>
      <c r="I45" s="9"/>
      <c r="J45" s="9"/>
      <c r="K45" s="9"/>
      <c r="L45" s="9"/>
      <c r="M45" s="8"/>
      <c r="N45" s="381" t="str">
        <f>IF(D45="No",1,(IF(AND(C45="Part 1033",D45="Yes",H45="Line-Haul"),IF(E45&gt;=20,0.27,(VLOOKUP(E45,'Proration Factors'!$E$14:$F$33,2,FALSE))),(IF(AND(C45="Part 1033",D45="Yes",H45="Switch"),IF(E45&gt;=40,0.2,(VLOOKUP(E45,'Proration Factors'!$H$14:$I$53,2,FALSE))),(IF(AND(C45="Part 92",D45="Yes"),IF(E45&gt;=32,0.143,(VLOOKUP(E45,'Proration Factors'!$B$14:$C$45,2,FALSE))),"")))))))</f>
        <v/>
      </c>
      <c r="O45" s="382" t="str">
        <f t="shared" si="35"/>
        <v/>
      </c>
      <c r="P45" s="383" t="str">
        <f t="shared" si="36"/>
        <v/>
      </c>
      <c r="Q45" s="384" t="str">
        <f t="shared" si="0"/>
        <v/>
      </c>
      <c r="R45" s="3"/>
      <c r="S45" s="205"/>
      <c r="T45" s="60"/>
      <c r="U45" s="68">
        <f t="shared" si="1"/>
        <v>0</v>
      </c>
      <c r="V45" s="26">
        <f t="shared" si="2"/>
        <v>0</v>
      </c>
      <c r="W45" s="26">
        <f t="shared" si="3"/>
        <v>0</v>
      </c>
      <c r="X45" s="21">
        <f t="shared" si="4"/>
        <v>0</v>
      </c>
      <c r="Y45" s="42" t="str">
        <f t="shared" si="5"/>
        <v/>
      </c>
      <c r="Z45" s="26" t="str">
        <f t="shared" si="6"/>
        <v/>
      </c>
      <c r="AA45" s="22" t="str">
        <f t="shared" si="7"/>
        <v/>
      </c>
      <c r="AB45" s="22" t="str">
        <f t="shared" si="8"/>
        <v/>
      </c>
      <c r="AC45" s="26" t="str">
        <f t="shared" si="9"/>
        <v/>
      </c>
      <c r="AD45" s="27" t="str">
        <f t="shared" si="10"/>
        <v/>
      </c>
      <c r="AE45" s="69" t="str">
        <f t="shared" si="11"/>
        <v/>
      </c>
      <c r="AF45" s="60">
        <f t="shared" si="12"/>
        <v>0</v>
      </c>
      <c r="AG45" s="70" t="str">
        <f t="shared" si="13"/>
        <v/>
      </c>
      <c r="AH45" s="70" t="str">
        <f t="shared" si="14"/>
        <v/>
      </c>
      <c r="AI45" s="71" t="str">
        <f t="shared" si="15"/>
        <v/>
      </c>
      <c r="AJ45" s="69">
        <f t="shared" si="43"/>
        <v>0</v>
      </c>
      <c r="AK45" s="60">
        <f t="shared" si="44"/>
        <v>0</v>
      </c>
      <c r="AL45" s="60">
        <f t="shared" si="45"/>
        <v>0</v>
      </c>
      <c r="AM45" s="60">
        <f t="shared" si="46"/>
        <v>0</v>
      </c>
      <c r="AN45" s="60">
        <f t="shared" si="47"/>
        <v>0</v>
      </c>
      <c r="AO45" s="60">
        <f t="shared" si="48"/>
        <v>0</v>
      </c>
      <c r="AP45" s="60">
        <f t="shared" si="49"/>
        <v>0</v>
      </c>
      <c r="AQ45" s="60">
        <f t="shared" si="50"/>
        <v>0</v>
      </c>
      <c r="AR45" s="60">
        <f t="shared" si="51"/>
        <v>0</v>
      </c>
      <c r="AS45" s="60">
        <f t="shared" si="52"/>
        <v>0</v>
      </c>
      <c r="AT45" s="60">
        <f t="shared" si="53"/>
        <v>0</v>
      </c>
      <c r="AU45" s="60">
        <f t="shared" si="54"/>
        <v>0</v>
      </c>
      <c r="AV45" s="68">
        <f t="shared" si="38"/>
        <v>0</v>
      </c>
      <c r="AW45" s="68">
        <f t="shared" si="39"/>
        <v>0</v>
      </c>
      <c r="AX45" s="69" t="str">
        <f t="shared" si="40"/>
        <v/>
      </c>
      <c r="AY45" s="68" t="str">
        <f t="shared" si="41"/>
        <v/>
      </c>
      <c r="AZ45" s="67" t="str">
        <f t="shared" si="42"/>
        <v/>
      </c>
      <c r="BA45" s="68" t="str">
        <f t="shared" si="28"/>
        <v/>
      </c>
      <c r="BB45" s="69" t="str">
        <f t="shared" si="29"/>
        <v/>
      </c>
      <c r="BC45" s="68">
        <f t="shared" si="37"/>
        <v>0</v>
      </c>
      <c r="BD45" s="67" t="str">
        <f t="shared" si="30"/>
        <v/>
      </c>
      <c r="BE45" s="69" t="str">
        <f t="shared" si="31"/>
        <v/>
      </c>
      <c r="BF45" s="68" t="str">
        <f t="shared" si="32"/>
        <v/>
      </c>
      <c r="BG45" s="67" t="str">
        <f t="shared" si="33"/>
        <v/>
      </c>
    </row>
    <row r="46" spans="1:59" ht="12" x14ac:dyDescent="0.3">
      <c r="A46" s="445"/>
      <c r="B46" s="3"/>
      <c r="C46" s="3"/>
      <c r="D46" s="495" t="str">
        <f t="shared" si="34"/>
        <v/>
      </c>
      <c r="E46" s="3"/>
      <c r="F46" s="3"/>
      <c r="G46" s="3"/>
      <c r="H46" s="4"/>
      <c r="I46" s="9"/>
      <c r="J46" s="9"/>
      <c r="K46" s="9"/>
      <c r="L46" s="9"/>
      <c r="M46" s="8"/>
      <c r="N46" s="381" t="str">
        <f>IF(D46="No",1,(IF(AND(C46="Part 1033",D46="Yes",H46="Line-Haul"),IF(E46&gt;=20,0.27,(VLOOKUP(E46,'Proration Factors'!$E$14:$F$33,2,FALSE))),(IF(AND(C46="Part 1033",D46="Yes",H46="Switch"),IF(E46&gt;=40,0.2,(VLOOKUP(E46,'Proration Factors'!$H$14:$I$53,2,FALSE))),(IF(AND(C46="Part 92",D46="Yes"),IF(E46&gt;=32,0.143,(VLOOKUP(E46,'Proration Factors'!$B$14:$C$45,2,FALSE))),"")))))))</f>
        <v/>
      </c>
      <c r="O46" s="382" t="str">
        <f t="shared" si="35"/>
        <v/>
      </c>
      <c r="P46" s="383" t="str">
        <f t="shared" si="36"/>
        <v/>
      </c>
      <c r="Q46" s="384" t="str">
        <f t="shared" si="0"/>
        <v/>
      </c>
      <c r="R46" s="3"/>
      <c r="S46" s="205"/>
      <c r="T46" s="60"/>
      <c r="U46" s="68">
        <f t="shared" si="1"/>
        <v>0</v>
      </c>
      <c r="V46" s="26">
        <f t="shared" si="2"/>
        <v>0</v>
      </c>
      <c r="W46" s="26">
        <f t="shared" si="3"/>
        <v>0</v>
      </c>
      <c r="X46" s="21">
        <f t="shared" si="4"/>
        <v>0</v>
      </c>
      <c r="Y46" s="42" t="str">
        <f t="shared" si="5"/>
        <v/>
      </c>
      <c r="Z46" s="26" t="str">
        <f t="shared" si="6"/>
        <v/>
      </c>
      <c r="AA46" s="22" t="str">
        <f t="shared" si="7"/>
        <v/>
      </c>
      <c r="AB46" s="22" t="str">
        <f t="shared" si="8"/>
        <v/>
      </c>
      <c r="AC46" s="26" t="str">
        <f t="shared" si="9"/>
        <v/>
      </c>
      <c r="AD46" s="27" t="str">
        <f t="shared" si="10"/>
        <v/>
      </c>
      <c r="AE46" s="69" t="str">
        <f t="shared" si="11"/>
        <v/>
      </c>
      <c r="AF46" s="60">
        <f t="shared" si="12"/>
        <v>0</v>
      </c>
      <c r="AG46" s="70" t="str">
        <f t="shared" si="13"/>
        <v/>
      </c>
      <c r="AH46" s="70" t="str">
        <f t="shared" si="14"/>
        <v/>
      </c>
      <c r="AI46" s="71" t="str">
        <f t="shared" si="15"/>
        <v/>
      </c>
      <c r="AJ46" s="69">
        <f t="shared" si="43"/>
        <v>0</v>
      </c>
      <c r="AK46" s="60">
        <f t="shared" si="44"/>
        <v>0</v>
      </c>
      <c r="AL46" s="60">
        <f t="shared" si="45"/>
        <v>0</v>
      </c>
      <c r="AM46" s="60">
        <f t="shared" si="46"/>
        <v>0</v>
      </c>
      <c r="AN46" s="60">
        <f t="shared" si="47"/>
        <v>0</v>
      </c>
      <c r="AO46" s="60">
        <f t="shared" si="48"/>
        <v>0</v>
      </c>
      <c r="AP46" s="60">
        <f t="shared" si="49"/>
        <v>0</v>
      </c>
      <c r="AQ46" s="60">
        <f t="shared" si="50"/>
        <v>0</v>
      </c>
      <c r="AR46" s="60">
        <f t="shared" si="51"/>
        <v>0</v>
      </c>
      <c r="AS46" s="60">
        <f t="shared" si="52"/>
        <v>0</v>
      </c>
      <c r="AT46" s="60">
        <f t="shared" si="53"/>
        <v>0</v>
      </c>
      <c r="AU46" s="60">
        <f t="shared" si="54"/>
        <v>0</v>
      </c>
      <c r="AV46" s="68">
        <f t="shared" si="38"/>
        <v>0</v>
      </c>
      <c r="AW46" s="68">
        <f t="shared" si="39"/>
        <v>0</v>
      </c>
      <c r="AX46" s="69" t="str">
        <f t="shared" si="40"/>
        <v/>
      </c>
      <c r="AY46" s="68" t="str">
        <f t="shared" si="41"/>
        <v/>
      </c>
      <c r="AZ46" s="67" t="str">
        <f t="shared" si="42"/>
        <v/>
      </c>
      <c r="BA46" s="68" t="str">
        <f t="shared" si="28"/>
        <v/>
      </c>
      <c r="BB46" s="69" t="str">
        <f t="shared" si="29"/>
        <v/>
      </c>
      <c r="BC46" s="68">
        <f t="shared" si="37"/>
        <v>0</v>
      </c>
      <c r="BD46" s="67" t="str">
        <f t="shared" si="30"/>
        <v/>
      </c>
      <c r="BE46" s="69" t="str">
        <f t="shared" si="31"/>
        <v/>
      </c>
      <c r="BF46" s="68" t="str">
        <f t="shared" si="32"/>
        <v/>
      </c>
      <c r="BG46" s="67" t="str">
        <f t="shared" si="33"/>
        <v/>
      </c>
    </row>
    <row r="47" spans="1:59" ht="12" x14ac:dyDescent="0.3">
      <c r="A47" s="445"/>
      <c r="B47" s="3"/>
      <c r="C47" s="3"/>
      <c r="D47" s="495" t="str">
        <f t="shared" si="34"/>
        <v/>
      </c>
      <c r="E47" s="3"/>
      <c r="F47" s="3"/>
      <c r="G47" s="3"/>
      <c r="H47" s="4"/>
      <c r="I47" s="9"/>
      <c r="J47" s="9"/>
      <c r="K47" s="9"/>
      <c r="L47" s="9"/>
      <c r="M47" s="8"/>
      <c r="N47" s="381" t="str">
        <f>IF(D47="No",1,(IF(AND(C47="Part 1033",D47="Yes",H47="Line-Haul"),IF(E47&gt;=20,0.27,(VLOOKUP(E47,'Proration Factors'!$E$14:$F$33,2,FALSE))),(IF(AND(C47="Part 1033",D47="Yes",H47="Switch"),IF(E47&gt;=40,0.2,(VLOOKUP(E47,'Proration Factors'!$H$14:$I$53,2,FALSE))),(IF(AND(C47="Part 92",D47="Yes"),IF(E47&gt;=32,0.143,(VLOOKUP(E47,'Proration Factors'!$B$14:$C$45,2,FALSE))),"")))))))</f>
        <v/>
      </c>
      <c r="O47" s="382" t="str">
        <f t="shared" si="35"/>
        <v/>
      </c>
      <c r="P47" s="383" t="str">
        <f t="shared" si="36"/>
        <v/>
      </c>
      <c r="Q47" s="384" t="str">
        <f t="shared" si="0"/>
        <v/>
      </c>
      <c r="R47" s="3"/>
      <c r="S47" s="205"/>
      <c r="T47" s="60"/>
      <c r="U47" s="68">
        <f t="shared" si="1"/>
        <v>0</v>
      </c>
      <c r="V47" s="26">
        <f t="shared" si="2"/>
        <v>0</v>
      </c>
      <c r="W47" s="26">
        <f t="shared" si="3"/>
        <v>0</v>
      </c>
      <c r="X47" s="21">
        <f t="shared" si="4"/>
        <v>0</v>
      </c>
      <c r="Y47" s="42" t="str">
        <f t="shared" si="5"/>
        <v/>
      </c>
      <c r="Z47" s="26" t="str">
        <f t="shared" si="6"/>
        <v/>
      </c>
      <c r="AA47" s="22" t="str">
        <f t="shared" si="7"/>
        <v/>
      </c>
      <c r="AB47" s="22" t="str">
        <f t="shared" si="8"/>
        <v/>
      </c>
      <c r="AC47" s="26" t="str">
        <f t="shared" si="9"/>
        <v/>
      </c>
      <c r="AD47" s="27" t="str">
        <f t="shared" si="10"/>
        <v/>
      </c>
      <c r="AE47" s="69" t="str">
        <f t="shared" si="11"/>
        <v/>
      </c>
      <c r="AF47" s="60">
        <f t="shared" si="12"/>
        <v>0</v>
      </c>
      <c r="AG47" s="70" t="str">
        <f t="shared" si="13"/>
        <v/>
      </c>
      <c r="AH47" s="70" t="str">
        <f t="shared" si="14"/>
        <v/>
      </c>
      <c r="AI47" s="71" t="str">
        <f t="shared" si="15"/>
        <v/>
      </c>
      <c r="AJ47" s="69">
        <f t="shared" si="43"/>
        <v>0</v>
      </c>
      <c r="AK47" s="60">
        <f t="shared" si="44"/>
        <v>0</v>
      </c>
      <c r="AL47" s="60">
        <f t="shared" si="45"/>
        <v>0</v>
      </c>
      <c r="AM47" s="60">
        <f t="shared" si="46"/>
        <v>0</v>
      </c>
      <c r="AN47" s="60">
        <f t="shared" si="47"/>
        <v>0</v>
      </c>
      <c r="AO47" s="60">
        <f t="shared" si="48"/>
        <v>0</v>
      </c>
      <c r="AP47" s="60">
        <f t="shared" si="49"/>
        <v>0</v>
      </c>
      <c r="AQ47" s="60">
        <f t="shared" si="50"/>
        <v>0</v>
      </c>
      <c r="AR47" s="60">
        <f t="shared" si="51"/>
        <v>0</v>
      </c>
      <c r="AS47" s="60">
        <f t="shared" si="52"/>
        <v>0</v>
      </c>
      <c r="AT47" s="60">
        <f t="shared" si="53"/>
        <v>0</v>
      </c>
      <c r="AU47" s="60">
        <f t="shared" si="54"/>
        <v>0</v>
      </c>
      <c r="AV47" s="68">
        <f t="shared" si="38"/>
        <v>0</v>
      </c>
      <c r="AW47" s="68">
        <f t="shared" si="39"/>
        <v>0</v>
      </c>
      <c r="AX47" s="69" t="str">
        <f t="shared" si="40"/>
        <v/>
      </c>
      <c r="AY47" s="68" t="str">
        <f t="shared" si="41"/>
        <v/>
      </c>
      <c r="AZ47" s="67" t="str">
        <f t="shared" si="42"/>
        <v/>
      </c>
      <c r="BA47" s="68" t="str">
        <f t="shared" si="28"/>
        <v/>
      </c>
      <c r="BB47" s="69" t="str">
        <f t="shared" si="29"/>
        <v/>
      </c>
      <c r="BC47" s="68">
        <f t="shared" si="37"/>
        <v>0</v>
      </c>
      <c r="BD47" s="67" t="str">
        <f t="shared" si="30"/>
        <v/>
      </c>
      <c r="BE47" s="69" t="str">
        <f t="shared" si="31"/>
        <v/>
      </c>
      <c r="BF47" s="68" t="str">
        <f t="shared" si="32"/>
        <v/>
      </c>
      <c r="BG47" s="67" t="str">
        <f t="shared" si="33"/>
        <v/>
      </c>
    </row>
    <row r="48" spans="1:59" ht="12" x14ac:dyDescent="0.3">
      <c r="A48" s="445"/>
      <c r="B48" s="3"/>
      <c r="C48" s="3"/>
      <c r="D48" s="495" t="str">
        <f t="shared" si="34"/>
        <v/>
      </c>
      <c r="E48" s="3"/>
      <c r="F48" s="3"/>
      <c r="G48" s="3"/>
      <c r="H48" s="4"/>
      <c r="I48" s="9"/>
      <c r="J48" s="9"/>
      <c r="K48" s="9"/>
      <c r="L48" s="9"/>
      <c r="M48" s="8"/>
      <c r="N48" s="381" t="str">
        <f>IF(D48="No",1,(IF(AND(C48="Part 1033",D48="Yes",H48="Line-Haul"),IF(E48&gt;=20,0.27,(VLOOKUP(E48,'Proration Factors'!$E$14:$F$33,2,FALSE))),(IF(AND(C48="Part 1033",D48="Yes",H48="Switch"),IF(E48&gt;=40,0.2,(VLOOKUP(E48,'Proration Factors'!$H$14:$I$53,2,FALSE))),(IF(AND(C48="Part 92",D48="Yes"),IF(E48&gt;=32,0.143,(VLOOKUP(E48,'Proration Factors'!$B$14:$C$45,2,FALSE))),"")))))))</f>
        <v/>
      </c>
      <c r="O48" s="382" t="str">
        <f t="shared" si="35"/>
        <v/>
      </c>
      <c r="P48" s="383" t="str">
        <f t="shared" si="36"/>
        <v/>
      </c>
      <c r="Q48" s="384" t="str">
        <f t="shared" si="0"/>
        <v/>
      </c>
      <c r="R48" s="3"/>
      <c r="S48" s="205"/>
      <c r="T48" s="60"/>
      <c r="U48" s="68">
        <f t="shared" si="1"/>
        <v>0</v>
      </c>
      <c r="V48" s="26">
        <f t="shared" si="2"/>
        <v>0</v>
      </c>
      <c r="W48" s="26">
        <f t="shared" si="3"/>
        <v>0</v>
      </c>
      <c r="X48" s="21">
        <f t="shared" si="4"/>
        <v>0</v>
      </c>
      <c r="Y48" s="42" t="str">
        <f t="shared" si="5"/>
        <v/>
      </c>
      <c r="Z48" s="26" t="str">
        <f t="shared" si="6"/>
        <v/>
      </c>
      <c r="AA48" s="22" t="str">
        <f t="shared" si="7"/>
        <v/>
      </c>
      <c r="AB48" s="22" t="str">
        <f t="shared" si="8"/>
        <v/>
      </c>
      <c r="AC48" s="26" t="str">
        <f t="shared" si="9"/>
        <v/>
      </c>
      <c r="AD48" s="27" t="str">
        <f t="shared" si="10"/>
        <v/>
      </c>
      <c r="AE48" s="69" t="str">
        <f t="shared" si="11"/>
        <v/>
      </c>
      <c r="AF48" s="60">
        <f t="shared" si="12"/>
        <v>0</v>
      </c>
      <c r="AG48" s="70" t="str">
        <f t="shared" si="13"/>
        <v/>
      </c>
      <c r="AH48" s="70" t="str">
        <f t="shared" si="14"/>
        <v/>
      </c>
      <c r="AI48" s="71" t="str">
        <f t="shared" si="15"/>
        <v/>
      </c>
      <c r="AJ48" s="69">
        <f t="shared" si="43"/>
        <v>0</v>
      </c>
      <c r="AK48" s="60">
        <f t="shared" si="44"/>
        <v>0</v>
      </c>
      <c r="AL48" s="60">
        <f t="shared" si="45"/>
        <v>0</v>
      </c>
      <c r="AM48" s="60">
        <f t="shared" si="46"/>
        <v>0</v>
      </c>
      <c r="AN48" s="60">
        <f t="shared" si="47"/>
        <v>0</v>
      </c>
      <c r="AO48" s="60">
        <f t="shared" si="48"/>
        <v>0</v>
      </c>
      <c r="AP48" s="60">
        <f t="shared" si="49"/>
        <v>0</v>
      </c>
      <c r="AQ48" s="60">
        <f t="shared" si="50"/>
        <v>0</v>
      </c>
      <c r="AR48" s="60">
        <f t="shared" si="51"/>
        <v>0</v>
      </c>
      <c r="AS48" s="60">
        <f t="shared" si="52"/>
        <v>0</v>
      </c>
      <c r="AT48" s="60">
        <f t="shared" si="53"/>
        <v>0</v>
      </c>
      <c r="AU48" s="60">
        <f t="shared" si="54"/>
        <v>0</v>
      </c>
      <c r="AV48" s="68">
        <f t="shared" si="38"/>
        <v>0</v>
      </c>
      <c r="AW48" s="68">
        <f t="shared" si="39"/>
        <v>0</v>
      </c>
      <c r="AX48" s="69" t="str">
        <f t="shared" si="40"/>
        <v/>
      </c>
      <c r="AY48" s="68" t="str">
        <f t="shared" si="41"/>
        <v/>
      </c>
      <c r="AZ48" s="67" t="str">
        <f t="shared" si="42"/>
        <v/>
      </c>
      <c r="BA48" s="68" t="str">
        <f t="shared" si="28"/>
        <v/>
      </c>
      <c r="BB48" s="69" t="str">
        <f t="shared" si="29"/>
        <v/>
      </c>
      <c r="BC48" s="68">
        <f t="shared" si="37"/>
        <v>0</v>
      </c>
      <c r="BD48" s="67" t="str">
        <f t="shared" si="30"/>
        <v/>
      </c>
      <c r="BE48" s="69" t="str">
        <f t="shared" si="31"/>
        <v/>
      </c>
      <c r="BF48" s="68" t="str">
        <f t="shared" si="32"/>
        <v/>
      </c>
      <c r="BG48" s="67" t="str">
        <f t="shared" si="33"/>
        <v/>
      </c>
    </row>
    <row r="49" spans="1:59" ht="12" x14ac:dyDescent="0.3">
      <c r="A49" s="445"/>
      <c r="B49" s="3"/>
      <c r="C49" s="3"/>
      <c r="D49" s="495" t="str">
        <f t="shared" si="34"/>
        <v/>
      </c>
      <c r="E49" s="3"/>
      <c r="F49" s="3"/>
      <c r="G49" s="3"/>
      <c r="H49" s="4"/>
      <c r="I49" s="9"/>
      <c r="J49" s="9"/>
      <c r="K49" s="9"/>
      <c r="L49" s="9"/>
      <c r="M49" s="8"/>
      <c r="N49" s="381" t="str">
        <f>IF(D49="No",1,(IF(AND(C49="Part 1033",D49="Yes",H49="Line-Haul"),IF(E49&gt;=20,0.27,(VLOOKUP(E49,'Proration Factors'!$E$14:$F$33,2,FALSE))),(IF(AND(C49="Part 1033",D49="Yes",H49="Switch"),IF(E49&gt;=40,0.2,(VLOOKUP(E49,'Proration Factors'!$H$14:$I$53,2,FALSE))),(IF(AND(C49="Part 92",D49="Yes"),IF(E49&gt;=32,0.143,(VLOOKUP(E49,'Proration Factors'!$B$14:$C$45,2,FALSE))),"")))))))</f>
        <v/>
      </c>
      <c r="O49" s="382" t="str">
        <f t="shared" si="35"/>
        <v/>
      </c>
      <c r="P49" s="383" t="str">
        <f t="shared" si="36"/>
        <v/>
      </c>
      <c r="Q49" s="384" t="str">
        <f t="shared" si="0"/>
        <v/>
      </c>
      <c r="R49" s="3"/>
      <c r="S49" s="205"/>
      <c r="T49" s="60"/>
      <c r="U49" s="68">
        <f t="shared" si="1"/>
        <v>0</v>
      </c>
      <c r="V49" s="26">
        <f t="shared" si="2"/>
        <v>0</v>
      </c>
      <c r="W49" s="26">
        <f t="shared" si="3"/>
        <v>0</v>
      </c>
      <c r="X49" s="21">
        <f t="shared" si="4"/>
        <v>0</v>
      </c>
      <c r="Y49" s="42" t="str">
        <f t="shared" si="5"/>
        <v/>
      </c>
      <c r="Z49" s="26" t="str">
        <f t="shared" si="6"/>
        <v/>
      </c>
      <c r="AA49" s="22" t="str">
        <f t="shared" si="7"/>
        <v/>
      </c>
      <c r="AB49" s="22" t="str">
        <f t="shared" si="8"/>
        <v/>
      </c>
      <c r="AC49" s="26" t="str">
        <f t="shared" si="9"/>
        <v/>
      </c>
      <c r="AD49" s="27" t="str">
        <f t="shared" si="10"/>
        <v/>
      </c>
      <c r="AE49" s="69" t="str">
        <f t="shared" si="11"/>
        <v/>
      </c>
      <c r="AF49" s="60">
        <f t="shared" si="12"/>
        <v>0</v>
      </c>
      <c r="AG49" s="70" t="str">
        <f t="shared" si="13"/>
        <v/>
      </c>
      <c r="AH49" s="70" t="str">
        <f t="shared" si="14"/>
        <v/>
      </c>
      <c r="AI49" s="71" t="str">
        <f t="shared" si="15"/>
        <v/>
      </c>
      <c r="AJ49" s="69">
        <f t="shared" si="43"/>
        <v>0</v>
      </c>
      <c r="AK49" s="60">
        <f t="shared" si="44"/>
        <v>0</v>
      </c>
      <c r="AL49" s="60">
        <f t="shared" si="45"/>
        <v>0</v>
      </c>
      <c r="AM49" s="60">
        <f t="shared" si="46"/>
        <v>0</v>
      </c>
      <c r="AN49" s="60">
        <f t="shared" si="47"/>
        <v>0</v>
      </c>
      <c r="AO49" s="60">
        <f t="shared" si="48"/>
        <v>0</v>
      </c>
      <c r="AP49" s="60">
        <f t="shared" si="49"/>
        <v>0</v>
      </c>
      <c r="AQ49" s="60">
        <f t="shared" si="50"/>
        <v>0</v>
      </c>
      <c r="AR49" s="60">
        <f t="shared" si="51"/>
        <v>0</v>
      </c>
      <c r="AS49" s="60">
        <f t="shared" si="52"/>
        <v>0</v>
      </c>
      <c r="AT49" s="60">
        <f t="shared" si="53"/>
        <v>0</v>
      </c>
      <c r="AU49" s="60">
        <f t="shared" si="54"/>
        <v>0</v>
      </c>
      <c r="AV49" s="68">
        <f t="shared" si="38"/>
        <v>0</v>
      </c>
      <c r="AW49" s="68">
        <f t="shared" si="39"/>
        <v>0</v>
      </c>
      <c r="AX49" s="69" t="str">
        <f t="shared" si="40"/>
        <v/>
      </c>
      <c r="AY49" s="68" t="str">
        <f t="shared" si="41"/>
        <v/>
      </c>
      <c r="AZ49" s="67" t="str">
        <f t="shared" si="42"/>
        <v/>
      </c>
      <c r="BA49" s="68" t="str">
        <f t="shared" si="28"/>
        <v/>
      </c>
      <c r="BB49" s="69" t="str">
        <f t="shared" si="29"/>
        <v/>
      </c>
      <c r="BC49" s="68">
        <f t="shared" si="37"/>
        <v>0</v>
      </c>
      <c r="BD49" s="67" t="str">
        <f t="shared" si="30"/>
        <v/>
      </c>
      <c r="BE49" s="69" t="str">
        <f t="shared" si="31"/>
        <v/>
      </c>
      <c r="BF49" s="68" t="str">
        <f t="shared" si="32"/>
        <v/>
      </c>
      <c r="BG49" s="67" t="str">
        <f t="shared" si="33"/>
        <v/>
      </c>
    </row>
    <row r="50" spans="1:59" ht="12" x14ac:dyDescent="0.3">
      <c r="A50" s="445"/>
      <c r="B50" s="3"/>
      <c r="C50" s="3"/>
      <c r="D50" s="495" t="str">
        <f t="shared" si="34"/>
        <v/>
      </c>
      <c r="E50" s="3"/>
      <c r="F50" s="3"/>
      <c r="G50" s="3"/>
      <c r="H50" s="4"/>
      <c r="I50" s="9"/>
      <c r="J50" s="9"/>
      <c r="K50" s="9"/>
      <c r="L50" s="9"/>
      <c r="M50" s="8"/>
      <c r="N50" s="381" t="str">
        <f>IF(D50="No",1,(IF(AND(C50="Part 1033",D50="Yes",H50="Line-Haul"),IF(E50&gt;=20,0.27,(VLOOKUP(E50,'Proration Factors'!$E$14:$F$33,2,FALSE))),(IF(AND(C50="Part 1033",D50="Yes",H50="Switch"),IF(E50&gt;=40,0.2,(VLOOKUP(E50,'Proration Factors'!$H$14:$I$53,2,FALSE))),(IF(AND(C50="Part 92",D50="Yes"),IF(E50&gt;=32,0.143,(VLOOKUP(E50,'Proration Factors'!$B$14:$C$45,2,FALSE))),"")))))))</f>
        <v/>
      </c>
      <c r="O50" s="382" t="str">
        <f t="shared" si="35"/>
        <v/>
      </c>
      <c r="P50" s="383" t="str">
        <f t="shared" si="36"/>
        <v/>
      </c>
      <c r="Q50" s="384" t="str">
        <f t="shared" si="0"/>
        <v/>
      </c>
      <c r="R50" s="3"/>
      <c r="S50" s="205"/>
      <c r="T50" s="60"/>
      <c r="U50" s="68">
        <f t="shared" si="1"/>
        <v>0</v>
      </c>
      <c r="V50" s="26">
        <f t="shared" si="2"/>
        <v>0</v>
      </c>
      <c r="W50" s="26">
        <f t="shared" si="3"/>
        <v>0</v>
      </c>
      <c r="X50" s="21">
        <f t="shared" si="4"/>
        <v>0</v>
      </c>
      <c r="Y50" s="42" t="str">
        <f t="shared" si="5"/>
        <v/>
      </c>
      <c r="Z50" s="26" t="str">
        <f t="shared" si="6"/>
        <v/>
      </c>
      <c r="AA50" s="22" t="str">
        <f t="shared" si="7"/>
        <v/>
      </c>
      <c r="AB50" s="22" t="str">
        <f t="shared" si="8"/>
        <v/>
      </c>
      <c r="AC50" s="26" t="str">
        <f t="shared" si="9"/>
        <v/>
      </c>
      <c r="AD50" s="27" t="str">
        <f t="shared" si="10"/>
        <v/>
      </c>
      <c r="AE50" s="69" t="str">
        <f t="shared" si="11"/>
        <v/>
      </c>
      <c r="AF50" s="60">
        <f t="shared" si="12"/>
        <v>0</v>
      </c>
      <c r="AG50" s="70" t="str">
        <f t="shared" si="13"/>
        <v/>
      </c>
      <c r="AH50" s="70" t="str">
        <f t="shared" si="14"/>
        <v/>
      </c>
      <c r="AI50" s="71" t="str">
        <f t="shared" si="15"/>
        <v/>
      </c>
      <c r="AJ50" s="69">
        <f t="shared" si="43"/>
        <v>0</v>
      </c>
      <c r="AK50" s="60">
        <f t="shared" si="44"/>
        <v>0</v>
      </c>
      <c r="AL50" s="60">
        <f t="shared" si="45"/>
        <v>0</v>
      </c>
      <c r="AM50" s="60">
        <f t="shared" si="46"/>
        <v>0</v>
      </c>
      <c r="AN50" s="60">
        <f t="shared" si="47"/>
        <v>0</v>
      </c>
      <c r="AO50" s="60">
        <f t="shared" si="48"/>
        <v>0</v>
      </c>
      <c r="AP50" s="60">
        <f t="shared" si="49"/>
        <v>0</v>
      </c>
      <c r="AQ50" s="60">
        <f t="shared" si="50"/>
        <v>0</v>
      </c>
      <c r="AR50" s="60">
        <f t="shared" si="51"/>
        <v>0</v>
      </c>
      <c r="AS50" s="60">
        <f t="shared" si="52"/>
        <v>0</v>
      </c>
      <c r="AT50" s="60">
        <f t="shared" si="53"/>
        <v>0</v>
      </c>
      <c r="AU50" s="60">
        <f t="shared" si="54"/>
        <v>0</v>
      </c>
      <c r="AV50" s="68">
        <f t="shared" si="38"/>
        <v>0</v>
      </c>
      <c r="AW50" s="68">
        <f t="shared" si="39"/>
        <v>0</v>
      </c>
      <c r="AX50" s="69" t="str">
        <f t="shared" si="40"/>
        <v/>
      </c>
      <c r="AY50" s="68" t="str">
        <f t="shared" si="41"/>
        <v/>
      </c>
      <c r="AZ50" s="67" t="str">
        <f t="shared" si="42"/>
        <v/>
      </c>
      <c r="BA50" s="68" t="str">
        <f t="shared" si="28"/>
        <v/>
      </c>
      <c r="BB50" s="69" t="str">
        <f t="shared" si="29"/>
        <v/>
      </c>
      <c r="BC50" s="68">
        <f t="shared" si="37"/>
        <v>0</v>
      </c>
      <c r="BD50" s="67" t="str">
        <f t="shared" si="30"/>
        <v/>
      </c>
      <c r="BE50" s="69" t="str">
        <f t="shared" si="31"/>
        <v/>
      </c>
      <c r="BF50" s="68" t="str">
        <f t="shared" si="32"/>
        <v/>
      </c>
      <c r="BG50" s="67" t="str">
        <f t="shared" si="33"/>
        <v/>
      </c>
    </row>
    <row r="51" spans="1:59" ht="12" x14ac:dyDescent="0.3">
      <c r="A51" s="445"/>
      <c r="B51" s="3"/>
      <c r="C51" s="3"/>
      <c r="D51" s="495" t="str">
        <f t="shared" si="34"/>
        <v/>
      </c>
      <c r="E51" s="3"/>
      <c r="F51" s="3"/>
      <c r="G51" s="3"/>
      <c r="H51" s="4"/>
      <c r="I51" s="9"/>
      <c r="J51" s="9"/>
      <c r="K51" s="9"/>
      <c r="L51" s="9"/>
      <c r="M51" s="8"/>
      <c r="N51" s="381" t="str">
        <f>IF(D51="No",1,(IF(AND(C51="Part 1033",D51="Yes",H51="Line-Haul"),IF(E51&gt;=20,0.27,(VLOOKUP(E51,'Proration Factors'!$E$14:$F$33,2,FALSE))),(IF(AND(C51="Part 1033",D51="Yes",H51="Switch"),IF(E51&gt;=40,0.2,(VLOOKUP(E51,'Proration Factors'!$H$14:$I$53,2,FALSE))),(IF(AND(C51="Part 92",D51="Yes"),IF(E51&gt;=32,0.143,(VLOOKUP(E51,'Proration Factors'!$B$14:$C$45,2,FALSE))),"")))))))</f>
        <v/>
      </c>
      <c r="O51" s="382" t="str">
        <f t="shared" si="35"/>
        <v/>
      </c>
      <c r="P51" s="383" t="str">
        <f t="shared" si="36"/>
        <v/>
      </c>
      <c r="Q51" s="384" t="str">
        <f t="shared" si="0"/>
        <v/>
      </c>
      <c r="R51" s="3"/>
      <c r="S51" s="205"/>
      <c r="T51" s="60"/>
      <c r="U51" s="68">
        <f t="shared" si="1"/>
        <v>0</v>
      </c>
      <c r="V51" s="26">
        <f t="shared" si="2"/>
        <v>0</v>
      </c>
      <c r="W51" s="26">
        <f t="shared" si="3"/>
        <v>0</v>
      </c>
      <c r="X51" s="21">
        <f t="shared" si="4"/>
        <v>0</v>
      </c>
      <c r="Y51" s="42" t="str">
        <f t="shared" si="5"/>
        <v/>
      </c>
      <c r="Z51" s="26" t="str">
        <f t="shared" si="6"/>
        <v/>
      </c>
      <c r="AA51" s="22" t="str">
        <f t="shared" si="7"/>
        <v/>
      </c>
      <c r="AB51" s="22" t="str">
        <f t="shared" si="8"/>
        <v/>
      </c>
      <c r="AC51" s="26" t="str">
        <f t="shared" si="9"/>
        <v/>
      </c>
      <c r="AD51" s="27" t="str">
        <f t="shared" si="10"/>
        <v/>
      </c>
      <c r="AE51" s="69" t="str">
        <f t="shared" si="11"/>
        <v/>
      </c>
      <c r="AF51" s="60">
        <f t="shared" si="12"/>
        <v>0</v>
      </c>
      <c r="AG51" s="70" t="str">
        <f t="shared" si="13"/>
        <v/>
      </c>
      <c r="AH51" s="70" t="str">
        <f t="shared" si="14"/>
        <v/>
      </c>
      <c r="AI51" s="71" t="str">
        <f t="shared" si="15"/>
        <v/>
      </c>
      <c r="AJ51" s="69">
        <f t="shared" si="43"/>
        <v>0</v>
      </c>
      <c r="AK51" s="60">
        <f t="shared" si="44"/>
        <v>0</v>
      </c>
      <c r="AL51" s="60">
        <f t="shared" si="45"/>
        <v>0</v>
      </c>
      <c r="AM51" s="60">
        <f t="shared" si="46"/>
        <v>0</v>
      </c>
      <c r="AN51" s="60">
        <f t="shared" si="47"/>
        <v>0</v>
      </c>
      <c r="AO51" s="60">
        <f t="shared" si="48"/>
        <v>0</v>
      </c>
      <c r="AP51" s="60">
        <f t="shared" si="49"/>
        <v>0</v>
      </c>
      <c r="AQ51" s="60">
        <f t="shared" si="50"/>
        <v>0</v>
      </c>
      <c r="AR51" s="60">
        <f t="shared" si="51"/>
        <v>0</v>
      </c>
      <c r="AS51" s="60">
        <f t="shared" si="52"/>
        <v>0</v>
      </c>
      <c r="AT51" s="60">
        <f t="shared" si="53"/>
        <v>0</v>
      </c>
      <c r="AU51" s="60">
        <f t="shared" si="54"/>
        <v>0</v>
      </c>
      <c r="AV51" s="68">
        <f t="shared" si="38"/>
        <v>0</v>
      </c>
      <c r="AW51" s="68">
        <f t="shared" si="39"/>
        <v>0</v>
      </c>
      <c r="AX51" s="69" t="str">
        <f t="shared" si="40"/>
        <v/>
      </c>
      <c r="AY51" s="68" t="str">
        <f t="shared" si="41"/>
        <v/>
      </c>
      <c r="AZ51" s="67" t="str">
        <f t="shared" si="42"/>
        <v/>
      </c>
      <c r="BA51" s="68" t="str">
        <f t="shared" si="28"/>
        <v/>
      </c>
      <c r="BB51" s="69" t="str">
        <f t="shared" si="29"/>
        <v/>
      </c>
      <c r="BC51" s="68">
        <f t="shared" si="37"/>
        <v>0</v>
      </c>
      <c r="BD51" s="67" t="str">
        <f t="shared" si="30"/>
        <v/>
      </c>
      <c r="BE51" s="69" t="str">
        <f t="shared" si="31"/>
        <v/>
      </c>
      <c r="BF51" s="68" t="str">
        <f t="shared" si="32"/>
        <v/>
      </c>
      <c r="BG51" s="67" t="str">
        <f t="shared" si="33"/>
        <v/>
      </c>
    </row>
    <row r="52" spans="1:59" ht="12" x14ac:dyDescent="0.3">
      <c r="A52" s="445"/>
      <c r="B52" s="3"/>
      <c r="C52" s="3"/>
      <c r="D52" s="495" t="str">
        <f t="shared" si="34"/>
        <v/>
      </c>
      <c r="E52" s="3"/>
      <c r="F52" s="3"/>
      <c r="G52" s="3"/>
      <c r="H52" s="4"/>
      <c r="I52" s="9"/>
      <c r="J52" s="9"/>
      <c r="K52" s="9"/>
      <c r="L52" s="9"/>
      <c r="M52" s="8"/>
      <c r="N52" s="381" t="str">
        <f>IF(D52="No",1,(IF(AND(C52="Part 1033",D52="Yes",H52="Line-Haul"),IF(E52&gt;=20,0.27,(VLOOKUP(E52,'Proration Factors'!$E$14:$F$33,2,FALSE))),(IF(AND(C52="Part 1033",D52="Yes",H52="Switch"),IF(E52&gt;=40,0.2,(VLOOKUP(E52,'Proration Factors'!$H$14:$I$53,2,FALSE))),(IF(AND(C52="Part 92",D52="Yes"),IF(E52&gt;=32,0.143,(VLOOKUP(E52,'Proration Factors'!$B$14:$C$45,2,FALSE))),"")))))))</f>
        <v/>
      </c>
      <c r="O52" s="382" t="str">
        <f t="shared" si="35"/>
        <v/>
      </c>
      <c r="P52" s="383" t="str">
        <f t="shared" si="36"/>
        <v/>
      </c>
      <c r="Q52" s="384" t="str">
        <f t="shared" si="0"/>
        <v/>
      </c>
      <c r="R52" s="3"/>
      <c r="S52" s="205"/>
      <c r="T52" s="60"/>
      <c r="U52" s="68">
        <f t="shared" si="1"/>
        <v>0</v>
      </c>
      <c r="V52" s="26">
        <f t="shared" si="2"/>
        <v>0</v>
      </c>
      <c r="W52" s="26">
        <f t="shared" si="3"/>
        <v>0</v>
      </c>
      <c r="X52" s="21">
        <f t="shared" si="4"/>
        <v>0</v>
      </c>
      <c r="Y52" s="42" t="str">
        <f t="shared" si="5"/>
        <v/>
      </c>
      <c r="Z52" s="26" t="str">
        <f t="shared" si="6"/>
        <v/>
      </c>
      <c r="AA52" s="22" t="str">
        <f t="shared" si="7"/>
        <v/>
      </c>
      <c r="AB52" s="22" t="str">
        <f t="shared" si="8"/>
        <v/>
      </c>
      <c r="AC52" s="26" t="str">
        <f t="shared" si="9"/>
        <v/>
      </c>
      <c r="AD52" s="27" t="str">
        <f t="shared" si="10"/>
        <v/>
      </c>
      <c r="AE52" s="69" t="str">
        <f t="shared" si="11"/>
        <v/>
      </c>
      <c r="AF52" s="60">
        <f t="shared" si="12"/>
        <v>0</v>
      </c>
      <c r="AG52" s="70" t="str">
        <f t="shared" si="13"/>
        <v/>
      </c>
      <c r="AH52" s="70" t="str">
        <f t="shared" si="14"/>
        <v/>
      </c>
      <c r="AI52" s="71" t="str">
        <f t="shared" si="15"/>
        <v/>
      </c>
      <c r="AJ52" s="69">
        <f t="shared" si="43"/>
        <v>0</v>
      </c>
      <c r="AK52" s="60">
        <f t="shared" si="44"/>
        <v>0</v>
      </c>
      <c r="AL52" s="60">
        <f t="shared" si="45"/>
        <v>0</v>
      </c>
      <c r="AM52" s="60">
        <f t="shared" si="46"/>
        <v>0</v>
      </c>
      <c r="AN52" s="60">
        <f t="shared" si="47"/>
        <v>0</v>
      </c>
      <c r="AO52" s="60">
        <f t="shared" si="48"/>
        <v>0</v>
      </c>
      <c r="AP52" s="60">
        <f t="shared" si="49"/>
        <v>0</v>
      </c>
      <c r="AQ52" s="60">
        <f t="shared" si="50"/>
        <v>0</v>
      </c>
      <c r="AR52" s="60">
        <f t="shared" si="51"/>
        <v>0</v>
      </c>
      <c r="AS52" s="60">
        <f t="shared" si="52"/>
        <v>0</v>
      </c>
      <c r="AT52" s="60">
        <f t="shared" si="53"/>
        <v>0</v>
      </c>
      <c r="AU52" s="60">
        <f t="shared" si="54"/>
        <v>0</v>
      </c>
      <c r="AV52" s="68">
        <f t="shared" si="38"/>
        <v>0</v>
      </c>
      <c r="AW52" s="68">
        <f t="shared" si="39"/>
        <v>0</v>
      </c>
      <c r="AX52" s="69" t="str">
        <f t="shared" si="40"/>
        <v/>
      </c>
      <c r="AY52" s="68" t="str">
        <f t="shared" si="41"/>
        <v/>
      </c>
      <c r="AZ52" s="67" t="str">
        <f t="shared" si="42"/>
        <v/>
      </c>
      <c r="BA52" s="68" t="str">
        <f t="shared" si="28"/>
        <v/>
      </c>
      <c r="BB52" s="69" t="str">
        <f t="shared" si="29"/>
        <v/>
      </c>
      <c r="BC52" s="68">
        <f t="shared" si="37"/>
        <v>0</v>
      </c>
      <c r="BD52" s="67" t="str">
        <f t="shared" si="30"/>
        <v/>
      </c>
      <c r="BE52" s="69" t="str">
        <f t="shared" si="31"/>
        <v/>
      </c>
      <c r="BF52" s="68" t="str">
        <f t="shared" si="32"/>
        <v/>
      </c>
      <c r="BG52" s="67" t="str">
        <f t="shared" si="33"/>
        <v/>
      </c>
    </row>
    <row r="53" spans="1:59" ht="12" x14ac:dyDescent="0.3">
      <c r="A53" s="445"/>
      <c r="B53" s="3"/>
      <c r="C53" s="3"/>
      <c r="D53" s="495" t="str">
        <f t="shared" si="34"/>
        <v/>
      </c>
      <c r="E53" s="3"/>
      <c r="F53" s="3"/>
      <c r="G53" s="3"/>
      <c r="H53" s="4"/>
      <c r="I53" s="9"/>
      <c r="J53" s="9"/>
      <c r="K53" s="9"/>
      <c r="L53" s="9"/>
      <c r="M53" s="8"/>
      <c r="N53" s="381" t="str">
        <f>IF(D53="No",1,(IF(AND(C53="Part 1033",D53="Yes",H53="Line-Haul"),IF(E53&gt;=20,0.27,(VLOOKUP(E53,'Proration Factors'!$E$14:$F$33,2,FALSE))),(IF(AND(C53="Part 1033",D53="Yes",H53="Switch"),IF(E53&gt;=40,0.2,(VLOOKUP(E53,'Proration Factors'!$H$14:$I$53,2,FALSE))),(IF(AND(C53="Part 92",D53="Yes"),IF(E53&gt;=32,0.143,(VLOOKUP(E53,'Proration Factors'!$B$14:$C$45,2,FALSE))),"")))))))</f>
        <v/>
      </c>
      <c r="O53" s="382" t="str">
        <f t="shared" si="35"/>
        <v/>
      </c>
      <c r="P53" s="383" t="str">
        <f t="shared" si="36"/>
        <v/>
      </c>
      <c r="Q53" s="384" t="str">
        <f t="shared" si="0"/>
        <v/>
      </c>
      <c r="R53" s="3"/>
      <c r="S53" s="205"/>
      <c r="T53" s="60"/>
      <c r="U53" s="68">
        <f t="shared" si="1"/>
        <v>0</v>
      </c>
      <c r="V53" s="26">
        <f t="shared" si="2"/>
        <v>0</v>
      </c>
      <c r="W53" s="26">
        <f t="shared" si="3"/>
        <v>0</v>
      </c>
      <c r="X53" s="21">
        <f t="shared" si="4"/>
        <v>0</v>
      </c>
      <c r="Y53" s="42" t="str">
        <f t="shared" si="5"/>
        <v/>
      </c>
      <c r="Z53" s="26" t="str">
        <f t="shared" si="6"/>
        <v/>
      </c>
      <c r="AA53" s="22" t="str">
        <f t="shared" si="7"/>
        <v/>
      </c>
      <c r="AB53" s="22" t="str">
        <f t="shared" si="8"/>
        <v/>
      </c>
      <c r="AC53" s="26" t="str">
        <f t="shared" si="9"/>
        <v/>
      </c>
      <c r="AD53" s="27" t="str">
        <f t="shared" si="10"/>
        <v/>
      </c>
      <c r="AE53" s="69" t="str">
        <f t="shared" si="11"/>
        <v/>
      </c>
      <c r="AF53" s="60">
        <f t="shared" si="12"/>
        <v>0</v>
      </c>
      <c r="AG53" s="70" t="str">
        <f t="shared" si="13"/>
        <v/>
      </c>
      <c r="AH53" s="70" t="str">
        <f t="shared" si="14"/>
        <v/>
      </c>
      <c r="AI53" s="71" t="str">
        <f t="shared" si="15"/>
        <v/>
      </c>
      <c r="AJ53" s="69">
        <f t="shared" si="43"/>
        <v>0</v>
      </c>
      <c r="AK53" s="60">
        <f t="shared" si="44"/>
        <v>0</v>
      </c>
      <c r="AL53" s="60">
        <f t="shared" si="45"/>
        <v>0</v>
      </c>
      <c r="AM53" s="60">
        <f t="shared" si="46"/>
        <v>0</v>
      </c>
      <c r="AN53" s="60">
        <f t="shared" si="47"/>
        <v>0</v>
      </c>
      <c r="AO53" s="60">
        <f t="shared" si="48"/>
        <v>0</v>
      </c>
      <c r="AP53" s="60">
        <f t="shared" si="49"/>
        <v>0</v>
      </c>
      <c r="AQ53" s="60">
        <f t="shared" si="50"/>
        <v>0</v>
      </c>
      <c r="AR53" s="60">
        <f t="shared" si="51"/>
        <v>0</v>
      </c>
      <c r="AS53" s="60">
        <f t="shared" si="52"/>
        <v>0</v>
      </c>
      <c r="AT53" s="60">
        <f t="shared" si="53"/>
        <v>0</v>
      </c>
      <c r="AU53" s="60">
        <f t="shared" si="54"/>
        <v>0</v>
      </c>
      <c r="AV53" s="68">
        <f t="shared" si="38"/>
        <v>0</v>
      </c>
      <c r="AW53" s="68">
        <f t="shared" si="39"/>
        <v>0</v>
      </c>
      <c r="AX53" s="69" t="str">
        <f t="shared" si="40"/>
        <v/>
      </c>
      <c r="AY53" s="68" t="str">
        <f t="shared" si="41"/>
        <v/>
      </c>
      <c r="AZ53" s="67" t="str">
        <f t="shared" si="42"/>
        <v/>
      </c>
      <c r="BA53" s="68" t="str">
        <f t="shared" si="28"/>
        <v/>
      </c>
      <c r="BB53" s="69" t="str">
        <f t="shared" si="29"/>
        <v/>
      </c>
      <c r="BC53" s="68">
        <f t="shared" si="37"/>
        <v>0</v>
      </c>
      <c r="BD53" s="67" t="str">
        <f t="shared" si="30"/>
        <v/>
      </c>
      <c r="BE53" s="69" t="str">
        <f t="shared" si="31"/>
        <v/>
      </c>
      <c r="BF53" s="68" t="str">
        <f t="shared" si="32"/>
        <v/>
      </c>
      <c r="BG53" s="67" t="str">
        <f t="shared" si="33"/>
        <v/>
      </c>
    </row>
    <row r="54" spans="1:59" ht="12" x14ac:dyDescent="0.3">
      <c r="A54" s="445"/>
      <c r="B54" s="3"/>
      <c r="C54" s="3"/>
      <c r="D54" s="495" t="str">
        <f t="shared" si="34"/>
        <v/>
      </c>
      <c r="E54" s="3"/>
      <c r="F54" s="3"/>
      <c r="G54" s="3"/>
      <c r="H54" s="4"/>
      <c r="I54" s="9"/>
      <c r="J54" s="9"/>
      <c r="K54" s="9"/>
      <c r="L54" s="9"/>
      <c r="M54" s="8"/>
      <c r="N54" s="381" t="str">
        <f>IF(D54="No",1,(IF(AND(C54="Part 1033",D54="Yes",H54="Line-Haul"),IF(E54&gt;=20,0.27,(VLOOKUP(E54,'Proration Factors'!$E$14:$F$33,2,FALSE))),(IF(AND(C54="Part 1033",D54="Yes",H54="Switch"),IF(E54&gt;=40,0.2,(VLOOKUP(E54,'Proration Factors'!$H$14:$I$53,2,FALSE))),(IF(AND(C54="Part 92",D54="Yes"),IF(E54&gt;=32,0.143,(VLOOKUP(E54,'Proration Factors'!$B$14:$C$45,2,FALSE))),"")))))))</f>
        <v/>
      </c>
      <c r="O54" s="382" t="str">
        <f t="shared" si="35"/>
        <v/>
      </c>
      <c r="P54" s="383" t="str">
        <f t="shared" si="36"/>
        <v/>
      </c>
      <c r="Q54" s="384" t="str">
        <f t="shared" si="0"/>
        <v/>
      </c>
      <c r="R54" s="3"/>
      <c r="S54" s="205"/>
      <c r="T54" s="60"/>
      <c r="U54" s="68">
        <f t="shared" si="1"/>
        <v>0</v>
      </c>
      <c r="V54" s="26">
        <f t="shared" si="2"/>
        <v>0</v>
      </c>
      <c r="W54" s="26">
        <f t="shared" si="3"/>
        <v>0</v>
      </c>
      <c r="X54" s="21">
        <f t="shared" si="4"/>
        <v>0</v>
      </c>
      <c r="Y54" s="42" t="str">
        <f t="shared" si="5"/>
        <v/>
      </c>
      <c r="Z54" s="26" t="str">
        <f t="shared" si="6"/>
        <v/>
      </c>
      <c r="AA54" s="22" t="str">
        <f t="shared" si="7"/>
        <v/>
      </c>
      <c r="AB54" s="22" t="str">
        <f t="shared" si="8"/>
        <v/>
      </c>
      <c r="AC54" s="26" t="str">
        <f t="shared" si="9"/>
        <v/>
      </c>
      <c r="AD54" s="27" t="str">
        <f t="shared" si="10"/>
        <v/>
      </c>
      <c r="AE54" s="69" t="str">
        <f t="shared" si="11"/>
        <v/>
      </c>
      <c r="AF54" s="60">
        <f t="shared" si="12"/>
        <v>0</v>
      </c>
      <c r="AG54" s="70" t="str">
        <f t="shared" si="13"/>
        <v/>
      </c>
      <c r="AH54" s="70" t="str">
        <f t="shared" si="14"/>
        <v/>
      </c>
      <c r="AI54" s="71" t="str">
        <f t="shared" si="15"/>
        <v/>
      </c>
      <c r="AJ54" s="69">
        <f t="shared" si="43"/>
        <v>0</v>
      </c>
      <c r="AK54" s="60">
        <f t="shared" si="44"/>
        <v>0</v>
      </c>
      <c r="AL54" s="60">
        <f t="shared" si="45"/>
        <v>0</v>
      </c>
      <c r="AM54" s="60">
        <f t="shared" si="46"/>
        <v>0</v>
      </c>
      <c r="AN54" s="60">
        <f t="shared" si="47"/>
        <v>0</v>
      </c>
      <c r="AO54" s="60">
        <f t="shared" si="48"/>
        <v>0</v>
      </c>
      <c r="AP54" s="60">
        <f t="shared" si="49"/>
        <v>0</v>
      </c>
      <c r="AQ54" s="60">
        <f t="shared" si="50"/>
        <v>0</v>
      </c>
      <c r="AR54" s="60">
        <f t="shared" si="51"/>
        <v>0</v>
      </c>
      <c r="AS54" s="60">
        <f t="shared" si="52"/>
        <v>0</v>
      </c>
      <c r="AT54" s="60">
        <f t="shared" si="53"/>
        <v>0</v>
      </c>
      <c r="AU54" s="60">
        <f t="shared" si="54"/>
        <v>0</v>
      </c>
      <c r="AV54" s="68">
        <f t="shared" si="38"/>
        <v>0</v>
      </c>
      <c r="AW54" s="68">
        <f t="shared" si="39"/>
        <v>0</v>
      </c>
      <c r="AX54" s="69" t="str">
        <f t="shared" si="40"/>
        <v/>
      </c>
      <c r="AY54" s="68" t="str">
        <f t="shared" si="41"/>
        <v/>
      </c>
      <c r="AZ54" s="67" t="str">
        <f t="shared" si="42"/>
        <v/>
      </c>
      <c r="BA54" s="68" t="str">
        <f t="shared" si="28"/>
        <v/>
      </c>
      <c r="BB54" s="69" t="str">
        <f t="shared" si="29"/>
        <v/>
      </c>
      <c r="BC54" s="68">
        <f t="shared" si="37"/>
        <v>0</v>
      </c>
      <c r="BD54" s="67" t="str">
        <f t="shared" si="30"/>
        <v/>
      </c>
      <c r="BE54" s="69" t="str">
        <f t="shared" si="31"/>
        <v/>
      </c>
      <c r="BF54" s="68" t="str">
        <f t="shared" si="32"/>
        <v/>
      </c>
      <c r="BG54" s="67" t="str">
        <f t="shared" si="33"/>
        <v/>
      </c>
    </row>
    <row r="55" spans="1:59" ht="12" x14ac:dyDescent="0.3">
      <c r="A55" s="445"/>
      <c r="B55" s="3"/>
      <c r="C55" s="3"/>
      <c r="D55" s="495" t="str">
        <f t="shared" si="34"/>
        <v/>
      </c>
      <c r="E55" s="3"/>
      <c r="F55" s="3"/>
      <c r="G55" s="3"/>
      <c r="H55" s="4"/>
      <c r="I55" s="9"/>
      <c r="J55" s="9"/>
      <c r="K55" s="9"/>
      <c r="L55" s="9"/>
      <c r="M55" s="8"/>
      <c r="N55" s="381" t="str">
        <f>IF(D55="No",1,(IF(AND(C55="Part 1033",D55="Yes",H55="Line-Haul"),IF(E55&gt;=20,0.27,(VLOOKUP(E55,'Proration Factors'!$E$14:$F$33,2,FALSE))),(IF(AND(C55="Part 1033",D55="Yes",H55="Switch"),IF(E55&gt;=40,0.2,(VLOOKUP(E55,'Proration Factors'!$H$14:$I$53,2,FALSE))),(IF(AND(C55="Part 92",D55="Yes"),IF(E55&gt;=32,0.143,(VLOOKUP(E55,'Proration Factors'!$B$14:$C$45,2,FALSE))),"")))))))</f>
        <v/>
      </c>
      <c r="O55" s="382" t="str">
        <f t="shared" si="35"/>
        <v/>
      </c>
      <c r="P55" s="383" t="str">
        <f t="shared" si="36"/>
        <v/>
      </c>
      <c r="Q55" s="384" t="str">
        <f t="shared" si="0"/>
        <v/>
      </c>
      <c r="R55" s="3"/>
      <c r="S55" s="205"/>
      <c r="T55" s="60"/>
      <c r="U55" s="68">
        <f t="shared" si="1"/>
        <v>0</v>
      </c>
      <c r="V55" s="26">
        <f t="shared" si="2"/>
        <v>0</v>
      </c>
      <c r="W55" s="26">
        <f t="shared" si="3"/>
        <v>0</v>
      </c>
      <c r="X55" s="21">
        <f t="shared" si="4"/>
        <v>0</v>
      </c>
      <c r="Y55" s="42" t="str">
        <f t="shared" si="5"/>
        <v/>
      </c>
      <c r="Z55" s="26" t="str">
        <f t="shared" si="6"/>
        <v/>
      </c>
      <c r="AA55" s="22" t="str">
        <f t="shared" si="7"/>
        <v/>
      </c>
      <c r="AB55" s="22" t="str">
        <f t="shared" si="8"/>
        <v/>
      </c>
      <c r="AC55" s="26" t="str">
        <f t="shared" si="9"/>
        <v/>
      </c>
      <c r="AD55" s="27" t="str">
        <f t="shared" si="10"/>
        <v/>
      </c>
      <c r="AE55" s="69" t="str">
        <f t="shared" si="11"/>
        <v/>
      </c>
      <c r="AF55" s="60">
        <f t="shared" si="12"/>
        <v>0</v>
      </c>
      <c r="AG55" s="70" t="str">
        <f t="shared" si="13"/>
        <v/>
      </c>
      <c r="AH55" s="70" t="str">
        <f t="shared" si="14"/>
        <v/>
      </c>
      <c r="AI55" s="71" t="str">
        <f t="shared" si="15"/>
        <v/>
      </c>
      <c r="AJ55" s="69">
        <f t="shared" si="43"/>
        <v>0</v>
      </c>
      <c r="AK55" s="60">
        <f t="shared" si="44"/>
        <v>0</v>
      </c>
      <c r="AL55" s="60">
        <f t="shared" si="45"/>
        <v>0</v>
      </c>
      <c r="AM55" s="60">
        <f t="shared" si="46"/>
        <v>0</v>
      </c>
      <c r="AN55" s="60">
        <f t="shared" si="47"/>
        <v>0</v>
      </c>
      <c r="AO55" s="60">
        <f t="shared" si="48"/>
        <v>0</v>
      </c>
      <c r="AP55" s="60">
        <f t="shared" si="49"/>
        <v>0</v>
      </c>
      <c r="AQ55" s="60">
        <f t="shared" si="50"/>
        <v>0</v>
      </c>
      <c r="AR55" s="60">
        <f t="shared" si="51"/>
        <v>0</v>
      </c>
      <c r="AS55" s="60">
        <f t="shared" si="52"/>
        <v>0</v>
      </c>
      <c r="AT55" s="60">
        <f t="shared" si="53"/>
        <v>0</v>
      </c>
      <c r="AU55" s="60">
        <f t="shared" si="54"/>
        <v>0</v>
      </c>
      <c r="AV55" s="68">
        <f t="shared" si="38"/>
        <v>0</v>
      </c>
      <c r="AW55" s="68">
        <f t="shared" si="39"/>
        <v>0</v>
      </c>
      <c r="AX55" s="69" t="str">
        <f t="shared" si="40"/>
        <v/>
      </c>
      <c r="AY55" s="68" t="str">
        <f t="shared" si="41"/>
        <v/>
      </c>
      <c r="AZ55" s="67" t="str">
        <f t="shared" si="42"/>
        <v/>
      </c>
      <c r="BA55" s="68" t="str">
        <f t="shared" si="28"/>
        <v/>
      </c>
      <c r="BB55" s="69" t="str">
        <f t="shared" si="29"/>
        <v/>
      </c>
      <c r="BC55" s="68">
        <f t="shared" si="37"/>
        <v>0</v>
      </c>
      <c r="BD55" s="67" t="str">
        <f t="shared" si="30"/>
        <v/>
      </c>
      <c r="BE55" s="69" t="str">
        <f t="shared" si="31"/>
        <v/>
      </c>
      <c r="BF55" s="68" t="str">
        <f t="shared" si="32"/>
        <v/>
      </c>
      <c r="BG55" s="67" t="str">
        <f t="shared" si="33"/>
        <v/>
      </c>
    </row>
    <row r="56" spans="1:59" ht="12" x14ac:dyDescent="0.3">
      <c r="A56" s="445"/>
      <c r="B56" s="3"/>
      <c r="C56" s="3"/>
      <c r="D56" s="495" t="str">
        <f t="shared" si="34"/>
        <v/>
      </c>
      <c r="E56" s="3"/>
      <c r="F56" s="3"/>
      <c r="G56" s="3"/>
      <c r="H56" s="4"/>
      <c r="I56" s="9"/>
      <c r="J56" s="9"/>
      <c r="K56" s="9"/>
      <c r="L56" s="9"/>
      <c r="M56" s="8"/>
      <c r="N56" s="381" t="str">
        <f>IF(D56="No",1,(IF(AND(C56="Part 1033",D56="Yes",H56="Line-Haul"),IF(E56&gt;=20,0.27,(VLOOKUP(E56,'Proration Factors'!$E$14:$F$33,2,FALSE))),(IF(AND(C56="Part 1033",D56="Yes",H56="Switch"),IF(E56&gt;=40,0.2,(VLOOKUP(E56,'Proration Factors'!$H$14:$I$53,2,FALSE))),(IF(AND(C56="Part 92",D56="Yes"),IF(E56&gt;=32,0.143,(VLOOKUP(E56,'Proration Factors'!$B$14:$C$45,2,FALSE))),"")))))))</f>
        <v/>
      </c>
      <c r="O56" s="382" t="str">
        <f t="shared" si="35"/>
        <v/>
      </c>
      <c r="P56" s="383" t="str">
        <f t="shared" si="36"/>
        <v/>
      </c>
      <c r="Q56" s="384" t="str">
        <f t="shared" si="0"/>
        <v/>
      </c>
      <c r="R56" s="3"/>
      <c r="S56" s="205"/>
      <c r="T56" s="60"/>
      <c r="U56" s="68">
        <f t="shared" si="1"/>
        <v>0</v>
      </c>
      <c r="V56" s="26">
        <f t="shared" si="2"/>
        <v>0</v>
      </c>
      <c r="W56" s="26">
        <f t="shared" si="3"/>
        <v>0</v>
      </c>
      <c r="X56" s="21">
        <f t="shared" si="4"/>
        <v>0</v>
      </c>
      <c r="Y56" s="42" t="str">
        <f t="shared" si="5"/>
        <v/>
      </c>
      <c r="Z56" s="26" t="str">
        <f t="shared" si="6"/>
        <v/>
      </c>
      <c r="AA56" s="22" t="str">
        <f t="shared" si="7"/>
        <v/>
      </c>
      <c r="AB56" s="22" t="str">
        <f t="shared" si="8"/>
        <v/>
      </c>
      <c r="AC56" s="26" t="str">
        <f t="shared" si="9"/>
        <v/>
      </c>
      <c r="AD56" s="27" t="str">
        <f t="shared" si="10"/>
        <v/>
      </c>
      <c r="AE56" s="69" t="str">
        <f t="shared" si="11"/>
        <v/>
      </c>
      <c r="AF56" s="60">
        <f t="shared" si="12"/>
        <v>0</v>
      </c>
      <c r="AG56" s="70" t="str">
        <f t="shared" si="13"/>
        <v/>
      </c>
      <c r="AH56" s="70" t="str">
        <f t="shared" si="14"/>
        <v/>
      </c>
      <c r="AI56" s="71" t="str">
        <f t="shared" si="15"/>
        <v/>
      </c>
      <c r="AJ56" s="69">
        <f t="shared" si="43"/>
        <v>0</v>
      </c>
      <c r="AK56" s="60">
        <f t="shared" si="44"/>
        <v>0</v>
      </c>
      <c r="AL56" s="60">
        <f t="shared" si="45"/>
        <v>0</v>
      </c>
      <c r="AM56" s="60">
        <f t="shared" si="46"/>
        <v>0</v>
      </c>
      <c r="AN56" s="60">
        <f t="shared" si="47"/>
        <v>0</v>
      </c>
      <c r="AO56" s="60">
        <f t="shared" si="48"/>
        <v>0</v>
      </c>
      <c r="AP56" s="60">
        <f t="shared" si="49"/>
        <v>0</v>
      </c>
      <c r="AQ56" s="60">
        <f t="shared" si="50"/>
        <v>0</v>
      </c>
      <c r="AR56" s="60">
        <f t="shared" si="51"/>
        <v>0</v>
      </c>
      <c r="AS56" s="60">
        <f t="shared" si="52"/>
        <v>0</v>
      </c>
      <c r="AT56" s="60">
        <f t="shared" si="53"/>
        <v>0</v>
      </c>
      <c r="AU56" s="60">
        <f t="shared" si="54"/>
        <v>0</v>
      </c>
      <c r="AV56" s="68">
        <f t="shared" si="38"/>
        <v>0</v>
      </c>
      <c r="AW56" s="68">
        <f t="shared" si="39"/>
        <v>0</v>
      </c>
      <c r="AX56" s="69" t="str">
        <f t="shared" si="40"/>
        <v/>
      </c>
      <c r="AY56" s="68" t="str">
        <f t="shared" si="41"/>
        <v/>
      </c>
      <c r="AZ56" s="67" t="str">
        <f t="shared" si="42"/>
        <v/>
      </c>
      <c r="BA56" s="68" t="str">
        <f t="shared" si="28"/>
        <v/>
      </c>
      <c r="BB56" s="69" t="str">
        <f t="shared" si="29"/>
        <v/>
      </c>
      <c r="BC56" s="68">
        <f t="shared" si="37"/>
        <v>0</v>
      </c>
      <c r="BD56" s="67" t="str">
        <f t="shared" si="30"/>
        <v/>
      </c>
      <c r="BE56" s="69" t="str">
        <f t="shared" si="31"/>
        <v/>
      </c>
      <c r="BF56" s="68" t="str">
        <f t="shared" si="32"/>
        <v/>
      </c>
      <c r="BG56" s="67" t="str">
        <f t="shared" si="33"/>
        <v/>
      </c>
    </row>
    <row r="57" spans="1:59" ht="12" x14ac:dyDescent="0.3">
      <c r="A57" s="445"/>
      <c r="B57" s="3"/>
      <c r="C57" s="3"/>
      <c r="D57" s="495" t="str">
        <f t="shared" si="34"/>
        <v/>
      </c>
      <c r="E57" s="3"/>
      <c r="F57" s="3"/>
      <c r="G57" s="3"/>
      <c r="H57" s="4"/>
      <c r="I57" s="9"/>
      <c r="J57" s="9"/>
      <c r="K57" s="9"/>
      <c r="L57" s="9"/>
      <c r="M57" s="8"/>
      <c r="N57" s="381" t="str">
        <f>IF(D57="No",1,(IF(AND(C57="Part 1033",D57="Yes",H57="Line-Haul"),IF(E57&gt;=20,0.27,(VLOOKUP(E57,'Proration Factors'!$E$14:$F$33,2,FALSE))),(IF(AND(C57="Part 1033",D57="Yes",H57="Switch"),IF(E57&gt;=40,0.2,(VLOOKUP(E57,'Proration Factors'!$H$14:$I$53,2,FALSE))),(IF(AND(C57="Part 92",D57="Yes"),IF(E57&gt;=32,0.143,(VLOOKUP(E57,'Proration Factors'!$B$14:$C$45,2,FALSE))),"")))))))</f>
        <v/>
      </c>
      <c r="O57" s="382" t="str">
        <f t="shared" si="35"/>
        <v/>
      </c>
      <c r="P57" s="383" t="str">
        <f t="shared" si="36"/>
        <v/>
      </c>
      <c r="Q57" s="384" t="str">
        <f t="shared" si="0"/>
        <v/>
      </c>
      <c r="R57" s="3"/>
      <c r="S57" s="205"/>
      <c r="T57" s="60"/>
      <c r="U57" s="68">
        <f t="shared" si="1"/>
        <v>0</v>
      </c>
      <c r="V57" s="26">
        <f t="shared" si="2"/>
        <v>0</v>
      </c>
      <c r="W57" s="26">
        <f t="shared" si="3"/>
        <v>0</v>
      </c>
      <c r="X57" s="21">
        <f t="shared" si="4"/>
        <v>0</v>
      </c>
      <c r="Y57" s="42" t="str">
        <f t="shared" si="5"/>
        <v/>
      </c>
      <c r="Z57" s="26" t="str">
        <f t="shared" si="6"/>
        <v/>
      </c>
      <c r="AA57" s="22" t="str">
        <f t="shared" si="7"/>
        <v/>
      </c>
      <c r="AB57" s="22" t="str">
        <f t="shared" si="8"/>
        <v/>
      </c>
      <c r="AC57" s="26" t="str">
        <f t="shared" si="9"/>
        <v/>
      </c>
      <c r="AD57" s="27" t="str">
        <f t="shared" si="10"/>
        <v/>
      </c>
      <c r="AE57" s="69" t="str">
        <f t="shared" si="11"/>
        <v/>
      </c>
      <c r="AF57" s="60">
        <f t="shared" si="12"/>
        <v>0</v>
      </c>
      <c r="AG57" s="70" t="str">
        <f t="shared" si="13"/>
        <v/>
      </c>
      <c r="AH57" s="70" t="str">
        <f t="shared" si="14"/>
        <v/>
      </c>
      <c r="AI57" s="71" t="str">
        <f t="shared" si="15"/>
        <v/>
      </c>
      <c r="AJ57" s="62">
        <f t="shared" si="43"/>
        <v>0</v>
      </c>
      <c r="AK57" s="63">
        <f t="shared" si="44"/>
        <v>0</v>
      </c>
      <c r="AL57" s="63">
        <f t="shared" si="45"/>
        <v>0</v>
      </c>
      <c r="AM57" s="63">
        <f t="shared" si="46"/>
        <v>0</v>
      </c>
      <c r="AN57" s="63">
        <f t="shared" si="47"/>
        <v>0</v>
      </c>
      <c r="AO57" s="63">
        <f t="shared" si="48"/>
        <v>0</v>
      </c>
      <c r="AP57" s="63">
        <f t="shared" si="49"/>
        <v>0</v>
      </c>
      <c r="AQ57" s="63">
        <f t="shared" si="50"/>
        <v>0</v>
      </c>
      <c r="AR57" s="63">
        <f t="shared" si="51"/>
        <v>0</v>
      </c>
      <c r="AS57" s="63">
        <f t="shared" si="52"/>
        <v>0</v>
      </c>
      <c r="AT57" s="63">
        <f t="shared" si="53"/>
        <v>0</v>
      </c>
      <c r="AU57" s="63">
        <f t="shared" si="54"/>
        <v>0</v>
      </c>
      <c r="AV57" s="68">
        <f t="shared" si="38"/>
        <v>0</v>
      </c>
      <c r="AW57" s="68">
        <f t="shared" si="39"/>
        <v>0</v>
      </c>
      <c r="AX57" s="69" t="str">
        <f t="shared" si="40"/>
        <v/>
      </c>
      <c r="AY57" s="68" t="str">
        <f t="shared" si="41"/>
        <v/>
      </c>
      <c r="AZ57" s="67" t="str">
        <f t="shared" si="42"/>
        <v/>
      </c>
      <c r="BA57" s="68" t="str">
        <f t="shared" si="28"/>
        <v/>
      </c>
      <c r="BB57" s="69" t="str">
        <f t="shared" si="29"/>
        <v/>
      </c>
      <c r="BC57" s="68">
        <f t="shared" si="37"/>
        <v>0</v>
      </c>
      <c r="BD57" s="67" t="str">
        <f t="shared" si="30"/>
        <v/>
      </c>
      <c r="BE57" s="69" t="str">
        <f t="shared" si="31"/>
        <v/>
      </c>
      <c r="BF57" s="68" t="str">
        <f t="shared" si="32"/>
        <v/>
      </c>
      <c r="BG57" s="67" t="str">
        <f t="shared" si="33"/>
        <v/>
      </c>
    </row>
    <row r="58" spans="1:59" ht="12" x14ac:dyDescent="0.3">
      <c r="A58" s="445"/>
      <c r="B58" s="3"/>
      <c r="C58" s="3"/>
      <c r="D58" s="495" t="str">
        <f t="shared" si="34"/>
        <v/>
      </c>
      <c r="E58" s="3"/>
      <c r="F58" s="3"/>
      <c r="G58" s="3"/>
      <c r="H58" s="4"/>
      <c r="I58" s="9"/>
      <c r="J58" s="9"/>
      <c r="K58" s="9"/>
      <c r="L58" s="9"/>
      <c r="M58" s="8"/>
      <c r="N58" s="381" t="str">
        <f>IF(D58="No",1,(IF(AND(C58="Part 1033",D58="Yes",H58="Line-Haul"),IF(E58&gt;=20,0.27,(VLOOKUP(E58,'Proration Factors'!$E$14:$F$33,2,FALSE))),(IF(AND(C58="Part 1033",D58="Yes",H58="Switch"),IF(E58&gt;=40,0.2,(VLOOKUP(E58,'Proration Factors'!$H$14:$I$53,2,FALSE))),(IF(AND(C58="Part 92",D58="Yes"),IF(E58&gt;=32,0.143,(VLOOKUP(E58,'Proration Factors'!$B$14:$C$45,2,FALSE))),"")))))))</f>
        <v/>
      </c>
      <c r="O58" s="382" t="str">
        <f t="shared" si="35"/>
        <v/>
      </c>
      <c r="P58" s="383" t="str">
        <f t="shared" si="36"/>
        <v/>
      </c>
      <c r="Q58" s="384" t="str">
        <f t="shared" si="0"/>
        <v/>
      </c>
      <c r="R58" s="3"/>
      <c r="S58" s="205"/>
      <c r="T58" s="60"/>
      <c r="U58" s="68">
        <f t="shared" si="1"/>
        <v>0</v>
      </c>
      <c r="V58" s="26">
        <f t="shared" si="2"/>
        <v>0</v>
      </c>
      <c r="W58" s="26">
        <f t="shared" si="3"/>
        <v>0</v>
      </c>
      <c r="X58" s="21">
        <f t="shared" si="4"/>
        <v>0</v>
      </c>
      <c r="Y58" s="42" t="str">
        <f t="shared" si="5"/>
        <v/>
      </c>
      <c r="Z58" s="26" t="str">
        <f t="shared" si="6"/>
        <v/>
      </c>
      <c r="AA58" s="22" t="str">
        <f t="shared" si="7"/>
        <v/>
      </c>
      <c r="AB58" s="22" t="str">
        <f t="shared" si="8"/>
        <v/>
      </c>
      <c r="AC58" s="26" t="str">
        <f t="shared" si="9"/>
        <v/>
      </c>
      <c r="AD58" s="27" t="str">
        <f t="shared" si="10"/>
        <v/>
      </c>
      <c r="AE58" s="69" t="str">
        <f t="shared" si="11"/>
        <v/>
      </c>
      <c r="AF58" s="60">
        <f t="shared" si="12"/>
        <v>0</v>
      </c>
      <c r="AG58" s="70" t="str">
        <f t="shared" si="13"/>
        <v/>
      </c>
      <c r="AH58" s="70" t="str">
        <f t="shared" si="14"/>
        <v/>
      </c>
      <c r="AI58" s="71" t="str">
        <f t="shared" si="15"/>
        <v/>
      </c>
      <c r="AJ58" s="69">
        <f t="shared" si="43"/>
        <v>0</v>
      </c>
      <c r="AK58" s="60">
        <f t="shared" si="44"/>
        <v>0</v>
      </c>
      <c r="AL58" s="60">
        <f t="shared" si="45"/>
        <v>0</v>
      </c>
      <c r="AM58" s="60">
        <f t="shared" si="46"/>
        <v>0</v>
      </c>
      <c r="AN58" s="60">
        <f t="shared" si="47"/>
        <v>0</v>
      </c>
      <c r="AO58" s="60">
        <f t="shared" si="48"/>
        <v>0</v>
      </c>
      <c r="AP58" s="60">
        <f t="shared" si="49"/>
        <v>0</v>
      </c>
      <c r="AQ58" s="60">
        <f t="shared" si="50"/>
        <v>0</v>
      </c>
      <c r="AR58" s="60">
        <f t="shared" si="51"/>
        <v>0</v>
      </c>
      <c r="AS58" s="60">
        <f t="shared" si="52"/>
        <v>0</v>
      </c>
      <c r="AT58" s="60">
        <f t="shared" si="53"/>
        <v>0</v>
      </c>
      <c r="AU58" s="60">
        <f t="shared" si="54"/>
        <v>0</v>
      </c>
      <c r="AV58" s="68">
        <f t="shared" si="38"/>
        <v>0</v>
      </c>
      <c r="AW58" s="68">
        <f t="shared" si="39"/>
        <v>0</v>
      </c>
      <c r="AX58" s="69" t="str">
        <f t="shared" si="40"/>
        <v/>
      </c>
      <c r="AY58" s="68" t="str">
        <f t="shared" si="41"/>
        <v/>
      </c>
      <c r="AZ58" s="67" t="str">
        <f t="shared" si="42"/>
        <v/>
      </c>
      <c r="BA58" s="68" t="str">
        <f t="shared" si="28"/>
        <v/>
      </c>
      <c r="BB58" s="69" t="str">
        <f t="shared" si="29"/>
        <v/>
      </c>
      <c r="BC58" s="68">
        <f t="shared" si="37"/>
        <v>0</v>
      </c>
      <c r="BD58" s="67" t="str">
        <f t="shared" si="30"/>
        <v/>
      </c>
      <c r="BE58" s="69" t="str">
        <f t="shared" si="31"/>
        <v/>
      </c>
      <c r="BF58" s="68" t="str">
        <f t="shared" si="32"/>
        <v/>
      </c>
      <c r="BG58" s="67" t="str">
        <f t="shared" si="33"/>
        <v/>
      </c>
    </row>
    <row r="59" spans="1:59" ht="12" x14ac:dyDescent="0.3">
      <c r="A59" s="445"/>
      <c r="B59" s="3"/>
      <c r="C59" s="3"/>
      <c r="D59" s="495" t="str">
        <f t="shared" si="34"/>
        <v/>
      </c>
      <c r="E59" s="3"/>
      <c r="F59" s="3"/>
      <c r="G59" s="3"/>
      <c r="H59" s="4"/>
      <c r="I59" s="9"/>
      <c r="J59" s="9"/>
      <c r="K59" s="9"/>
      <c r="L59" s="9"/>
      <c r="M59" s="8"/>
      <c r="N59" s="381" t="str">
        <f>IF(D59="No",1,(IF(AND(C59="Part 1033",D59="Yes",H59="Line-Haul"),IF(E59&gt;=20,0.27,(VLOOKUP(E59,'Proration Factors'!$E$14:$F$33,2,FALSE))),(IF(AND(C59="Part 1033",D59="Yes",H59="Switch"),IF(E59&gt;=40,0.2,(VLOOKUP(E59,'Proration Factors'!$H$14:$I$53,2,FALSE))),(IF(AND(C59="Part 92",D59="Yes"),IF(E59&gt;=32,0.143,(VLOOKUP(E59,'Proration Factors'!$B$14:$C$45,2,FALSE))),"")))))))</f>
        <v/>
      </c>
      <c r="O59" s="382" t="str">
        <f t="shared" si="35"/>
        <v/>
      </c>
      <c r="P59" s="383" t="str">
        <f t="shared" si="36"/>
        <v/>
      </c>
      <c r="Q59" s="384" t="str">
        <f t="shared" si="0"/>
        <v/>
      </c>
      <c r="R59" s="3"/>
      <c r="S59" s="205"/>
      <c r="T59" s="60"/>
      <c r="U59" s="68">
        <f t="shared" si="1"/>
        <v>0</v>
      </c>
      <c r="V59" s="26">
        <f t="shared" si="2"/>
        <v>0</v>
      </c>
      <c r="W59" s="26">
        <f t="shared" si="3"/>
        <v>0</v>
      </c>
      <c r="X59" s="21">
        <f t="shared" si="4"/>
        <v>0</v>
      </c>
      <c r="Y59" s="42" t="str">
        <f t="shared" si="5"/>
        <v/>
      </c>
      <c r="Z59" s="26" t="str">
        <f t="shared" si="6"/>
        <v/>
      </c>
      <c r="AA59" s="22" t="str">
        <f t="shared" si="7"/>
        <v/>
      </c>
      <c r="AB59" s="22" t="str">
        <f t="shared" si="8"/>
        <v/>
      </c>
      <c r="AC59" s="26" t="str">
        <f t="shared" si="9"/>
        <v/>
      </c>
      <c r="AD59" s="27" t="str">
        <f t="shared" si="10"/>
        <v/>
      </c>
      <c r="AE59" s="69" t="str">
        <f t="shared" si="11"/>
        <v/>
      </c>
      <c r="AF59" s="60">
        <f t="shared" si="12"/>
        <v>0</v>
      </c>
      <c r="AG59" s="70" t="str">
        <f t="shared" si="13"/>
        <v/>
      </c>
      <c r="AH59" s="70" t="str">
        <f t="shared" si="14"/>
        <v/>
      </c>
      <c r="AI59" s="71" t="str">
        <f t="shared" si="15"/>
        <v/>
      </c>
      <c r="AJ59" s="69">
        <f t="shared" si="43"/>
        <v>0</v>
      </c>
      <c r="AK59" s="60">
        <f t="shared" si="44"/>
        <v>0</v>
      </c>
      <c r="AL59" s="60">
        <f t="shared" si="45"/>
        <v>0</v>
      </c>
      <c r="AM59" s="60">
        <f t="shared" si="46"/>
        <v>0</v>
      </c>
      <c r="AN59" s="60">
        <f t="shared" si="47"/>
        <v>0</v>
      </c>
      <c r="AO59" s="60">
        <f t="shared" si="48"/>
        <v>0</v>
      </c>
      <c r="AP59" s="60">
        <f t="shared" si="49"/>
        <v>0</v>
      </c>
      <c r="AQ59" s="60">
        <f t="shared" si="50"/>
        <v>0</v>
      </c>
      <c r="AR59" s="60">
        <f t="shared" si="51"/>
        <v>0</v>
      </c>
      <c r="AS59" s="60">
        <f t="shared" si="52"/>
        <v>0</v>
      </c>
      <c r="AT59" s="60">
        <f t="shared" si="53"/>
        <v>0</v>
      </c>
      <c r="AU59" s="60">
        <f t="shared" si="54"/>
        <v>0</v>
      </c>
      <c r="AV59" s="68">
        <f t="shared" si="38"/>
        <v>0</v>
      </c>
      <c r="AW59" s="68">
        <f t="shared" si="39"/>
        <v>0</v>
      </c>
      <c r="AX59" s="69" t="str">
        <f t="shared" si="40"/>
        <v/>
      </c>
      <c r="AY59" s="68" t="str">
        <f t="shared" si="41"/>
        <v/>
      </c>
      <c r="AZ59" s="67" t="str">
        <f t="shared" si="42"/>
        <v/>
      </c>
      <c r="BA59" s="68" t="str">
        <f t="shared" si="28"/>
        <v/>
      </c>
      <c r="BB59" s="69" t="str">
        <f t="shared" si="29"/>
        <v/>
      </c>
      <c r="BC59" s="68">
        <f t="shared" si="37"/>
        <v>0</v>
      </c>
      <c r="BD59" s="67" t="str">
        <f t="shared" si="30"/>
        <v/>
      </c>
      <c r="BE59" s="69" t="str">
        <f t="shared" si="31"/>
        <v/>
      </c>
      <c r="BF59" s="68" t="str">
        <f t="shared" si="32"/>
        <v/>
      </c>
      <c r="BG59" s="67" t="str">
        <f t="shared" si="33"/>
        <v/>
      </c>
    </row>
    <row r="60" spans="1:59" ht="12" x14ac:dyDescent="0.3">
      <c r="A60" s="445"/>
      <c r="B60" s="3"/>
      <c r="C60" s="3"/>
      <c r="D60" s="495" t="str">
        <f t="shared" si="34"/>
        <v/>
      </c>
      <c r="E60" s="3"/>
      <c r="F60" s="3"/>
      <c r="G60" s="3"/>
      <c r="H60" s="4"/>
      <c r="I60" s="9"/>
      <c r="J60" s="9"/>
      <c r="K60" s="9"/>
      <c r="L60" s="9"/>
      <c r="M60" s="8"/>
      <c r="N60" s="381" t="str">
        <f>IF(D60="No",1,(IF(AND(C60="Part 1033",D60="Yes",H60="Line-Haul"),IF(E60&gt;=20,0.27,(VLOOKUP(E60,'Proration Factors'!$E$14:$F$33,2,FALSE))),(IF(AND(C60="Part 1033",D60="Yes",H60="Switch"),IF(E60&gt;=40,0.2,(VLOOKUP(E60,'Proration Factors'!$H$14:$I$53,2,FALSE))),(IF(AND(C60="Part 92",D60="Yes"),IF(E60&gt;=32,0.143,(VLOOKUP(E60,'Proration Factors'!$B$14:$C$45,2,FALSE))),"")))))))</f>
        <v/>
      </c>
      <c r="O60" s="382" t="str">
        <f t="shared" si="35"/>
        <v/>
      </c>
      <c r="P60" s="383" t="str">
        <f t="shared" si="36"/>
        <v/>
      </c>
      <c r="Q60" s="384" t="str">
        <f t="shared" si="0"/>
        <v/>
      </c>
      <c r="R60" s="3"/>
      <c r="S60" s="205"/>
      <c r="T60" s="60"/>
      <c r="U60" s="68">
        <f t="shared" si="1"/>
        <v>0</v>
      </c>
      <c r="V60" s="26">
        <f t="shared" si="2"/>
        <v>0</v>
      </c>
      <c r="W60" s="26">
        <f t="shared" si="3"/>
        <v>0</v>
      </c>
      <c r="X60" s="21">
        <f t="shared" si="4"/>
        <v>0</v>
      </c>
      <c r="Y60" s="42" t="str">
        <f t="shared" si="5"/>
        <v/>
      </c>
      <c r="Z60" s="26" t="str">
        <f t="shared" si="6"/>
        <v/>
      </c>
      <c r="AA60" s="22" t="str">
        <f t="shared" si="7"/>
        <v/>
      </c>
      <c r="AB60" s="22" t="str">
        <f t="shared" si="8"/>
        <v/>
      </c>
      <c r="AC60" s="26" t="str">
        <f t="shared" si="9"/>
        <v/>
      </c>
      <c r="AD60" s="27" t="str">
        <f t="shared" si="10"/>
        <v/>
      </c>
      <c r="AE60" s="69" t="str">
        <f t="shared" si="11"/>
        <v/>
      </c>
      <c r="AF60" s="60">
        <f t="shared" si="12"/>
        <v>0</v>
      </c>
      <c r="AG60" s="70" t="str">
        <f t="shared" si="13"/>
        <v/>
      </c>
      <c r="AH60" s="70" t="str">
        <f t="shared" si="14"/>
        <v/>
      </c>
      <c r="AI60" s="71" t="str">
        <f t="shared" si="15"/>
        <v/>
      </c>
      <c r="AJ60" s="69">
        <f t="shared" si="43"/>
        <v>0</v>
      </c>
      <c r="AK60" s="60">
        <f t="shared" si="44"/>
        <v>0</v>
      </c>
      <c r="AL60" s="60">
        <f t="shared" si="45"/>
        <v>0</v>
      </c>
      <c r="AM60" s="60">
        <f t="shared" si="46"/>
        <v>0</v>
      </c>
      <c r="AN60" s="60">
        <f t="shared" si="47"/>
        <v>0</v>
      </c>
      <c r="AO60" s="60">
        <f t="shared" si="48"/>
        <v>0</v>
      </c>
      <c r="AP60" s="60">
        <f t="shared" si="49"/>
        <v>0</v>
      </c>
      <c r="AQ60" s="60">
        <f t="shared" si="50"/>
        <v>0</v>
      </c>
      <c r="AR60" s="60">
        <f t="shared" si="51"/>
        <v>0</v>
      </c>
      <c r="AS60" s="60">
        <f t="shared" si="52"/>
        <v>0</v>
      </c>
      <c r="AT60" s="60">
        <f t="shared" si="53"/>
        <v>0</v>
      </c>
      <c r="AU60" s="60">
        <f t="shared" si="54"/>
        <v>0</v>
      </c>
      <c r="AV60" s="68">
        <f t="shared" si="38"/>
        <v>0</v>
      </c>
      <c r="AW60" s="68">
        <f t="shared" si="39"/>
        <v>0</v>
      </c>
      <c r="AX60" s="69" t="str">
        <f t="shared" si="40"/>
        <v/>
      </c>
      <c r="AY60" s="68" t="str">
        <f t="shared" si="41"/>
        <v/>
      </c>
      <c r="AZ60" s="67" t="str">
        <f t="shared" si="42"/>
        <v/>
      </c>
      <c r="BA60" s="68" t="str">
        <f t="shared" si="28"/>
        <v/>
      </c>
      <c r="BB60" s="69" t="str">
        <f t="shared" si="29"/>
        <v/>
      </c>
      <c r="BC60" s="68">
        <f t="shared" si="37"/>
        <v>0</v>
      </c>
      <c r="BD60" s="67" t="str">
        <f t="shared" si="30"/>
        <v/>
      </c>
      <c r="BE60" s="69" t="str">
        <f t="shared" si="31"/>
        <v/>
      </c>
      <c r="BF60" s="68" t="str">
        <f t="shared" si="32"/>
        <v/>
      </c>
      <c r="BG60" s="67" t="str">
        <f t="shared" si="33"/>
        <v/>
      </c>
    </row>
    <row r="61" spans="1:59" ht="12" x14ac:dyDescent="0.3">
      <c r="A61" s="445"/>
      <c r="B61" s="3"/>
      <c r="C61" s="3"/>
      <c r="D61" s="495" t="str">
        <f t="shared" si="34"/>
        <v/>
      </c>
      <c r="E61" s="3"/>
      <c r="F61" s="3"/>
      <c r="G61" s="3"/>
      <c r="H61" s="4"/>
      <c r="I61" s="9"/>
      <c r="J61" s="9"/>
      <c r="K61" s="9"/>
      <c r="L61" s="9"/>
      <c r="M61" s="8"/>
      <c r="N61" s="381" t="str">
        <f>IF(D61="No",1,(IF(AND(C61="Part 1033",D61="Yes",H61="Line-Haul"),IF(E61&gt;=20,0.27,(VLOOKUP(E61,'Proration Factors'!$E$14:$F$33,2,FALSE))),(IF(AND(C61="Part 1033",D61="Yes",H61="Switch"),IF(E61&gt;=40,0.2,(VLOOKUP(E61,'Proration Factors'!$H$14:$I$53,2,FALSE))),(IF(AND(C61="Part 92",D61="Yes"),IF(E61&gt;=32,0.143,(VLOOKUP(E61,'Proration Factors'!$B$14:$C$45,2,FALSE))),"")))))))</f>
        <v/>
      </c>
      <c r="O61" s="382" t="str">
        <f t="shared" si="35"/>
        <v/>
      </c>
      <c r="P61" s="383" t="str">
        <f t="shared" si="36"/>
        <v/>
      </c>
      <c r="Q61" s="384" t="str">
        <f t="shared" si="0"/>
        <v/>
      </c>
      <c r="R61" s="3"/>
      <c r="S61" s="205"/>
      <c r="T61" s="60"/>
      <c r="U61" s="68">
        <f t="shared" si="1"/>
        <v>0</v>
      </c>
      <c r="V61" s="26">
        <f t="shared" si="2"/>
        <v>0</v>
      </c>
      <c r="W61" s="26">
        <f t="shared" si="3"/>
        <v>0</v>
      </c>
      <c r="X61" s="21">
        <f t="shared" si="4"/>
        <v>0</v>
      </c>
      <c r="Y61" s="42" t="str">
        <f t="shared" si="5"/>
        <v/>
      </c>
      <c r="Z61" s="26" t="str">
        <f t="shared" si="6"/>
        <v/>
      </c>
      <c r="AA61" s="22" t="str">
        <f t="shared" si="7"/>
        <v/>
      </c>
      <c r="AB61" s="22" t="str">
        <f t="shared" si="8"/>
        <v/>
      </c>
      <c r="AC61" s="26" t="str">
        <f t="shared" si="9"/>
        <v/>
      </c>
      <c r="AD61" s="27" t="str">
        <f t="shared" si="10"/>
        <v/>
      </c>
      <c r="AE61" s="69" t="str">
        <f t="shared" si="11"/>
        <v/>
      </c>
      <c r="AF61" s="60">
        <f t="shared" si="12"/>
        <v>0</v>
      </c>
      <c r="AG61" s="70" t="str">
        <f t="shared" si="13"/>
        <v/>
      </c>
      <c r="AH61" s="70" t="str">
        <f t="shared" si="14"/>
        <v/>
      </c>
      <c r="AI61" s="71" t="str">
        <f t="shared" si="15"/>
        <v/>
      </c>
      <c r="AJ61" s="69">
        <f t="shared" si="43"/>
        <v>0</v>
      </c>
      <c r="AK61" s="60">
        <f t="shared" si="44"/>
        <v>0</v>
      </c>
      <c r="AL61" s="60">
        <f t="shared" si="45"/>
        <v>0</v>
      </c>
      <c r="AM61" s="60">
        <f t="shared" si="46"/>
        <v>0</v>
      </c>
      <c r="AN61" s="60">
        <f t="shared" si="47"/>
        <v>0</v>
      </c>
      <c r="AO61" s="60">
        <f t="shared" si="48"/>
        <v>0</v>
      </c>
      <c r="AP61" s="60">
        <f t="shared" si="49"/>
        <v>0</v>
      </c>
      <c r="AQ61" s="60">
        <f t="shared" si="50"/>
        <v>0</v>
      </c>
      <c r="AR61" s="60">
        <f t="shared" si="51"/>
        <v>0</v>
      </c>
      <c r="AS61" s="60">
        <f t="shared" si="52"/>
        <v>0</v>
      </c>
      <c r="AT61" s="60">
        <f t="shared" si="53"/>
        <v>0</v>
      </c>
      <c r="AU61" s="60">
        <f t="shared" si="54"/>
        <v>0</v>
      </c>
      <c r="AV61" s="68">
        <f t="shared" si="38"/>
        <v>0</v>
      </c>
      <c r="AW61" s="68">
        <f t="shared" si="39"/>
        <v>0</v>
      </c>
      <c r="AX61" s="69" t="str">
        <f t="shared" si="40"/>
        <v/>
      </c>
      <c r="AY61" s="68" t="str">
        <f t="shared" si="41"/>
        <v/>
      </c>
      <c r="AZ61" s="67" t="str">
        <f t="shared" si="42"/>
        <v/>
      </c>
      <c r="BA61" s="68" t="str">
        <f t="shared" si="28"/>
        <v/>
      </c>
      <c r="BB61" s="69" t="str">
        <f t="shared" si="29"/>
        <v/>
      </c>
      <c r="BC61" s="68">
        <f t="shared" si="37"/>
        <v>0</v>
      </c>
      <c r="BD61" s="67" t="str">
        <f t="shared" si="30"/>
        <v/>
      </c>
      <c r="BE61" s="69" t="str">
        <f t="shared" si="31"/>
        <v/>
      </c>
      <c r="BF61" s="68" t="str">
        <f t="shared" si="32"/>
        <v/>
      </c>
      <c r="BG61" s="67" t="str">
        <f t="shared" si="33"/>
        <v/>
      </c>
    </row>
    <row r="62" spans="1:59" ht="12" x14ac:dyDescent="0.3">
      <c r="A62" s="445"/>
      <c r="B62" s="3"/>
      <c r="C62" s="3"/>
      <c r="D62" s="495" t="str">
        <f t="shared" si="34"/>
        <v/>
      </c>
      <c r="E62" s="3"/>
      <c r="F62" s="3"/>
      <c r="G62" s="3"/>
      <c r="H62" s="4"/>
      <c r="I62" s="9"/>
      <c r="J62" s="9"/>
      <c r="K62" s="9"/>
      <c r="L62" s="9"/>
      <c r="M62" s="8"/>
      <c r="N62" s="381" t="str">
        <f>IF(D62="No",1,(IF(AND(C62="Part 1033",D62="Yes",H62="Line-Haul"),IF(E62&gt;=20,0.27,(VLOOKUP(E62,'Proration Factors'!$E$14:$F$33,2,FALSE))),(IF(AND(C62="Part 1033",D62="Yes",H62="Switch"),IF(E62&gt;=40,0.2,(VLOOKUP(E62,'Proration Factors'!$H$14:$I$53,2,FALSE))),(IF(AND(C62="Part 92",D62="Yes"),IF(E62&gt;=32,0.143,(VLOOKUP(E62,'Proration Factors'!$B$14:$C$45,2,FALSE))),"")))))))</f>
        <v/>
      </c>
      <c r="O62" s="382" t="str">
        <f t="shared" si="35"/>
        <v/>
      </c>
      <c r="P62" s="383" t="str">
        <f t="shared" si="36"/>
        <v/>
      </c>
      <c r="Q62" s="384" t="str">
        <f t="shared" si="0"/>
        <v/>
      </c>
      <c r="R62" s="3"/>
      <c r="S62" s="205"/>
      <c r="T62" s="60"/>
      <c r="U62" s="68">
        <f t="shared" si="1"/>
        <v>0</v>
      </c>
      <c r="V62" s="26">
        <f t="shared" si="2"/>
        <v>0</v>
      </c>
      <c r="W62" s="26">
        <f t="shared" si="3"/>
        <v>0</v>
      </c>
      <c r="X62" s="21">
        <f t="shared" si="4"/>
        <v>0</v>
      </c>
      <c r="Y62" s="42" t="str">
        <f t="shared" si="5"/>
        <v/>
      </c>
      <c r="Z62" s="26" t="str">
        <f t="shared" si="6"/>
        <v/>
      </c>
      <c r="AA62" s="22" t="str">
        <f t="shared" si="7"/>
        <v/>
      </c>
      <c r="AB62" s="22" t="str">
        <f t="shared" si="8"/>
        <v/>
      </c>
      <c r="AC62" s="26" t="str">
        <f t="shared" si="9"/>
        <v/>
      </c>
      <c r="AD62" s="27" t="str">
        <f t="shared" si="10"/>
        <v/>
      </c>
      <c r="AE62" s="69" t="str">
        <f t="shared" si="11"/>
        <v/>
      </c>
      <c r="AF62" s="60">
        <f t="shared" si="12"/>
        <v>0</v>
      </c>
      <c r="AG62" s="70" t="str">
        <f t="shared" si="13"/>
        <v/>
      </c>
      <c r="AH62" s="70" t="str">
        <f t="shared" si="14"/>
        <v/>
      </c>
      <c r="AI62" s="71" t="str">
        <f t="shared" si="15"/>
        <v/>
      </c>
      <c r="AJ62" s="69">
        <f t="shared" si="43"/>
        <v>0</v>
      </c>
      <c r="AK62" s="60">
        <f t="shared" si="44"/>
        <v>0</v>
      </c>
      <c r="AL62" s="60">
        <f t="shared" si="45"/>
        <v>0</v>
      </c>
      <c r="AM62" s="60">
        <f t="shared" si="46"/>
        <v>0</v>
      </c>
      <c r="AN62" s="60">
        <f t="shared" si="47"/>
        <v>0</v>
      </c>
      <c r="AO62" s="60">
        <f t="shared" si="48"/>
        <v>0</v>
      </c>
      <c r="AP62" s="60">
        <f t="shared" si="49"/>
        <v>0</v>
      </c>
      <c r="AQ62" s="60">
        <f t="shared" si="50"/>
        <v>0</v>
      </c>
      <c r="AR62" s="60">
        <f t="shared" si="51"/>
        <v>0</v>
      </c>
      <c r="AS62" s="60">
        <f t="shared" si="52"/>
        <v>0</v>
      </c>
      <c r="AT62" s="60">
        <f t="shared" si="53"/>
        <v>0</v>
      </c>
      <c r="AU62" s="60">
        <f t="shared" si="54"/>
        <v>0</v>
      </c>
      <c r="AV62" s="68">
        <f t="shared" si="38"/>
        <v>0</v>
      </c>
      <c r="AW62" s="68">
        <f t="shared" si="39"/>
        <v>0</v>
      </c>
      <c r="AX62" s="69" t="str">
        <f t="shared" si="40"/>
        <v/>
      </c>
      <c r="AY62" s="68" t="str">
        <f t="shared" si="41"/>
        <v/>
      </c>
      <c r="AZ62" s="67" t="str">
        <f t="shared" si="42"/>
        <v/>
      </c>
      <c r="BA62" s="68" t="str">
        <f t="shared" si="28"/>
        <v/>
      </c>
      <c r="BB62" s="69" t="str">
        <f t="shared" si="29"/>
        <v/>
      </c>
      <c r="BC62" s="68">
        <f t="shared" si="37"/>
        <v>0</v>
      </c>
      <c r="BD62" s="67" t="str">
        <f t="shared" si="30"/>
        <v/>
      </c>
      <c r="BE62" s="69" t="str">
        <f t="shared" si="31"/>
        <v/>
      </c>
      <c r="BF62" s="68" t="str">
        <f t="shared" si="32"/>
        <v/>
      </c>
      <c r="BG62" s="67" t="str">
        <f t="shared" si="33"/>
        <v/>
      </c>
    </row>
    <row r="63" spans="1:59" ht="12" x14ac:dyDescent="0.3">
      <c r="A63" s="445"/>
      <c r="B63" s="3"/>
      <c r="C63" s="3"/>
      <c r="D63" s="495" t="str">
        <f t="shared" si="34"/>
        <v/>
      </c>
      <c r="E63" s="3"/>
      <c r="F63" s="3"/>
      <c r="G63" s="3"/>
      <c r="H63" s="4"/>
      <c r="I63" s="9"/>
      <c r="J63" s="9"/>
      <c r="K63" s="9"/>
      <c r="L63" s="9"/>
      <c r="M63" s="8"/>
      <c r="N63" s="381" t="str">
        <f>IF(D63="No",1,(IF(AND(C63="Part 1033",D63="Yes",H63="Line-Haul"),IF(E63&gt;=20,0.27,(VLOOKUP(E63,'Proration Factors'!$E$14:$F$33,2,FALSE))),(IF(AND(C63="Part 1033",D63="Yes",H63="Switch"),IF(E63&gt;=40,0.2,(VLOOKUP(E63,'Proration Factors'!$H$14:$I$53,2,FALSE))),(IF(AND(C63="Part 92",D63="Yes"),IF(E63&gt;=32,0.143,(VLOOKUP(E63,'Proration Factors'!$B$14:$C$45,2,FALSE))),"")))))))</f>
        <v/>
      </c>
      <c r="O63" s="382" t="str">
        <f t="shared" si="35"/>
        <v/>
      </c>
      <c r="P63" s="383" t="str">
        <f t="shared" si="36"/>
        <v/>
      </c>
      <c r="Q63" s="384" t="str">
        <f t="shared" si="0"/>
        <v/>
      </c>
      <c r="R63" s="3"/>
      <c r="S63" s="205"/>
      <c r="T63" s="60"/>
      <c r="U63" s="68">
        <f t="shared" si="1"/>
        <v>0</v>
      </c>
      <c r="V63" s="26">
        <f t="shared" si="2"/>
        <v>0</v>
      </c>
      <c r="W63" s="26">
        <f t="shared" si="3"/>
        <v>0</v>
      </c>
      <c r="X63" s="21">
        <f t="shared" si="4"/>
        <v>0</v>
      </c>
      <c r="Y63" s="42" t="str">
        <f t="shared" si="5"/>
        <v/>
      </c>
      <c r="Z63" s="26" t="str">
        <f t="shared" si="6"/>
        <v/>
      </c>
      <c r="AA63" s="22" t="str">
        <f t="shared" si="7"/>
        <v/>
      </c>
      <c r="AB63" s="22" t="str">
        <f t="shared" si="8"/>
        <v/>
      </c>
      <c r="AC63" s="26" t="str">
        <f t="shared" si="9"/>
        <v/>
      </c>
      <c r="AD63" s="27" t="str">
        <f t="shared" si="10"/>
        <v/>
      </c>
      <c r="AE63" s="69" t="str">
        <f t="shared" si="11"/>
        <v/>
      </c>
      <c r="AF63" s="60">
        <f t="shared" si="12"/>
        <v>0</v>
      </c>
      <c r="AG63" s="70" t="str">
        <f t="shared" si="13"/>
        <v/>
      </c>
      <c r="AH63" s="70" t="str">
        <f t="shared" si="14"/>
        <v/>
      </c>
      <c r="AI63" s="71" t="str">
        <f t="shared" si="15"/>
        <v/>
      </c>
      <c r="AJ63" s="69">
        <f t="shared" si="43"/>
        <v>0</v>
      </c>
      <c r="AK63" s="60">
        <f t="shared" si="44"/>
        <v>0</v>
      </c>
      <c r="AL63" s="60">
        <f t="shared" si="45"/>
        <v>0</v>
      </c>
      <c r="AM63" s="60">
        <f t="shared" si="46"/>
        <v>0</v>
      </c>
      <c r="AN63" s="60">
        <f t="shared" si="47"/>
        <v>0</v>
      </c>
      <c r="AO63" s="60">
        <f t="shared" si="48"/>
        <v>0</v>
      </c>
      <c r="AP63" s="60">
        <f t="shared" si="49"/>
        <v>0</v>
      </c>
      <c r="AQ63" s="60">
        <f t="shared" si="50"/>
        <v>0</v>
      </c>
      <c r="AR63" s="60">
        <f t="shared" si="51"/>
        <v>0</v>
      </c>
      <c r="AS63" s="60">
        <f t="shared" si="52"/>
        <v>0</v>
      </c>
      <c r="AT63" s="60">
        <f t="shared" si="53"/>
        <v>0</v>
      </c>
      <c r="AU63" s="60">
        <f t="shared" si="54"/>
        <v>0</v>
      </c>
      <c r="AV63" s="68">
        <f t="shared" si="38"/>
        <v>0</v>
      </c>
      <c r="AW63" s="68">
        <f t="shared" si="39"/>
        <v>0</v>
      </c>
      <c r="AX63" s="69" t="str">
        <f t="shared" si="40"/>
        <v/>
      </c>
      <c r="AY63" s="68" t="str">
        <f t="shared" si="41"/>
        <v/>
      </c>
      <c r="AZ63" s="67" t="str">
        <f t="shared" si="42"/>
        <v/>
      </c>
      <c r="BA63" s="68" t="str">
        <f t="shared" si="28"/>
        <v/>
      </c>
      <c r="BB63" s="69" t="str">
        <f t="shared" si="29"/>
        <v/>
      </c>
      <c r="BC63" s="68">
        <f t="shared" si="37"/>
        <v>0</v>
      </c>
      <c r="BD63" s="67" t="str">
        <f t="shared" si="30"/>
        <v/>
      </c>
      <c r="BE63" s="69" t="str">
        <f t="shared" si="31"/>
        <v/>
      </c>
      <c r="BF63" s="68" t="str">
        <f t="shared" si="32"/>
        <v/>
      </c>
      <c r="BG63" s="67" t="str">
        <f t="shared" si="33"/>
        <v/>
      </c>
    </row>
    <row r="64" spans="1:59" ht="12" x14ac:dyDescent="0.3">
      <c r="A64" s="445"/>
      <c r="B64" s="3"/>
      <c r="C64" s="3"/>
      <c r="D64" s="495" t="str">
        <f t="shared" si="34"/>
        <v/>
      </c>
      <c r="E64" s="3"/>
      <c r="F64" s="3"/>
      <c r="G64" s="3"/>
      <c r="H64" s="4"/>
      <c r="I64" s="9"/>
      <c r="J64" s="9"/>
      <c r="K64" s="9"/>
      <c r="L64" s="9"/>
      <c r="M64" s="8"/>
      <c r="N64" s="381" t="str">
        <f>IF(D64="No",1,(IF(AND(C64="Part 1033",D64="Yes",H64="Line-Haul"),IF(E64&gt;=20,0.27,(VLOOKUP(E64,'Proration Factors'!$E$14:$F$33,2,FALSE))),(IF(AND(C64="Part 1033",D64="Yes",H64="Switch"),IF(E64&gt;=40,0.2,(VLOOKUP(E64,'Proration Factors'!$H$14:$I$53,2,FALSE))),(IF(AND(C64="Part 92",D64="Yes"),IF(E64&gt;=32,0.143,(VLOOKUP(E64,'Proration Factors'!$B$14:$C$45,2,FALSE))),"")))))))</f>
        <v/>
      </c>
      <c r="O64" s="382" t="str">
        <f t="shared" si="35"/>
        <v/>
      </c>
      <c r="P64" s="383" t="str">
        <f t="shared" si="36"/>
        <v/>
      </c>
      <c r="Q64" s="384" t="str">
        <f t="shared" si="0"/>
        <v/>
      </c>
      <c r="R64" s="3"/>
      <c r="S64" s="205"/>
      <c r="T64" s="60"/>
      <c r="U64" s="68">
        <f t="shared" si="1"/>
        <v>0</v>
      </c>
      <c r="V64" s="26">
        <f t="shared" si="2"/>
        <v>0</v>
      </c>
      <c r="W64" s="26">
        <f t="shared" si="3"/>
        <v>0</v>
      </c>
      <c r="X64" s="21">
        <f t="shared" si="4"/>
        <v>0</v>
      </c>
      <c r="Y64" s="42" t="str">
        <f t="shared" si="5"/>
        <v/>
      </c>
      <c r="Z64" s="26" t="str">
        <f t="shared" si="6"/>
        <v/>
      </c>
      <c r="AA64" s="22" t="str">
        <f t="shared" si="7"/>
        <v/>
      </c>
      <c r="AB64" s="22" t="str">
        <f t="shared" si="8"/>
        <v/>
      </c>
      <c r="AC64" s="26" t="str">
        <f t="shared" si="9"/>
        <v/>
      </c>
      <c r="AD64" s="27" t="str">
        <f t="shared" si="10"/>
        <v/>
      </c>
      <c r="AE64" s="69" t="str">
        <f t="shared" si="11"/>
        <v/>
      </c>
      <c r="AF64" s="60">
        <f t="shared" si="12"/>
        <v>0</v>
      </c>
      <c r="AG64" s="70" t="str">
        <f t="shared" si="13"/>
        <v/>
      </c>
      <c r="AH64" s="70" t="str">
        <f t="shared" si="14"/>
        <v/>
      </c>
      <c r="AI64" s="71" t="str">
        <f t="shared" si="15"/>
        <v/>
      </c>
      <c r="AJ64" s="69">
        <f t="shared" si="43"/>
        <v>0</v>
      </c>
      <c r="AK64" s="60">
        <f t="shared" si="44"/>
        <v>0</v>
      </c>
      <c r="AL64" s="60">
        <f t="shared" si="45"/>
        <v>0</v>
      </c>
      <c r="AM64" s="60">
        <f t="shared" si="46"/>
        <v>0</v>
      </c>
      <c r="AN64" s="60">
        <f t="shared" si="47"/>
        <v>0</v>
      </c>
      <c r="AO64" s="60">
        <f t="shared" si="48"/>
        <v>0</v>
      </c>
      <c r="AP64" s="60">
        <f t="shared" si="49"/>
        <v>0</v>
      </c>
      <c r="AQ64" s="60">
        <f t="shared" si="50"/>
        <v>0</v>
      </c>
      <c r="AR64" s="60">
        <f t="shared" si="51"/>
        <v>0</v>
      </c>
      <c r="AS64" s="60">
        <f t="shared" si="52"/>
        <v>0</v>
      </c>
      <c r="AT64" s="60">
        <f t="shared" si="53"/>
        <v>0</v>
      </c>
      <c r="AU64" s="60">
        <f t="shared" si="54"/>
        <v>0</v>
      </c>
      <c r="AV64" s="68">
        <f t="shared" si="38"/>
        <v>0</v>
      </c>
      <c r="AW64" s="68">
        <f t="shared" si="39"/>
        <v>0</v>
      </c>
      <c r="AX64" s="69" t="str">
        <f t="shared" si="40"/>
        <v/>
      </c>
      <c r="AY64" s="68" t="str">
        <f t="shared" si="41"/>
        <v/>
      </c>
      <c r="AZ64" s="67" t="str">
        <f t="shared" si="42"/>
        <v/>
      </c>
      <c r="BA64" s="68" t="str">
        <f t="shared" si="28"/>
        <v/>
      </c>
      <c r="BB64" s="69" t="str">
        <f t="shared" si="29"/>
        <v/>
      </c>
      <c r="BC64" s="68">
        <f t="shared" si="37"/>
        <v>0</v>
      </c>
      <c r="BD64" s="67" t="str">
        <f t="shared" si="30"/>
        <v/>
      </c>
      <c r="BE64" s="69" t="str">
        <f t="shared" si="31"/>
        <v/>
      </c>
      <c r="BF64" s="68" t="str">
        <f t="shared" si="32"/>
        <v/>
      </c>
      <c r="BG64" s="67" t="str">
        <f t="shared" si="33"/>
        <v/>
      </c>
    </row>
    <row r="65" spans="1:59" ht="12" x14ac:dyDescent="0.3">
      <c r="A65" s="445"/>
      <c r="B65" s="3"/>
      <c r="C65" s="3"/>
      <c r="D65" s="495" t="str">
        <f t="shared" si="34"/>
        <v/>
      </c>
      <c r="E65" s="3"/>
      <c r="F65" s="3"/>
      <c r="G65" s="3"/>
      <c r="H65" s="4"/>
      <c r="I65" s="9"/>
      <c r="J65" s="9"/>
      <c r="K65" s="9"/>
      <c r="L65" s="9"/>
      <c r="M65" s="8"/>
      <c r="N65" s="381" t="str">
        <f>IF(D65="No",1,(IF(AND(C65="Part 1033",D65="Yes",H65="Line-Haul"),IF(E65&gt;=20,0.27,(VLOOKUP(E65,'Proration Factors'!$E$14:$F$33,2,FALSE))),(IF(AND(C65="Part 1033",D65="Yes",H65="Switch"),IF(E65&gt;=40,0.2,(VLOOKUP(E65,'Proration Factors'!$H$14:$I$53,2,FALSE))),(IF(AND(C65="Part 92",D65="Yes"),IF(E65&gt;=32,0.143,(VLOOKUP(E65,'Proration Factors'!$B$14:$C$45,2,FALSE))),"")))))))</f>
        <v/>
      </c>
      <c r="O65" s="382" t="str">
        <f t="shared" si="35"/>
        <v/>
      </c>
      <c r="P65" s="383" t="str">
        <f t="shared" si="36"/>
        <v/>
      </c>
      <c r="Q65" s="384" t="str">
        <f t="shared" si="0"/>
        <v/>
      </c>
      <c r="R65" s="3"/>
      <c r="S65" s="205"/>
      <c r="T65" s="60"/>
      <c r="U65" s="68">
        <f t="shared" si="1"/>
        <v>0</v>
      </c>
      <c r="V65" s="26">
        <f t="shared" si="2"/>
        <v>0</v>
      </c>
      <c r="W65" s="26">
        <f t="shared" si="3"/>
        <v>0</v>
      </c>
      <c r="X65" s="21">
        <f t="shared" si="4"/>
        <v>0</v>
      </c>
      <c r="Y65" s="42" t="str">
        <f t="shared" si="5"/>
        <v/>
      </c>
      <c r="Z65" s="26" t="str">
        <f t="shared" si="6"/>
        <v/>
      </c>
      <c r="AA65" s="22" t="str">
        <f t="shared" si="7"/>
        <v/>
      </c>
      <c r="AB65" s="22" t="str">
        <f t="shared" si="8"/>
        <v/>
      </c>
      <c r="AC65" s="26" t="str">
        <f t="shared" si="9"/>
        <v/>
      </c>
      <c r="AD65" s="27" t="str">
        <f t="shared" si="10"/>
        <v/>
      </c>
      <c r="AE65" s="69" t="str">
        <f t="shared" si="11"/>
        <v/>
      </c>
      <c r="AF65" s="60">
        <f t="shared" si="12"/>
        <v>0</v>
      </c>
      <c r="AG65" s="70" t="str">
        <f t="shared" si="13"/>
        <v/>
      </c>
      <c r="AH65" s="70" t="str">
        <f t="shared" si="14"/>
        <v/>
      </c>
      <c r="AI65" s="71" t="str">
        <f t="shared" si="15"/>
        <v/>
      </c>
      <c r="AJ65" s="69">
        <f t="shared" si="43"/>
        <v>0</v>
      </c>
      <c r="AK65" s="60">
        <f t="shared" si="44"/>
        <v>0</v>
      </c>
      <c r="AL65" s="60">
        <f t="shared" si="45"/>
        <v>0</v>
      </c>
      <c r="AM65" s="60">
        <f t="shared" si="46"/>
        <v>0</v>
      </c>
      <c r="AN65" s="60">
        <f t="shared" si="47"/>
        <v>0</v>
      </c>
      <c r="AO65" s="60">
        <f t="shared" si="48"/>
        <v>0</v>
      </c>
      <c r="AP65" s="60">
        <f t="shared" si="49"/>
        <v>0</v>
      </c>
      <c r="AQ65" s="60">
        <f t="shared" si="50"/>
        <v>0</v>
      </c>
      <c r="AR65" s="60">
        <f t="shared" si="51"/>
        <v>0</v>
      </c>
      <c r="AS65" s="60">
        <f t="shared" si="52"/>
        <v>0</v>
      </c>
      <c r="AT65" s="60">
        <f t="shared" si="53"/>
        <v>0</v>
      </c>
      <c r="AU65" s="60">
        <f t="shared" si="54"/>
        <v>0</v>
      </c>
      <c r="AV65" s="68">
        <f t="shared" si="38"/>
        <v>0</v>
      </c>
      <c r="AW65" s="68">
        <f t="shared" si="39"/>
        <v>0</v>
      </c>
      <c r="AX65" s="69" t="str">
        <f t="shared" si="40"/>
        <v/>
      </c>
      <c r="AY65" s="68" t="str">
        <f t="shared" si="41"/>
        <v/>
      </c>
      <c r="AZ65" s="67" t="str">
        <f t="shared" si="42"/>
        <v/>
      </c>
      <c r="BA65" s="68" t="str">
        <f t="shared" si="28"/>
        <v/>
      </c>
      <c r="BB65" s="69" t="str">
        <f t="shared" si="29"/>
        <v/>
      </c>
      <c r="BC65" s="68">
        <f t="shared" si="37"/>
        <v>0</v>
      </c>
      <c r="BD65" s="67" t="str">
        <f t="shared" si="30"/>
        <v/>
      </c>
      <c r="BE65" s="69" t="str">
        <f t="shared" si="31"/>
        <v/>
      </c>
      <c r="BF65" s="68" t="str">
        <f t="shared" si="32"/>
        <v/>
      </c>
      <c r="BG65" s="67" t="str">
        <f t="shared" si="33"/>
        <v/>
      </c>
    </row>
    <row r="66" spans="1:59" ht="12" x14ac:dyDescent="0.3">
      <c r="A66" s="445"/>
      <c r="B66" s="3"/>
      <c r="C66" s="3"/>
      <c r="D66" s="495" t="str">
        <f t="shared" si="34"/>
        <v/>
      </c>
      <c r="E66" s="3"/>
      <c r="F66" s="3"/>
      <c r="G66" s="3"/>
      <c r="H66" s="4"/>
      <c r="I66" s="9"/>
      <c r="J66" s="9"/>
      <c r="K66" s="9"/>
      <c r="L66" s="9"/>
      <c r="M66" s="8"/>
      <c r="N66" s="381" t="str">
        <f>IF(D66="No",1,(IF(AND(C66="Part 1033",D66="Yes",H66="Line-Haul"),IF(E66&gt;=20,0.27,(VLOOKUP(E66,'Proration Factors'!$E$14:$F$33,2,FALSE))),(IF(AND(C66="Part 1033",D66="Yes",H66="Switch"),IF(E66&gt;=40,0.2,(VLOOKUP(E66,'Proration Factors'!$H$14:$I$53,2,FALSE))),(IF(AND(C66="Part 92",D66="Yes"),IF(E66&gt;=32,0.143,(VLOOKUP(E66,'Proration Factors'!$B$14:$C$45,2,FALSE))),"")))))))</f>
        <v/>
      </c>
      <c r="O66" s="382" t="str">
        <f t="shared" si="35"/>
        <v/>
      </c>
      <c r="P66" s="383" t="str">
        <f t="shared" si="36"/>
        <v/>
      </c>
      <c r="Q66" s="384" t="str">
        <f t="shared" si="0"/>
        <v/>
      </c>
      <c r="R66" s="3"/>
      <c r="S66" s="205"/>
      <c r="T66" s="60"/>
      <c r="U66" s="68">
        <f t="shared" si="1"/>
        <v>0</v>
      </c>
      <c r="V66" s="26">
        <f t="shared" si="2"/>
        <v>0</v>
      </c>
      <c r="W66" s="26">
        <f t="shared" si="3"/>
        <v>0</v>
      </c>
      <c r="X66" s="21">
        <f t="shared" si="4"/>
        <v>0</v>
      </c>
      <c r="Y66" s="42" t="str">
        <f t="shared" si="5"/>
        <v/>
      </c>
      <c r="Z66" s="26" t="str">
        <f t="shared" si="6"/>
        <v/>
      </c>
      <c r="AA66" s="22" t="str">
        <f t="shared" si="7"/>
        <v/>
      </c>
      <c r="AB66" s="22" t="str">
        <f t="shared" si="8"/>
        <v/>
      </c>
      <c r="AC66" s="26" t="str">
        <f t="shared" si="9"/>
        <v/>
      </c>
      <c r="AD66" s="27" t="str">
        <f t="shared" si="10"/>
        <v/>
      </c>
      <c r="AE66" s="69" t="str">
        <f t="shared" si="11"/>
        <v/>
      </c>
      <c r="AF66" s="60">
        <f t="shared" si="12"/>
        <v>0</v>
      </c>
      <c r="AG66" s="70" t="str">
        <f t="shared" si="13"/>
        <v/>
      </c>
      <c r="AH66" s="70" t="str">
        <f t="shared" si="14"/>
        <v/>
      </c>
      <c r="AI66" s="71" t="str">
        <f t="shared" si="15"/>
        <v/>
      </c>
      <c r="AJ66" s="69">
        <f t="shared" si="43"/>
        <v>0</v>
      </c>
      <c r="AK66" s="60">
        <f t="shared" si="44"/>
        <v>0</v>
      </c>
      <c r="AL66" s="60">
        <f t="shared" si="45"/>
        <v>0</v>
      </c>
      <c r="AM66" s="60">
        <f t="shared" si="46"/>
        <v>0</v>
      </c>
      <c r="AN66" s="60">
        <f t="shared" si="47"/>
        <v>0</v>
      </c>
      <c r="AO66" s="60">
        <f t="shared" si="48"/>
        <v>0</v>
      </c>
      <c r="AP66" s="60">
        <f t="shared" si="49"/>
        <v>0</v>
      </c>
      <c r="AQ66" s="60">
        <f t="shared" si="50"/>
        <v>0</v>
      </c>
      <c r="AR66" s="60">
        <f t="shared" si="51"/>
        <v>0</v>
      </c>
      <c r="AS66" s="60">
        <f t="shared" si="52"/>
        <v>0</v>
      </c>
      <c r="AT66" s="60">
        <f t="shared" si="53"/>
        <v>0</v>
      </c>
      <c r="AU66" s="60">
        <f t="shared" si="54"/>
        <v>0</v>
      </c>
      <c r="AV66" s="68">
        <f t="shared" si="38"/>
        <v>0</v>
      </c>
      <c r="AW66" s="68">
        <f t="shared" si="39"/>
        <v>0</v>
      </c>
      <c r="AX66" s="69" t="str">
        <f t="shared" si="40"/>
        <v/>
      </c>
      <c r="AY66" s="68" t="str">
        <f t="shared" si="41"/>
        <v/>
      </c>
      <c r="AZ66" s="67" t="str">
        <f t="shared" si="42"/>
        <v/>
      </c>
      <c r="BA66" s="68" t="str">
        <f t="shared" si="28"/>
        <v/>
      </c>
      <c r="BB66" s="69" t="str">
        <f t="shared" si="29"/>
        <v/>
      </c>
      <c r="BC66" s="68">
        <f t="shared" si="37"/>
        <v>0</v>
      </c>
      <c r="BD66" s="67" t="str">
        <f t="shared" si="30"/>
        <v/>
      </c>
      <c r="BE66" s="69" t="str">
        <f t="shared" si="31"/>
        <v/>
      </c>
      <c r="BF66" s="68" t="str">
        <f t="shared" si="32"/>
        <v/>
      </c>
      <c r="BG66" s="67" t="str">
        <f t="shared" si="33"/>
        <v/>
      </c>
    </row>
    <row r="67" spans="1:59" ht="12" x14ac:dyDescent="0.3">
      <c r="A67" s="445"/>
      <c r="B67" s="3"/>
      <c r="C67" s="3"/>
      <c r="D67" s="495" t="str">
        <f t="shared" si="34"/>
        <v/>
      </c>
      <c r="E67" s="3"/>
      <c r="F67" s="3"/>
      <c r="G67" s="3"/>
      <c r="H67" s="4"/>
      <c r="I67" s="9"/>
      <c r="J67" s="9"/>
      <c r="K67" s="9"/>
      <c r="L67" s="9"/>
      <c r="M67" s="8"/>
      <c r="N67" s="381" t="str">
        <f>IF(D67="No",1,(IF(AND(C67="Part 1033",D67="Yes",H67="Line-Haul"),IF(E67&gt;=20,0.27,(VLOOKUP(E67,'Proration Factors'!$E$14:$F$33,2,FALSE))),(IF(AND(C67="Part 1033",D67="Yes",H67="Switch"),IF(E67&gt;=40,0.2,(VLOOKUP(E67,'Proration Factors'!$H$14:$I$53,2,FALSE))),(IF(AND(C67="Part 92",D67="Yes"),IF(E67&gt;=32,0.143,(VLOOKUP(E67,'Proration Factors'!$B$14:$C$45,2,FALSE))),"")))))))</f>
        <v/>
      </c>
      <c r="O67" s="382" t="str">
        <f t="shared" si="35"/>
        <v/>
      </c>
      <c r="P67" s="383" t="str">
        <f t="shared" si="36"/>
        <v/>
      </c>
      <c r="Q67" s="384" t="str">
        <f t="shared" si="0"/>
        <v/>
      </c>
      <c r="R67" s="3"/>
      <c r="S67" s="205"/>
      <c r="T67" s="60"/>
      <c r="U67" s="68">
        <f t="shared" si="1"/>
        <v>0</v>
      </c>
      <c r="V67" s="26">
        <f t="shared" si="2"/>
        <v>0</v>
      </c>
      <c r="W67" s="26">
        <f t="shared" si="3"/>
        <v>0</v>
      </c>
      <c r="X67" s="21">
        <f t="shared" si="4"/>
        <v>0</v>
      </c>
      <c r="Y67" s="42" t="str">
        <f t="shared" si="5"/>
        <v/>
      </c>
      <c r="Z67" s="26" t="str">
        <f t="shared" si="6"/>
        <v/>
      </c>
      <c r="AA67" s="22" t="str">
        <f t="shared" si="7"/>
        <v/>
      </c>
      <c r="AB67" s="22" t="str">
        <f t="shared" si="8"/>
        <v/>
      </c>
      <c r="AC67" s="26" t="str">
        <f t="shared" si="9"/>
        <v/>
      </c>
      <c r="AD67" s="27" t="str">
        <f t="shared" si="10"/>
        <v/>
      </c>
      <c r="AE67" s="69" t="str">
        <f t="shared" si="11"/>
        <v/>
      </c>
      <c r="AF67" s="60">
        <f t="shared" si="12"/>
        <v>0</v>
      </c>
      <c r="AG67" s="70" t="str">
        <f t="shared" si="13"/>
        <v/>
      </c>
      <c r="AH67" s="70" t="str">
        <f t="shared" si="14"/>
        <v/>
      </c>
      <c r="AI67" s="71" t="str">
        <f t="shared" si="15"/>
        <v/>
      </c>
      <c r="AJ67" s="69">
        <f t="shared" si="43"/>
        <v>0</v>
      </c>
      <c r="AK67" s="60">
        <f t="shared" si="44"/>
        <v>0</v>
      </c>
      <c r="AL67" s="60">
        <f t="shared" si="45"/>
        <v>0</v>
      </c>
      <c r="AM67" s="60">
        <f t="shared" si="46"/>
        <v>0</v>
      </c>
      <c r="AN67" s="60">
        <f t="shared" si="47"/>
        <v>0</v>
      </c>
      <c r="AO67" s="60">
        <f t="shared" si="48"/>
        <v>0</v>
      </c>
      <c r="AP67" s="60">
        <f t="shared" si="49"/>
        <v>0</v>
      </c>
      <c r="AQ67" s="60">
        <f t="shared" si="50"/>
        <v>0</v>
      </c>
      <c r="AR67" s="60">
        <f t="shared" si="51"/>
        <v>0</v>
      </c>
      <c r="AS67" s="60">
        <f t="shared" si="52"/>
        <v>0</v>
      </c>
      <c r="AT67" s="60">
        <f t="shared" si="53"/>
        <v>0</v>
      </c>
      <c r="AU67" s="60">
        <f t="shared" si="54"/>
        <v>0</v>
      </c>
      <c r="AV67" s="68">
        <f t="shared" si="38"/>
        <v>0</v>
      </c>
      <c r="AW67" s="68">
        <f t="shared" si="39"/>
        <v>0</v>
      </c>
      <c r="AX67" s="69" t="str">
        <f t="shared" si="40"/>
        <v/>
      </c>
      <c r="AY67" s="68" t="str">
        <f t="shared" si="41"/>
        <v/>
      </c>
      <c r="AZ67" s="67" t="str">
        <f t="shared" si="42"/>
        <v/>
      </c>
      <c r="BA67" s="68" t="str">
        <f t="shared" si="28"/>
        <v/>
      </c>
      <c r="BB67" s="69" t="str">
        <f t="shared" si="29"/>
        <v/>
      </c>
      <c r="BC67" s="68">
        <f t="shared" si="37"/>
        <v>0</v>
      </c>
      <c r="BD67" s="67" t="str">
        <f t="shared" si="30"/>
        <v/>
      </c>
      <c r="BE67" s="69" t="str">
        <f t="shared" si="31"/>
        <v/>
      </c>
      <c r="BF67" s="68" t="str">
        <f t="shared" si="32"/>
        <v/>
      </c>
      <c r="BG67" s="67" t="str">
        <f t="shared" si="33"/>
        <v/>
      </c>
    </row>
    <row r="68" spans="1:59" ht="12" x14ac:dyDescent="0.3">
      <c r="A68" s="445"/>
      <c r="B68" s="3"/>
      <c r="C68" s="3"/>
      <c r="D68" s="495" t="str">
        <f t="shared" si="34"/>
        <v/>
      </c>
      <c r="E68" s="3"/>
      <c r="F68" s="3"/>
      <c r="G68" s="3"/>
      <c r="H68" s="4"/>
      <c r="I68" s="9"/>
      <c r="J68" s="9"/>
      <c r="K68" s="9"/>
      <c r="L68" s="9"/>
      <c r="M68" s="8"/>
      <c r="N68" s="381" t="str">
        <f>IF(D68="No",1,(IF(AND(C68="Part 1033",D68="Yes",H68="Line-Haul"),IF(E68&gt;=20,0.27,(VLOOKUP(E68,'Proration Factors'!$E$14:$F$33,2,FALSE))),(IF(AND(C68="Part 1033",D68="Yes",H68="Switch"),IF(E68&gt;=40,0.2,(VLOOKUP(E68,'Proration Factors'!$H$14:$I$53,2,FALSE))),(IF(AND(C68="Part 92",D68="Yes"),IF(E68&gt;=32,0.143,(VLOOKUP(E68,'Proration Factors'!$B$14:$C$45,2,FALSE))),"")))))))</f>
        <v/>
      </c>
      <c r="O68" s="382" t="str">
        <f t="shared" si="35"/>
        <v/>
      </c>
      <c r="P68" s="383" t="str">
        <f t="shared" si="36"/>
        <v/>
      </c>
      <c r="Q68" s="384" t="str">
        <f t="shared" si="0"/>
        <v/>
      </c>
      <c r="R68" s="3"/>
      <c r="S68" s="205"/>
      <c r="T68" s="60"/>
      <c r="U68" s="68">
        <f t="shared" si="1"/>
        <v>0</v>
      </c>
      <c r="V68" s="26">
        <f t="shared" si="2"/>
        <v>0</v>
      </c>
      <c r="W68" s="26">
        <f t="shared" si="3"/>
        <v>0</v>
      </c>
      <c r="X68" s="21">
        <f t="shared" si="4"/>
        <v>0</v>
      </c>
      <c r="Y68" s="42" t="str">
        <f t="shared" si="5"/>
        <v/>
      </c>
      <c r="Z68" s="26" t="str">
        <f t="shared" si="6"/>
        <v/>
      </c>
      <c r="AA68" s="22" t="str">
        <f t="shared" si="7"/>
        <v/>
      </c>
      <c r="AB68" s="22" t="str">
        <f t="shared" si="8"/>
        <v/>
      </c>
      <c r="AC68" s="26" t="str">
        <f t="shared" si="9"/>
        <v/>
      </c>
      <c r="AD68" s="27" t="str">
        <f t="shared" si="10"/>
        <v/>
      </c>
      <c r="AE68" s="69" t="str">
        <f t="shared" si="11"/>
        <v/>
      </c>
      <c r="AF68" s="60">
        <f t="shared" si="12"/>
        <v>0</v>
      </c>
      <c r="AG68" s="70" t="str">
        <f t="shared" si="13"/>
        <v/>
      </c>
      <c r="AH68" s="70" t="str">
        <f t="shared" si="14"/>
        <v/>
      </c>
      <c r="AI68" s="71" t="str">
        <f t="shared" si="15"/>
        <v/>
      </c>
      <c r="AJ68" s="69">
        <f t="shared" si="43"/>
        <v>0</v>
      </c>
      <c r="AK68" s="60">
        <f t="shared" si="44"/>
        <v>0</v>
      </c>
      <c r="AL68" s="60">
        <f t="shared" si="45"/>
        <v>0</v>
      </c>
      <c r="AM68" s="60">
        <f t="shared" si="46"/>
        <v>0</v>
      </c>
      <c r="AN68" s="60">
        <f t="shared" si="47"/>
        <v>0</v>
      </c>
      <c r="AO68" s="60">
        <f t="shared" si="48"/>
        <v>0</v>
      </c>
      <c r="AP68" s="60">
        <f t="shared" si="49"/>
        <v>0</v>
      </c>
      <c r="AQ68" s="60">
        <f t="shared" si="50"/>
        <v>0</v>
      </c>
      <c r="AR68" s="60">
        <f t="shared" si="51"/>
        <v>0</v>
      </c>
      <c r="AS68" s="60">
        <f t="shared" si="52"/>
        <v>0</v>
      </c>
      <c r="AT68" s="60">
        <f t="shared" si="53"/>
        <v>0</v>
      </c>
      <c r="AU68" s="60">
        <f t="shared" si="54"/>
        <v>0</v>
      </c>
      <c r="AV68" s="68">
        <f t="shared" si="38"/>
        <v>0</v>
      </c>
      <c r="AW68" s="68">
        <f t="shared" si="39"/>
        <v>0</v>
      </c>
      <c r="AX68" s="69" t="str">
        <f t="shared" si="40"/>
        <v/>
      </c>
      <c r="AY68" s="68" t="str">
        <f t="shared" si="41"/>
        <v/>
      </c>
      <c r="AZ68" s="67" t="str">
        <f t="shared" si="42"/>
        <v/>
      </c>
      <c r="BA68" s="68" t="str">
        <f t="shared" si="28"/>
        <v/>
      </c>
      <c r="BB68" s="69" t="str">
        <f t="shared" si="29"/>
        <v/>
      </c>
      <c r="BC68" s="68">
        <f t="shared" si="37"/>
        <v>0</v>
      </c>
      <c r="BD68" s="67" t="str">
        <f t="shared" si="30"/>
        <v/>
      </c>
      <c r="BE68" s="69" t="str">
        <f t="shared" si="31"/>
        <v/>
      </c>
      <c r="BF68" s="68" t="str">
        <f t="shared" si="32"/>
        <v/>
      </c>
      <c r="BG68" s="67" t="str">
        <f t="shared" si="33"/>
        <v/>
      </c>
    </row>
    <row r="69" spans="1:59" ht="12" x14ac:dyDescent="0.3">
      <c r="A69" s="445"/>
      <c r="B69" s="3"/>
      <c r="C69" s="3"/>
      <c r="D69" s="495" t="str">
        <f t="shared" si="34"/>
        <v/>
      </c>
      <c r="E69" s="3"/>
      <c r="F69" s="3"/>
      <c r="G69" s="3"/>
      <c r="H69" s="4"/>
      <c r="I69" s="9"/>
      <c r="J69" s="9"/>
      <c r="K69" s="9"/>
      <c r="L69" s="9"/>
      <c r="M69" s="8"/>
      <c r="N69" s="381" t="str">
        <f>IF(D69="No",1,(IF(AND(C69="Part 1033",D69="Yes",H69="Line-Haul"),IF(E69&gt;=20,0.27,(VLOOKUP(E69,'Proration Factors'!$E$14:$F$33,2,FALSE))),(IF(AND(C69="Part 1033",D69="Yes",H69="Switch"),IF(E69&gt;=40,0.2,(VLOOKUP(E69,'Proration Factors'!$H$14:$I$53,2,FALSE))),(IF(AND(C69="Part 92",D69="Yes"),IF(E69&gt;=32,0.143,(VLOOKUP(E69,'Proration Factors'!$B$14:$C$45,2,FALSE))),"")))))))</f>
        <v/>
      </c>
      <c r="O69" s="382" t="str">
        <f t="shared" si="35"/>
        <v/>
      </c>
      <c r="P69" s="383" t="str">
        <f t="shared" si="36"/>
        <v/>
      </c>
      <c r="Q69" s="384" t="str">
        <f t="shared" si="0"/>
        <v/>
      </c>
      <c r="R69" s="3"/>
      <c r="S69" s="205"/>
      <c r="T69" s="60"/>
      <c r="U69" s="68">
        <f t="shared" si="1"/>
        <v>0</v>
      </c>
      <c r="V69" s="26">
        <f t="shared" si="2"/>
        <v>0</v>
      </c>
      <c r="W69" s="26">
        <f t="shared" si="3"/>
        <v>0</v>
      </c>
      <c r="X69" s="21">
        <f t="shared" si="4"/>
        <v>0</v>
      </c>
      <c r="Y69" s="42" t="str">
        <f t="shared" si="5"/>
        <v/>
      </c>
      <c r="Z69" s="26" t="str">
        <f t="shared" si="6"/>
        <v/>
      </c>
      <c r="AA69" s="22" t="str">
        <f t="shared" si="7"/>
        <v/>
      </c>
      <c r="AB69" s="22" t="str">
        <f t="shared" si="8"/>
        <v/>
      </c>
      <c r="AC69" s="26" t="str">
        <f t="shared" si="9"/>
        <v/>
      </c>
      <c r="AD69" s="27" t="str">
        <f t="shared" si="10"/>
        <v/>
      </c>
      <c r="AE69" s="69" t="str">
        <f t="shared" si="11"/>
        <v/>
      </c>
      <c r="AF69" s="60">
        <f t="shared" si="12"/>
        <v>0</v>
      </c>
      <c r="AG69" s="70" t="str">
        <f t="shared" si="13"/>
        <v/>
      </c>
      <c r="AH69" s="70" t="str">
        <f t="shared" si="14"/>
        <v/>
      </c>
      <c r="AI69" s="71" t="str">
        <f t="shared" si="15"/>
        <v/>
      </c>
      <c r="AJ69" s="69">
        <f t="shared" si="43"/>
        <v>0</v>
      </c>
      <c r="AK69" s="60">
        <f t="shared" si="44"/>
        <v>0</v>
      </c>
      <c r="AL69" s="60">
        <f t="shared" si="45"/>
        <v>0</v>
      </c>
      <c r="AM69" s="60">
        <f t="shared" si="46"/>
        <v>0</v>
      </c>
      <c r="AN69" s="60">
        <f t="shared" si="47"/>
        <v>0</v>
      </c>
      <c r="AO69" s="60">
        <f t="shared" si="48"/>
        <v>0</v>
      </c>
      <c r="AP69" s="60">
        <f t="shared" si="49"/>
        <v>0</v>
      </c>
      <c r="AQ69" s="60">
        <f t="shared" si="50"/>
        <v>0</v>
      </c>
      <c r="AR69" s="60">
        <f t="shared" si="51"/>
        <v>0</v>
      </c>
      <c r="AS69" s="60">
        <f t="shared" si="52"/>
        <v>0</v>
      </c>
      <c r="AT69" s="60">
        <f t="shared" si="53"/>
        <v>0</v>
      </c>
      <c r="AU69" s="60">
        <f t="shared" si="54"/>
        <v>0</v>
      </c>
      <c r="AV69" s="68">
        <f t="shared" si="38"/>
        <v>0</v>
      </c>
      <c r="AW69" s="68">
        <f t="shared" si="39"/>
        <v>0</v>
      </c>
      <c r="AX69" s="69" t="str">
        <f t="shared" si="40"/>
        <v/>
      </c>
      <c r="AY69" s="68" t="str">
        <f t="shared" si="41"/>
        <v/>
      </c>
      <c r="AZ69" s="67" t="str">
        <f t="shared" si="42"/>
        <v/>
      </c>
      <c r="BA69" s="68" t="str">
        <f t="shared" si="28"/>
        <v/>
      </c>
      <c r="BB69" s="69" t="str">
        <f t="shared" si="29"/>
        <v/>
      </c>
      <c r="BC69" s="68">
        <f t="shared" si="37"/>
        <v>0</v>
      </c>
      <c r="BD69" s="67" t="str">
        <f t="shared" si="30"/>
        <v/>
      </c>
      <c r="BE69" s="69" t="str">
        <f t="shared" si="31"/>
        <v/>
      </c>
      <c r="BF69" s="68" t="str">
        <f t="shared" si="32"/>
        <v/>
      </c>
      <c r="BG69" s="67" t="str">
        <f t="shared" si="33"/>
        <v/>
      </c>
    </row>
    <row r="70" spans="1:59" ht="12" x14ac:dyDescent="0.3">
      <c r="A70" s="445"/>
      <c r="B70" s="3"/>
      <c r="C70" s="3"/>
      <c r="D70" s="495" t="str">
        <f t="shared" si="34"/>
        <v/>
      </c>
      <c r="E70" s="3"/>
      <c r="F70" s="3"/>
      <c r="G70" s="3"/>
      <c r="H70" s="4"/>
      <c r="I70" s="9"/>
      <c r="J70" s="9"/>
      <c r="K70" s="9"/>
      <c r="L70" s="9"/>
      <c r="M70" s="8"/>
      <c r="N70" s="381" t="str">
        <f>IF(D70="No",1,(IF(AND(C70="Part 1033",D70="Yes",H70="Line-Haul"),IF(E70&gt;=20,0.27,(VLOOKUP(E70,'Proration Factors'!$E$14:$F$33,2,FALSE))),(IF(AND(C70="Part 1033",D70="Yes",H70="Switch"),IF(E70&gt;=40,0.2,(VLOOKUP(E70,'Proration Factors'!$H$14:$I$53,2,FALSE))),(IF(AND(C70="Part 92",D70="Yes"),IF(E70&gt;=32,0.143,(VLOOKUP(E70,'Proration Factors'!$B$14:$C$45,2,FALSE))),"")))))))</f>
        <v/>
      </c>
      <c r="O70" s="382" t="str">
        <f t="shared" si="35"/>
        <v/>
      </c>
      <c r="P70" s="383" t="str">
        <f t="shared" si="36"/>
        <v/>
      </c>
      <c r="Q70" s="384" t="str">
        <f t="shared" si="0"/>
        <v/>
      </c>
      <c r="R70" s="3"/>
      <c r="S70" s="205"/>
      <c r="T70" s="60"/>
      <c r="U70" s="68">
        <f t="shared" si="1"/>
        <v>0</v>
      </c>
      <c r="V70" s="26">
        <f t="shared" si="2"/>
        <v>0</v>
      </c>
      <c r="W70" s="26">
        <f t="shared" si="3"/>
        <v>0</v>
      </c>
      <c r="X70" s="21">
        <f t="shared" si="4"/>
        <v>0</v>
      </c>
      <c r="Y70" s="42" t="str">
        <f t="shared" si="5"/>
        <v/>
      </c>
      <c r="Z70" s="26" t="str">
        <f t="shared" si="6"/>
        <v/>
      </c>
      <c r="AA70" s="22" t="str">
        <f t="shared" si="7"/>
        <v/>
      </c>
      <c r="AB70" s="22" t="str">
        <f t="shared" si="8"/>
        <v/>
      </c>
      <c r="AC70" s="26" t="str">
        <f t="shared" si="9"/>
        <v/>
      </c>
      <c r="AD70" s="27" t="str">
        <f t="shared" si="10"/>
        <v/>
      </c>
      <c r="AE70" s="69" t="str">
        <f t="shared" si="11"/>
        <v/>
      </c>
      <c r="AF70" s="60">
        <f t="shared" si="12"/>
        <v>0</v>
      </c>
      <c r="AG70" s="70" t="str">
        <f t="shared" si="13"/>
        <v/>
      </c>
      <c r="AH70" s="70" t="str">
        <f t="shared" si="14"/>
        <v/>
      </c>
      <c r="AI70" s="71" t="str">
        <f t="shared" si="15"/>
        <v/>
      </c>
      <c r="AJ70" s="69">
        <f t="shared" si="43"/>
        <v>0</v>
      </c>
      <c r="AK70" s="60">
        <f t="shared" si="44"/>
        <v>0</v>
      </c>
      <c r="AL70" s="60">
        <f t="shared" si="45"/>
        <v>0</v>
      </c>
      <c r="AM70" s="60">
        <f t="shared" si="46"/>
        <v>0</v>
      </c>
      <c r="AN70" s="60">
        <f t="shared" si="47"/>
        <v>0</v>
      </c>
      <c r="AO70" s="60">
        <f t="shared" si="48"/>
        <v>0</v>
      </c>
      <c r="AP70" s="60">
        <f t="shared" si="49"/>
        <v>0</v>
      </c>
      <c r="AQ70" s="60">
        <f t="shared" si="50"/>
        <v>0</v>
      </c>
      <c r="AR70" s="60">
        <f t="shared" si="51"/>
        <v>0</v>
      </c>
      <c r="AS70" s="60">
        <f t="shared" si="52"/>
        <v>0</v>
      </c>
      <c r="AT70" s="60">
        <f t="shared" si="53"/>
        <v>0</v>
      </c>
      <c r="AU70" s="60">
        <f t="shared" si="54"/>
        <v>0</v>
      </c>
      <c r="AV70" s="68">
        <f t="shared" si="38"/>
        <v>0</v>
      </c>
      <c r="AW70" s="68">
        <f t="shared" si="39"/>
        <v>0</v>
      </c>
      <c r="AX70" s="69" t="str">
        <f t="shared" si="40"/>
        <v/>
      </c>
      <c r="AY70" s="68" t="str">
        <f t="shared" si="41"/>
        <v/>
      </c>
      <c r="AZ70" s="67" t="str">
        <f t="shared" si="42"/>
        <v/>
      </c>
      <c r="BA70" s="68" t="str">
        <f t="shared" si="28"/>
        <v/>
      </c>
      <c r="BB70" s="69" t="str">
        <f t="shared" si="29"/>
        <v/>
      </c>
      <c r="BC70" s="68">
        <f t="shared" si="37"/>
        <v>0</v>
      </c>
      <c r="BD70" s="67" t="str">
        <f t="shared" si="30"/>
        <v/>
      </c>
      <c r="BE70" s="69" t="str">
        <f t="shared" si="31"/>
        <v/>
      </c>
      <c r="BF70" s="68" t="str">
        <f t="shared" si="32"/>
        <v/>
      </c>
      <c r="BG70" s="67" t="str">
        <f t="shared" si="33"/>
        <v/>
      </c>
    </row>
    <row r="71" spans="1:59" ht="12" x14ac:dyDescent="0.3">
      <c r="A71" s="445"/>
      <c r="B71" s="3"/>
      <c r="C71" s="3"/>
      <c r="D71" s="495" t="str">
        <f t="shared" si="34"/>
        <v/>
      </c>
      <c r="E71" s="3"/>
      <c r="F71" s="3"/>
      <c r="G71" s="3"/>
      <c r="H71" s="4"/>
      <c r="I71" s="9"/>
      <c r="J71" s="9"/>
      <c r="K71" s="9"/>
      <c r="L71" s="9"/>
      <c r="M71" s="8"/>
      <c r="N71" s="381" t="str">
        <f>IF(D71="No",1,(IF(AND(C71="Part 1033",D71="Yes",H71="Line-Haul"),IF(E71&gt;=20,0.27,(VLOOKUP(E71,'Proration Factors'!$E$14:$F$33,2,FALSE))),(IF(AND(C71="Part 1033",D71="Yes",H71="Switch"),IF(E71&gt;=40,0.2,(VLOOKUP(E71,'Proration Factors'!$H$14:$I$53,2,FALSE))),(IF(AND(C71="Part 92",D71="Yes"),IF(E71&gt;=32,0.143,(VLOOKUP(E71,'Proration Factors'!$B$14:$C$45,2,FALSE))),"")))))))</f>
        <v/>
      </c>
      <c r="O71" s="382" t="str">
        <f t="shared" si="35"/>
        <v/>
      </c>
      <c r="P71" s="383" t="str">
        <f t="shared" si="36"/>
        <v/>
      </c>
      <c r="Q71" s="384" t="str">
        <f t="shared" si="0"/>
        <v/>
      </c>
      <c r="R71" s="3"/>
      <c r="S71" s="205"/>
      <c r="T71" s="60"/>
      <c r="U71" s="68">
        <f t="shared" si="1"/>
        <v>0</v>
      </c>
      <c r="V71" s="26">
        <f t="shared" si="2"/>
        <v>0</v>
      </c>
      <c r="W71" s="26">
        <f t="shared" si="3"/>
        <v>0</v>
      </c>
      <c r="X71" s="21">
        <f t="shared" si="4"/>
        <v>0</v>
      </c>
      <c r="Y71" s="42" t="str">
        <f t="shared" si="5"/>
        <v/>
      </c>
      <c r="Z71" s="26" t="str">
        <f t="shared" si="6"/>
        <v/>
      </c>
      <c r="AA71" s="22" t="str">
        <f t="shared" si="7"/>
        <v/>
      </c>
      <c r="AB71" s="22" t="str">
        <f t="shared" si="8"/>
        <v/>
      </c>
      <c r="AC71" s="26" t="str">
        <f t="shared" si="9"/>
        <v/>
      </c>
      <c r="AD71" s="27" t="str">
        <f t="shared" si="10"/>
        <v/>
      </c>
      <c r="AE71" s="69" t="str">
        <f t="shared" si="11"/>
        <v/>
      </c>
      <c r="AF71" s="60">
        <f t="shared" si="12"/>
        <v>0</v>
      </c>
      <c r="AG71" s="70" t="str">
        <f t="shared" si="13"/>
        <v/>
      </c>
      <c r="AH71" s="70" t="str">
        <f t="shared" si="14"/>
        <v/>
      </c>
      <c r="AI71" s="71" t="str">
        <f t="shared" si="15"/>
        <v/>
      </c>
      <c r="AJ71" s="62">
        <f t="shared" si="43"/>
        <v>0</v>
      </c>
      <c r="AK71" s="63">
        <f t="shared" si="44"/>
        <v>0</v>
      </c>
      <c r="AL71" s="63">
        <f t="shared" si="45"/>
        <v>0</v>
      </c>
      <c r="AM71" s="63">
        <f t="shared" si="46"/>
        <v>0</v>
      </c>
      <c r="AN71" s="63">
        <f t="shared" si="47"/>
        <v>0</v>
      </c>
      <c r="AO71" s="63">
        <f t="shared" si="48"/>
        <v>0</v>
      </c>
      <c r="AP71" s="63">
        <f t="shared" si="49"/>
        <v>0</v>
      </c>
      <c r="AQ71" s="63">
        <f t="shared" si="50"/>
        <v>0</v>
      </c>
      <c r="AR71" s="63">
        <f t="shared" si="51"/>
        <v>0</v>
      </c>
      <c r="AS71" s="63">
        <f t="shared" si="52"/>
        <v>0</v>
      </c>
      <c r="AT71" s="63">
        <f t="shared" si="53"/>
        <v>0</v>
      </c>
      <c r="AU71" s="63">
        <f t="shared" si="54"/>
        <v>0</v>
      </c>
      <c r="AV71" s="68">
        <f t="shared" si="38"/>
        <v>0</v>
      </c>
      <c r="AW71" s="68">
        <f t="shared" si="39"/>
        <v>0</v>
      </c>
      <c r="AX71" s="69" t="str">
        <f t="shared" si="40"/>
        <v/>
      </c>
      <c r="AY71" s="68" t="str">
        <f t="shared" si="41"/>
        <v/>
      </c>
      <c r="AZ71" s="67" t="str">
        <f t="shared" si="42"/>
        <v/>
      </c>
      <c r="BA71" s="68" t="str">
        <f t="shared" si="28"/>
        <v/>
      </c>
      <c r="BB71" s="69" t="str">
        <f t="shared" si="29"/>
        <v/>
      </c>
      <c r="BC71" s="68">
        <f t="shared" si="37"/>
        <v>0</v>
      </c>
      <c r="BD71" s="67" t="str">
        <f t="shared" si="30"/>
        <v/>
      </c>
      <c r="BE71" s="69" t="str">
        <f t="shared" si="31"/>
        <v/>
      </c>
      <c r="BF71" s="68" t="str">
        <f t="shared" si="32"/>
        <v/>
      </c>
      <c r="BG71" s="67" t="str">
        <f t="shared" si="33"/>
        <v/>
      </c>
    </row>
    <row r="72" spans="1:59" ht="12" x14ac:dyDescent="0.3">
      <c r="A72" s="445"/>
      <c r="B72" s="3"/>
      <c r="C72" s="3"/>
      <c r="D72" s="495" t="str">
        <f t="shared" si="34"/>
        <v/>
      </c>
      <c r="E72" s="3"/>
      <c r="F72" s="3"/>
      <c r="G72" s="3"/>
      <c r="H72" s="4"/>
      <c r="I72" s="9"/>
      <c r="J72" s="9"/>
      <c r="K72" s="9"/>
      <c r="L72" s="9"/>
      <c r="M72" s="8"/>
      <c r="N72" s="381" t="str">
        <f>IF(D72="No",1,(IF(AND(C72="Part 1033",D72="Yes",H72="Line-Haul"),IF(E72&gt;=20,0.27,(VLOOKUP(E72,'Proration Factors'!$E$14:$F$33,2,FALSE))),(IF(AND(C72="Part 1033",D72="Yes",H72="Switch"),IF(E72&gt;=40,0.2,(VLOOKUP(E72,'Proration Factors'!$H$14:$I$53,2,FALSE))),(IF(AND(C72="Part 92",D72="Yes"),IF(E72&gt;=32,0.143,(VLOOKUP(E72,'Proration Factors'!$B$14:$C$45,2,FALSE))),"")))))))</f>
        <v/>
      </c>
      <c r="O72" s="382" t="str">
        <f t="shared" si="35"/>
        <v/>
      </c>
      <c r="P72" s="383" t="str">
        <f t="shared" si="36"/>
        <v/>
      </c>
      <c r="Q72" s="384" t="str">
        <f t="shared" si="0"/>
        <v/>
      </c>
      <c r="R72" s="3"/>
      <c r="S72" s="205"/>
      <c r="T72" s="60"/>
      <c r="U72" s="68">
        <f t="shared" si="1"/>
        <v>0</v>
      </c>
      <c r="V72" s="26">
        <f t="shared" si="2"/>
        <v>0</v>
      </c>
      <c r="W72" s="26">
        <f t="shared" si="3"/>
        <v>0</v>
      </c>
      <c r="X72" s="21">
        <f t="shared" si="4"/>
        <v>0</v>
      </c>
      <c r="Y72" s="42" t="str">
        <f t="shared" si="5"/>
        <v/>
      </c>
      <c r="Z72" s="26" t="str">
        <f t="shared" si="6"/>
        <v/>
      </c>
      <c r="AA72" s="22" t="str">
        <f t="shared" si="7"/>
        <v/>
      </c>
      <c r="AB72" s="22" t="str">
        <f t="shared" si="8"/>
        <v/>
      </c>
      <c r="AC72" s="26" t="str">
        <f t="shared" si="9"/>
        <v/>
      </c>
      <c r="AD72" s="27" t="str">
        <f t="shared" si="10"/>
        <v/>
      </c>
      <c r="AE72" s="69" t="str">
        <f t="shared" si="11"/>
        <v/>
      </c>
      <c r="AF72" s="60">
        <f t="shared" si="12"/>
        <v>0</v>
      </c>
      <c r="AG72" s="70" t="str">
        <f t="shared" si="13"/>
        <v/>
      </c>
      <c r="AH72" s="70" t="str">
        <f t="shared" si="14"/>
        <v/>
      </c>
      <c r="AI72" s="71" t="str">
        <f t="shared" si="15"/>
        <v/>
      </c>
      <c r="AJ72" s="69">
        <f t="shared" si="43"/>
        <v>0</v>
      </c>
      <c r="AK72" s="60">
        <f t="shared" si="44"/>
        <v>0</v>
      </c>
      <c r="AL72" s="60">
        <f t="shared" si="45"/>
        <v>0</v>
      </c>
      <c r="AM72" s="60">
        <f t="shared" si="46"/>
        <v>0</v>
      </c>
      <c r="AN72" s="60">
        <f t="shared" si="47"/>
        <v>0</v>
      </c>
      <c r="AO72" s="60">
        <f t="shared" si="48"/>
        <v>0</v>
      </c>
      <c r="AP72" s="60">
        <f t="shared" si="49"/>
        <v>0</v>
      </c>
      <c r="AQ72" s="60">
        <f t="shared" si="50"/>
        <v>0</v>
      </c>
      <c r="AR72" s="60">
        <f t="shared" si="51"/>
        <v>0</v>
      </c>
      <c r="AS72" s="60">
        <f t="shared" si="52"/>
        <v>0</v>
      </c>
      <c r="AT72" s="60">
        <f t="shared" si="53"/>
        <v>0</v>
      </c>
      <c r="AU72" s="60">
        <f t="shared" si="54"/>
        <v>0</v>
      </c>
      <c r="AV72" s="68">
        <f t="shared" si="38"/>
        <v>0</v>
      </c>
      <c r="AW72" s="68">
        <f t="shared" si="39"/>
        <v>0</v>
      </c>
      <c r="AX72" s="69" t="str">
        <f t="shared" si="40"/>
        <v/>
      </c>
      <c r="AY72" s="68" t="str">
        <f t="shared" si="41"/>
        <v/>
      </c>
      <c r="AZ72" s="67" t="str">
        <f t="shared" si="42"/>
        <v/>
      </c>
      <c r="BA72" s="68" t="str">
        <f t="shared" si="28"/>
        <v/>
      </c>
      <c r="BB72" s="69" t="str">
        <f t="shared" si="29"/>
        <v/>
      </c>
      <c r="BC72" s="68">
        <f t="shared" si="37"/>
        <v>0</v>
      </c>
      <c r="BD72" s="67" t="str">
        <f t="shared" si="30"/>
        <v/>
      </c>
      <c r="BE72" s="69" t="str">
        <f t="shared" si="31"/>
        <v/>
      </c>
      <c r="BF72" s="68" t="str">
        <f t="shared" si="32"/>
        <v/>
      </c>
      <c r="BG72" s="67" t="str">
        <f t="shared" si="33"/>
        <v/>
      </c>
    </row>
    <row r="73" spans="1:59" ht="12" x14ac:dyDescent="0.3">
      <c r="A73" s="445"/>
      <c r="B73" s="3"/>
      <c r="C73" s="3"/>
      <c r="D73" s="495" t="str">
        <f t="shared" si="34"/>
        <v/>
      </c>
      <c r="E73" s="3"/>
      <c r="F73" s="3"/>
      <c r="G73" s="3"/>
      <c r="H73" s="4"/>
      <c r="I73" s="9"/>
      <c r="J73" s="9"/>
      <c r="K73" s="9"/>
      <c r="L73" s="9"/>
      <c r="M73" s="8"/>
      <c r="N73" s="381" t="str">
        <f>IF(D73="No",1,(IF(AND(C73="Part 1033",D73="Yes",H73="Line-Haul"),IF(E73&gt;=20,0.27,(VLOOKUP(E73,'Proration Factors'!$E$14:$F$33,2,FALSE))),(IF(AND(C73="Part 1033",D73="Yes",H73="Switch"),IF(E73&gt;=40,0.2,(VLOOKUP(E73,'Proration Factors'!$H$14:$I$53,2,FALSE))),(IF(AND(C73="Part 92",D73="Yes"),IF(E73&gt;=32,0.143,(VLOOKUP(E73,'Proration Factors'!$B$14:$C$45,2,FALSE))),"")))))))</f>
        <v/>
      </c>
      <c r="O73" s="382" t="str">
        <f t="shared" si="35"/>
        <v/>
      </c>
      <c r="P73" s="383" t="str">
        <f t="shared" si="36"/>
        <v/>
      </c>
      <c r="Q73" s="384" t="str">
        <f t="shared" si="0"/>
        <v/>
      </c>
      <c r="R73" s="3"/>
      <c r="S73" s="205"/>
      <c r="T73" s="60"/>
      <c r="U73" s="68">
        <f t="shared" si="1"/>
        <v>0</v>
      </c>
      <c r="V73" s="26">
        <f t="shared" si="2"/>
        <v>0</v>
      </c>
      <c r="W73" s="26">
        <f t="shared" si="3"/>
        <v>0</v>
      </c>
      <c r="X73" s="21">
        <f t="shared" si="4"/>
        <v>0</v>
      </c>
      <c r="Y73" s="42" t="str">
        <f t="shared" si="5"/>
        <v/>
      </c>
      <c r="Z73" s="26" t="str">
        <f t="shared" si="6"/>
        <v/>
      </c>
      <c r="AA73" s="22" t="str">
        <f t="shared" si="7"/>
        <v/>
      </c>
      <c r="AB73" s="22" t="str">
        <f t="shared" si="8"/>
        <v/>
      </c>
      <c r="AC73" s="26" t="str">
        <f t="shared" si="9"/>
        <v/>
      </c>
      <c r="AD73" s="27" t="str">
        <f t="shared" si="10"/>
        <v/>
      </c>
      <c r="AE73" s="69" t="str">
        <f t="shared" si="11"/>
        <v/>
      </c>
      <c r="AF73" s="60">
        <f t="shared" si="12"/>
        <v>0</v>
      </c>
      <c r="AG73" s="70" t="str">
        <f t="shared" si="13"/>
        <v/>
      </c>
      <c r="AH73" s="70" t="str">
        <f t="shared" si="14"/>
        <v/>
      </c>
      <c r="AI73" s="71" t="str">
        <f t="shared" si="15"/>
        <v/>
      </c>
      <c r="AJ73" s="69">
        <f t="shared" si="43"/>
        <v>0</v>
      </c>
      <c r="AK73" s="60">
        <f t="shared" si="44"/>
        <v>0</v>
      </c>
      <c r="AL73" s="60">
        <f t="shared" si="45"/>
        <v>0</v>
      </c>
      <c r="AM73" s="60">
        <f t="shared" si="46"/>
        <v>0</v>
      </c>
      <c r="AN73" s="60">
        <f t="shared" si="47"/>
        <v>0</v>
      </c>
      <c r="AO73" s="60">
        <f t="shared" si="48"/>
        <v>0</v>
      </c>
      <c r="AP73" s="60">
        <f t="shared" si="49"/>
        <v>0</v>
      </c>
      <c r="AQ73" s="60">
        <f t="shared" si="50"/>
        <v>0</v>
      </c>
      <c r="AR73" s="60">
        <f t="shared" si="51"/>
        <v>0</v>
      </c>
      <c r="AS73" s="60">
        <f t="shared" si="52"/>
        <v>0</v>
      </c>
      <c r="AT73" s="60">
        <f t="shared" si="53"/>
        <v>0</v>
      </c>
      <c r="AU73" s="60">
        <f t="shared" si="54"/>
        <v>0</v>
      </c>
      <c r="AV73" s="68">
        <f t="shared" si="38"/>
        <v>0</v>
      </c>
      <c r="AW73" s="68">
        <f t="shared" si="39"/>
        <v>0</v>
      </c>
      <c r="AX73" s="69" t="str">
        <f t="shared" si="40"/>
        <v/>
      </c>
      <c r="AY73" s="68" t="str">
        <f t="shared" si="41"/>
        <v/>
      </c>
      <c r="AZ73" s="67" t="str">
        <f t="shared" si="42"/>
        <v/>
      </c>
      <c r="BA73" s="68" t="str">
        <f t="shared" si="28"/>
        <v/>
      </c>
      <c r="BB73" s="69" t="str">
        <f t="shared" si="29"/>
        <v/>
      </c>
      <c r="BC73" s="68">
        <f t="shared" si="37"/>
        <v>0</v>
      </c>
      <c r="BD73" s="67" t="str">
        <f t="shared" si="30"/>
        <v/>
      </c>
      <c r="BE73" s="69" t="str">
        <f t="shared" si="31"/>
        <v/>
      </c>
      <c r="BF73" s="68" t="str">
        <f t="shared" si="32"/>
        <v/>
      </c>
      <c r="BG73" s="67" t="str">
        <f t="shared" si="33"/>
        <v/>
      </c>
    </row>
    <row r="74" spans="1:59" ht="12" x14ac:dyDescent="0.3">
      <c r="A74" s="445"/>
      <c r="B74" s="3"/>
      <c r="C74" s="3"/>
      <c r="D74" s="495" t="str">
        <f t="shared" si="34"/>
        <v/>
      </c>
      <c r="E74" s="3"/>
      <c r="F74" s="3"/>
      <c r="G74" s="3"/>
      <c r="H74" s="4"/>
      <c r="I74" s="9"/>
      <c r="J74" s="9"/>
      <c r="K74" s="9"/>
      <c r="L74" s="9"/>
      <c r="M74" s="8"/>
      <c r="N74" s="381" t="str">
        <f>IF(D74="No",1,(IF(AND(C74="Part 1033",D74="Yes",H74="Line-Haul"),IF(E74&gt;=20,0.27,(VLOOKUP(E74,'Proration Factors'!$E$14:$F$33,2,FALSE))),(IF(AND(C74="Part 1033",D74="Yes",H74="Switch"),IF(E74&gt;=40,0.2,(VLOOKUP(E74,'Proration Factors'!$H$14:$I$53,2,FALSE))),(IF(AND(C74="Part 92",D74="Yes"),IF(E74&gt;=32,0.143,(VLOOKUP(E74,'Proration Factors'!$B$14:$C$45,2,FALSE))),"")))))))</f>
        <v/>
      </c>
      <c r="O74" s="382" t="str">
        <f t="shared" si="35"/>
        <v/>
      </c>
      <c r="P74" s="383" t="str">
        <f t="shared" si="36"/>
        <v/>
      </c>
      <c r="Q74" s="384" t="str">
        <f t="shared" si="0"/>
        <v/>
      </c>
      <c r="R74" s="3"/>
      <c r="S74" s="205"/>
      <c r="T74" s="60"/>
      <c r="U74" s="68">
        <f t="shared" si="1"/>
        <v>0</v>
      </c>
      <c r="V74" s="26">
        <f t="shared" si="2"/>
        <v>0</v>
      </c>
      <c r="W74" s="26">
        <f t="shared" si="3"/>
        <v>0</v>
      </c>
      <c r="X74" s="21">
        <f t="shared" si="4"/>
        <v>0</v>
      </c>
      <c r="Y74" s="42" t="str">
        <f t="shared" si="5"/>
        <v/>
      </c>
      <c r="Z74" s="26" t="str">
        <f t="shared" si="6"/>
        <v/>
      </c>
      <c r="AA74" s="22" t="str">
        <f t="shared" si="7"/>
        <v/>
      </c>
      <c r="AB74" s="22" t="str">
        <f t="shared" si="8"/>
        <v/>
      </c>
      <c r="AC74" s="26" t="str">
        <f t="shared" si="9"/>
        <v/>
      </c>
      <c r="AD74" s="27" t="str">
        <f t="shared" si="10"/>
        <v/>
      </c>
      <c r="AE74" s="69" t="str">
        <f t="shared" si="11"/>
        <v/>
      </c>
      <c r="AF74" s="60">
        <f t="shared" si="12"/>
        <v>0</v>
      </c>
      <c r="AG74" s="70" t="str">
        <f t="shared" si="13"/>
        <v/>
      </c>
      <c r="AH74" s="70" t="str">
        <f t="shared" si="14"/>
        <v/>
      </c>
      <c r="AI74" s="71" t="str">
        <f t="shared" si="15"/>
        <v/>
      </c>
      <c r="AJ74" s="69">
        <f t="shared" si="43"/>
        <v>0</v>
      </c>
      <c r="AK74" s="60">
        <f t="shared" si="44"/>
        <v>0</v>
      </c>
      <c r="AL74" s="60">
        <f t="shared" si="45"/>
        <v>0</v>
      </c>
      <c r="AM74" s="60">
        <f t="shared" si="46"/>
        <v>0</v>
      </c>
      <c r="AN74" s="60">
        <f t="shared" si="47"/>
        <v>0</v>
      </c>
      <c r="AO74" s="60">
        <f t="shared" si="48"/>
        <v>0</v>
      </c>
      <c r="AP74" s="60">
        <f t="shared" si="49"/>
        <v>0</v>
      </c>
      <c r="AQ74" s="60">
        <f t="shared" si="50"/>
        <v>0</v>
      </c>
      <c r="AR74" s="60">
        <f t="shared" si="51"/>
        <v>0</v>
      </c>
      <c r="AS74" s="60">
        <f t="shared" si="52"/>
        <v>0</v>
      </c>
      <c r="AT74" s="60">
        <f t="shared" si="53"/>
        <v>0</v>
      </c>
      <c r="AU74" s="60">
        <f t="shared" si="54"/>
        <v>0</v>
      </c>
      <c r="AV74" s="68">
        <f t="shared" si="38"/>
        <v>0</v>
      </c>
      <c r="AW74" s="68">
        <f t="shared" si="39"/>
        <v>0</v>
      </c>
      <c r="AX74" s="69" t="str">
        <f t="shared" si="40"/>
        <v/>
      </c>
      <c r="AY74" s="68" t="str">
        <f t="shared" si="41"/>
        <v/>
      </c>
      <c r="AZ74" s="67" t="str">
        <f t="shared" si="42"/>
        <v/>
      </c>
      <c r="BA74" s="68" t="str">
        <f t="shared" si="28"/>
        <v/>
      </c>
      <c r="BB74" s="69" t="str">
        <f t="shared" si="29"/>
        <v/>
      </c>
      <c r="BC74" s="68">
        <f t="shared" si="37"/>
        <v>0</v>
      </c>
      <c r="BD74" s="67" t="str">
        <f t="shared" si="30"/>
        <v/>
      </c>
      <c r="BE74" s="69" t="str">
        <f t="shared" si="31"/>
        <v/>
      </c>
      <c r="BF74" s="68" t="str">
        <f t="shared" si="32"/>
        <v/>
      </c>
      <c r="BG74" s="67" t="str">
        <f t="shared" si="33"/>
        <v/>
      </c>
    </row>
    <row r="75" spans="1:59" ht="12" x14ac:dyDescent="0.3">
      <c r="A75" s="445"/>
      <c r="B75" s="3"/>
      <c r="C75" s="3"/>
      <c r="D75" s="495" t="str">
        <f t="shared" si="34"/>
        <v/>
      </c>
      <c r="E75" s="3"/>
      <c r="F75" s="3"/>
      <c r="G75" s="3"/>
      <c r="H75" s="4"/>
      <c r="I75" s="9"/>
      <c r="J75" s="9"/>
      <c r="K75" s="9"/>
      <c r="L75" s="9"/>
      <c r="M75" s="8"/>
      <c r="N75" s="381" t="str">
        <f>IF(D75="No",1,(IF(AND(C75="Part 1033",D75="Yes",H75="Line-Haul"),IF(E75&gt;=20,0.27,(VLOOKUP(E75,'Proration Factors'!$E$14:$F$33,2,FALSE))),(IF(AND(C75="Part 1033",D75="Yes",H75="Switch"),IF(E75&gt;=40,0.2,(VLOOKUP(E75,'Proration Factors'!$H$14:$I$53,2,FALSE))),(IF(AND(C75="Part 92",D75="Yes"),IF(E75&gt;=32,0.143,(VLOOKUP(E75,'Proration Factors'!$B$14:$C$45,2,FALSE))),"")))))))</f>
        <v/>
      </c>
      <c r="O75" s="382" t="str">
        <f t="shared" si="35"/>
        <v/>
      </c>
      <c r="P75" s="383" t="str">
        <f t="shared" si="36"/>
        <v/>
      </c>
      <c r="Q75" s="384" t="str">
        <f t="shared" si="0"/>
        <v/>
      </c>
      <c r="R75" s="3"/>
      <c r="S75" s="205"/>
      <c r="T75" s="60"/>
      <c r="U75" s="68">
        <f t="shared" si="1"/>
        <v>0</v>
      </c>
      <c r="V75" s="26">
        <f t="shared" si="2"/>
        <v>0</v>
      </c>
      <c r="W75" s="26">
        <f t="shared" si="3"/>
        <v>0</v>
      </c>
      <c r="X75" s="21">
        <f t="shared" si="4"/>
        <v>0</v>
      </c>
      <c r="Y75" s="42" t="str">
        <f t="shared" si="5"/>
        <v/>
      </c>
      <c r="Z75" s="26" t="str">
        <f t="shared" si="6"/>
        <v/>
      </c>
      <c r="AA75" s="22" t="str">
        <f t="shared" si="7"/>
        <v/>
      </c>
      <c r="AB75" s="22" t="str">
        <f t="shared" si="8"/>
        <v/>
      </c>
      <c r="AC75" s="26" t="str">
        <f t="shared" si="9"/>
        <v/>
      </c>
      <c r="AD75" s="27" t="str">
        <f t="shared" si="10"/>
        <v/>
      </c>
      <c r="AE75" s="69" t="str">
        <f t="shared" si="11"/>
        <v/>
      </c>
      <c r="AF75" s="60">
        <f t="shared" si="12"/>
        <v>0</v>
      </c>
      <c r="AG75" s="70" t="str">
        <f t="shared" si="13"/>
        <v/>
      </c>
      <c r="AH75" s="70" t="str">
        <f t="shared" si="14"/>
        <v/>
      </c>
      <c r="AI75" s="71" t="str">
        <f t="shared" si="15"/>
        <v/>
      </c>
      <c r="AJ75" s="69">
        <f t="shared" si="43"/>
        <v>0</v>
      </c>
      <c r="AK75" s="60">
        <f t="shared" si="44"/>
        <v>0</v>
      </c>
      <c r="AL75" s="60">
        <f t="shared" si="45"/>
        <v>0</v>
      </c>
      <c r="AM75" s="60">
        <f t="shared" si="46"/>
        <v>0</v>
      </c>
      <c r="AN75" s="60">
        <f t="shared" si="47"/>
        <v>0</v>
      </c>
      <c r="AO75" s="60">
        <f t="shared" si="48"/>
        <v>0</v>
      </c>
      <c r="AP75" s="60">
        <f t="shared" si="49"/>
        <v>0</v>
      </c>
      <c r="AQ75" s="60">
        <f t="shared" si="50"/>
        <v>0</v>
      </c>
      <c r="AR75" s="60">
        <f t="shared" si="51"/>
        <v>0</v>
      </c>
      <c r="AS75" s="60">
        <f t="shared" si="52"/>
        <v>0</v>
      </c>
      <c r="AT75" s="60">
        <f t="shared" si="53"/>
        <v>0</v>
      </c>
      <c r="AU75" s="60">
        <f t="shared" si="54"/>
        <v>0</v>
      </c>
      <c r="AV75" s="68">
        <f t="shared" si="38"/>
        <v>0</v>
      </c>
      <c r="AW75" s="68">
        <f t="shared" si="39"/>
        <v>0</v>
      </c>
      <c r="AX75" s="69" t="str">
        <f t="shared" si="40"/>
        <v/>
      </c>
      <c r="AY75" s="68" t="str">
        <f t="shared" si="41"/>
        <v/>
      </c>
      <c r="AZ75" s="67" t="str">
        <f t="shared" si="42"/>
        <v/>
      </c>
      <c r="BA75" s="68" t="str">
        <f t="shared" si="28"/>
        <v/>
      </c>
      <c r="BB75" s="69" t="str">
        <f t="shared" si="29"/>
        <v/>
      </c>
      <c r="BC75" s="68">
        <f t="shared" si="37"/>
        <v>0</v>
      </c>
      <c r="BD75" s="67" t="str">
        <f t="shared" si="30"/>
        <v/>
      </c>
      <c r="BE75" s="69" t="str">
        <f t="shared" si="31"/>
        <v/>
      </c>
      <c r="BF75" s="68" t="str">
        <f t="shared" si="32"/>
        <v/>
      </c>
      <c r="BG75" s="67" t="str">
        <f t="shared" si="33"/>
        <v/>
      </c>
    </row>
    <row r="76" spans="1:59" ht="12" x14ac:dyDescent="0.3">
      <c r="A76" s="445"/>
      <c r="B76" s="3"/>
      <c r="C76" s="3"/>
      <c r="D76" s="495" t="str">
        <f t="shared" si="34"/>
        <v/>
      </c>
      <c r="E76" s="3"/>
      <c r="F76" s="3"/>
      <c r="G76" s="3"/>
      <c r="H76" s="4"/>
      <c r="I76" s="9"/>
      <c r="J76" s="9"/>
      <c r="K76" s="9"/>
      <c r="L76" s="9"/>
      <c r="M76" s="8"/>
      <c r="N76" s="381" t="str">
        <f>IF(D76="No",1,(IF(AND(C76="Part 1033",D76="Yes",H76="Line-Haul"),IF(E76&gt;=20,0.27,(VLOOKUP(E76,'Proration Factors'!$E$14:$F$33,2,FALSE))),(IF(AND(C76="Part 1033",D76="Yes",H76="Switch"),IF(E76&gt;=40,0.2,(VLOOKUP(E76,'Proration Factors'!$H$14:$I$53,2,FALSE))),(IF(AND(C76="Part 92",D76="Yes"),IF(E76&gt;=32,0.143,(VLOOKUP(E76,'Proration Factors'!$B$14:$C$45,2,FALSE))),"")))))))</f>
        <v/>
      </c>
      <c r="O76" s="382" t="str">
        <f t="shared" si="35"/>
        <v/>
      </c>
      <c r="P76" s="383" t="str">
        <f t="shared" si="36"/>
        <v/>
      </c>
      <c r="Q76" s="384" t="str">
        <f t="shared" si="0"/>
        <v/>
      </c>
      <c r="R76" s="3"/>
      <c r="S76" s="205"/>
      <c r="T76" s="60"/>
      <c r="U76" s="68">
        <f t="shared" si="1"/>
        <v>0</v>
      </c>
      <c r="V76" s="26">
        <f t="shared" si="2"/>
        <v>0</v>
      </c>
      <c r="W76" s="26">
        <f t="shared" si="3"/>
        <v>0</v>
      </c>
      <c r="X76" s="21">
        <f t="shared" si="4"/>
        <v>0</v>
      </c>
      <c r="Y76" s="42" t="str">
        <f t="shared" si="5"/>
        <v/>
      </c>
      <c r="Z76" s="26" t="str">
        <f t="shared" si="6"/>
        <v/>
      </c>
      <c r="AA76" s="22" t="str">
        <f t="shared" si="7"/>
        <v/>
      </c>
      <c r="AB76" s="22" t="str">
        <f t="shared" si="8"/>
        <v/>
      </c>
      <c r="AC76" s="26" t="str">
        <f t="shared" si="9"/>
        <v/>
      </c>
      <c r="AD76" s="27" t="str">
        <f t="shared" si="10"/>
        <v/>
      </c>
      <c r="AE76" s="69" t="str">
        <f t="shared" si="11"/>
        <v/>
      </c>
      <c r="AF76" s="60">
        <f t="shared" si="12"/>
        <v>0</v>
      </c>
      <c r="AG76" s="70" t="str">
        <f t="shared" si="13"/>
        <v/>
      </c>
      <c r="AH76" s="70" t="str">
        <f t="shared" si="14"/>
        <v/>
      </c>
      <c r="AI76" s="71" t="str">
        <f t="shared" si="15"/>
        <v/>
      </c>
      <c r="AJ76" s="69">
        <f t="shared" si="43"/>
        <v>0</v>
      </c>
      <c r="AK76" s="60">
        <f t="shared" si="44"/>
        <v>0</v>
      </c>
      <c r="AL76" s="60">
        <f t="shared" si="45"/>
        <v>0</v>
      </c>
      <c r="AM76" s="60">
        <f t="shared" si="46"/>
        <v>0</v>
      </c>
      <c r="AN76" s="60">
        <f t="shared" si="47"/>
        <v>0</v>
      </c>
      <c r="AO76" s="60">
        <f t="shared" si="48"/>
        <v>0</v>
      </c>
      <c r="AP76" s="60">
        <f t="shared" si="49"/>
        <v>0</v>
      </c>
      <c r="AQ76" s="60">
        <f t="shared" si="50"/>
        <v>0</v>
      </c>
      <c r="AR76" s="60">
        <f t="shared" si="51"/>
        <v>0</v>
      </c>
      <c r="AS76" s="60">
        <f t="shared" si="52"/>
        <v>0</v>
      </c>
      <c r="AT76" s="60">
        <f t="shared" si="53"/>
        <v>0</v>
      </c>
      <c r="AU76" s="60">
        <f t="shared" si="54"/>
        <v>0</v>
      </c>
      <c r="AV76" s="68">
        <f t="shared" si="38"/>
        <v>0</v>
      </c>
      <c r="AW76" s="68">
        <f t="shared" si="39"/>
        <v>0</v>
      </c>
      <c r="AX76" s="69" t="str">
        <f t="shared" si="40"/>
        <v/>
      </c>
      <c r="AY76" s="68" t="str">
        <f t="shared" si="41"/>
        <v/>
      </c>
      <c r="AZ76" s="67" t="str">
        <f t="shared" si="42"/>
        <v/>
      </c>
      <c r="BA76" s="68" t="str">
        <f t="shared" si="28"/>
        <v/>
      </c>
      <c r="BB76" s="69" t="str">
        <f t="shared" si="29"/>
        <v/>
      </c>
      <c r="BC76" s="68">
        <f t="shared" si="37"/>
        <v>0</v>
      </c>
      <c r="BD76" s="67" t="str">
        <f t="shared" si="30"/>
        <v/>
      </c>
      <c r="BE76" s="69" t="str">
        <f t="shared" si="31"/>
        <v/>
      </c>
      <c r="BF76" s="68" t="str">
        <f t="shared" si="32"/>
        <v/>
      </c>
      <c r="BG76" s="67" t="str">
        <f t="shared" si="33"/>
        <v/>
      </c>
    </row>
    <row r="77" spans="1:59" ht="12" x14ac:dyDescent="0.3">
      <c r="A77" s="445"/>
      <c r="B77" s="3"/>
      <c r="C77" s="3"/>
      <c r="D77" s="495" t="str">
        <f t="shared" si="34"/>
        <v/>
      </c>
      <c r="E77" s="3"/>
      <c r="F77" s="3"/>
      <c r="G77" s="3"/>
      <c r="H77" s="4"/>
      <c r="I77" s="9"/>
      <c r="J77" s="9"/>
      <c r="K77" s="9"/>
      <c r="L77" s="9"/>
      <c r="M77" s="8"/>
      <c r="N77" s="381" t="str">
        <f>IF(D77="No",1,(IF(AND(C77="Part 1033",D77="Yes",H77="Line-Haul"),IF(E77&gt;=20,0.27,(VLOOKUP(E77,'Proration Factors'!$E$14:$F$33,2,FALSE))),(IF(AND(C77="Part 1033",D77="Yes",H77="Switch"),IF(E77&gt;=40,0.2,(VLOOKUP(E77,'Proration Factors'!$H$14:$I$53,2,FALSE))),(IF(AND(C77="Part 92",D77="Yes"),IF(E77&gt;=32,0.143,(VLOOKUP(E77,'Proration Factors'!$B$14:$C$45,2,FALSE))),"")))))))</f>
        <v/>
      </c>
      <c r="O77" s="382" t="str">
        <f t="shared" si="35"/>
        <v/>
      </c>
      <c r="P77" s="383" t="str">
        <f t="shared" si="36"/>
        <v/>
      </c>
      <c r="Q77" s="384" t="str">
        <f t="shared" si="0"/>
        <v/>
      </c>
      <c r="R77" s="3"/>
      <c r="S77" s="205"/>
      <c r="T77" s="60"/>
      <c r="U77" s="68">
        <f t="shared" si="1"/>
        <v>0</v>
      </c>
      <c r="V77" s="26">
        <f t="shared" si="2"/>
        <v>0</v>
      </c>
      <c r="W77" s="26">
        <f t="shared" si="3"/>
        <v>0</v>
      </c>
      <c r="X77" s="21">
        <f t="shared" si="4"/>
        <v>0</v>
      </c>
      <c r="Y77" s="42" t="str">
        <f t="shared" si="5"/>
        <v/>
      </c>
      <c r="Z77" s="26" t="str">
        <f t="shared" si="6"/>
        <v/>
      </c>
      <c r="AA77" s="22" t="str">
        <f t="shared" si="7"/>
        <v/>
      </c>
      <c r="AB77" s="22" t="str">
        <f t="shared" si="8"/>
        <v/>
      </c>
      <c r="AC77" s="26" t="str">
        <f t="shared" si="9"/>
        <v/>
      </c>
      <c r="AD77" s="27" t="str">
        <f t="shared" si="10"/>
        <v/>
      </c>
      <c r="AE77" s="69" t="str">
        <f t="shared" si="11"/>
        <v/>
      </c>
      <c r="AF77" s="60">
        <f t="shared" si="12"/>
        <v>0</v>
      </c>
      <c r="AG77" s="70" t="str">
        <f t="shared" si="13"/>
        <v/>
      </c>
      <c r="AH77" s="70" t="str">
        <f t="shared" si="14"/>
        <v/>
      </c>
      <c r="AI77" s="71" t="str">
        <f t="shared" si="15"/>
        <v/>
      </c>
      <c r="AJ77" s="69">
        <f t="shared" si="43"/>
        <v>0</v>
      </c>
      <c r="AK77" s="60">
        <f t="shared" si="44"/>
        <v>0</v>
      </c>
      <c r="AL77" s="60">
        <f t="shared" si="45"/>
        <v>0</v>
      </c>
      <c r="AM77" s="60">
        <f t="shared" si="46"/>
        <v>0</v>
      </c>
      <c r="AN77" s="60">
        <f t="shared" si="47"/>
        <v>0</v>
      </c>
      <c r="AO77" s="60">
        <f t="shared" si="48"/>
        <v>0</v>
      </c>
      <c r="AP77" s="60">
        <f t="shared" si="49"/>
        <v>0</v>
      </c>
      <c r="AQ77" s="60">
        <f t="shared" si="50"/>
        <v>0</v>
      </c>
      <c r="AR77" s="60">
        <f t="shared" si="51"/>
        <v>0</v>
      </c>
      <c r="AS77" s="60">
        <f t="shared" si="52"/>
        <v>0</v>
      </c>
      <c r="AT77" s="60">
        <f t="shared" si="53"/>
        <v>0</v>
      </c>
      <c r="AU77" s="60">
        <f t="shared" si="54"/>
        <v>0</v>
      </c>
      <c r="AV77" s="68">
        <f t="shared" si="38"/>
        <v>0</v>
      </c>
      <c r="AW77" s="68">
        <f t="shared" si="39"/>
        <v>0</v>
      </c>
      <c r="AX77" s="69" t="str">
        <f t="shared" si="40"/>
        <v/>
      </c>
      <c r="AY77" s="68" t="str">
        <f t="shared" si="41"/>
        <v/>
      </c>
      <c r="AZ77" s="67" t="str">
        <f t="shared" si="42"/>
        <v/>
      </c>
      <c r="BA77" s="68" t="str">
        <f t="shared" si="28"/>
        <v/>
      </c>
      <c r="BB77" s="69" t="str">
        <f t="shared" si="29"/>
        <v/>
      </c>
      <c r="BC77" s="68">
        <f t="shared" si="37"/>
        <v>0</v>
      </c>
      <c r="BD77" s="67" t="str">
        <f t="shared" si="30"/>
        <v/>
      </c>
      <c r="BE77" s="69" t="str">
        <f t="shared" si="31"/>
        <v/>
      </c>
      <c r="BF77" s="68" t="str">
        <f t="shared" si="32"/>
        <v/>
      </c>
      <c r="BG77" s="67" t="str">
        <f t="shared" si="33"/>
        <v/>
      </c>
    </row>
    <row r="78" spans="1:59" ht="12" x14ac:dyDescent="0.3">
      <c r="A78" s="445"/>
      <c r="B78" s="3"/>
      <c r="C78" s="3"/>
      <c r="D78" s="495" t="str">
        <f t="shared" si="34"/>
        <v/>
      </c>
      <c r="E78" s="3"/>
      <c r="F78" s="3"/>
      <c r="G78" s="3"/>
      <c r="H78" s="4"/>
      <c r="I78" s="9"/>
      <c r="J78" s="9"/>
      <c r="K78" s="9"/>
      <c r="L78" s="9"/>
      <c r="M78" s="8"/>
      <c r="N78" s="381" t="str">
        <f>IF(D78="No",1,(IF(AND(C78="Part 1033",D78="Yes",H78="Line-Haul"),IF(E78&gt;=20,0.27,(VLOOKUP(E78,'Proration Factors'!$E$14:$F$33,2,FALSE))),(IF(AND(C78="Part 1033",D78="Yes",H78="Switch"),IF(E78&gt;=40,0.2,(VLOOKUP(E78,'Proration Factors'!$H$14:$I$53,2,FALSE))),(IF(AND(C78="Part 92",D78="Yes"),IF(E78&gt;=32,0.143,(VLOOKUP(E78,'Proration Factors'!$B$14:$C$45,2,FALSE))),"")))))))</f>
        <v/>
      </c>
      <c r="O78" s="382" t="str">
        <f t="shared" si="35"/>
        <v/>
      </c>
      <c r="P78" s="383" t="str">
        <f t="shared" si="36"/>
        <v/>
      </c>
      <c r="Q78" s="384" t="str">
        <f t="shared" si="0"/>
        <v/>
      </c>
      <c r="R78" s="3"/>
      <c r="S78" s="205"/>
      <c r="T78" s="60"/>
      <c r="U78" s="68">
        <f t="shared" si="1"/>
        <v>0</v>
      </c>
      <c r="V78" s="26">
        <f t="shared" si="2"/>
        <v>0</v>
      </c>
      <c r="W78" s="26">
        <f t="shared" si="3"/>
        <v>0</v>
      </c>
      <c r="X78" s="21">
        <f t="shared" si="4"/>
        <v>0</v>
      </c>
      <c r="Y78" s="42" t="str">
        <f t="shared" si="5"/>
        <v/>
      </c>
      <c r="Z78" s="26" t="str">
        <f t="shared" si="6"/>
        <v/>
      </c>
      <c r="AA78" s="22" t="str">
        <f t="shared" si="7"/>
        <v/>
      </c>
      <c r="AB78" s="22" t="str">
        <f t="shared" si="8"/>
        <v/>
      </c>
      <c r="AC78" s="26" t="str">
        <f t="shared" si="9"/>
        <v/>
      </c>
      <c r="AD78" s="27" t="str">
        <f t="shared" si="10"/>
        <v/>
      </c>
      <c r="AE78" s="69" t="str">
        <f t="shared" si="11"/>
        <v/>
      </c>
      <c r="AF78" s="60">
        <f t="shared" si="12"/>
        <v>0</v>
      </c>
      <c r="AG78" s="70" t="str">
        <f t="shared" si="13"/>
        <v/>
      </c>
      <c r="AH78" s="70" t="str">
        <f t="shared" si="14"/>
        <v/>
      </c>
      <c r="AI78" s="71" t="str">
        <f t="shared" si="15"/>
        <v/>
      </c>
      <c r="AJ78" s="69">
        <f t="shared" si="43"/>
        <v>0</v>
      </c>
      <c r="AK78" s="60">
        <f t="shared" si="44"/>
        <v>0</v>
      </c>
      <c r="AL78" s="60">
        <f t="shared" si="45"/>
        <v>0</v>
      </c>
      <c r="AM78" s="60">
        <f t="shared" si="46"/>
        <v>0</v>
      </c>
      <c r="AN78" s="60">
        <f t="shared" si="47"/>
        <v>0</v>
      </c>
      <c r="AO78" s="60">
        <f t="shared" si="48"/>
        <v>0</v>
      </c>
      <c r="AP78" s="60">
        <f t="shared" si="49"/>
        <v>0</v>
      </c>
      <c r="AQ78" s="60">
        <f t="shared" si="50"/>
        <v>0</v>
      </c>
      <c r="AR78" s="60">
        <f t="shared" si="51"/>
        <v>0</v>
      </c>
      <c r="AS78" s="60">
        <f t="shared" si="52"/>
        <v>0</v>
      </c>
      <c r="AT78" s="60">
        <f t="shared" si="53"/>
        <v>0</v>
      </c>
      <c r="AU78" s="60">
        <f t="shared" si="54"/>
        <v>0</v>
      </c>
      <c r="AV78" s="68">
        <f t="shared" si="38"/>
        <v>0</v>
      </c>
      <c r="AW78" s="68">
        <f t="shared" si="39"/>
        <v>0</v>
      </c>
      <c r="AX78" s="69" t="str">
        <f t="shared" si="40"/>
        <v/>
      </c>
      <c r="AY78" s="68" t="str">
        <f t="shared" si="41"/>
        <v/>
      </c>
      <c r="AZ78" s="67" t="str">
        <f t="shared" si="42"/>
        <v/>
      </c>
      <c r="BA78" s="68" t="str">
        <f t="shared" si="28"/>
        <v/>
      </c>
      <c r="BB78" s="69" t="str">
        <f t="shared" si="29"/>
        <v/>
      </c>
      <c r="BC78" s="68">
        <f t="shared" si="37"/>
        <v>0</v>
      </c>
      <c r="BD78" s="67" t="str">
        <f t="shared" si="30"/>
        <v/>
      </c>
      <c r="BE78" s="69" t="str">
        <f t="shared" si="31"/>
        <v/>
      </c>
      <c r="BF78" s="68" t="str">
        <f t="shared" si="32"/>
        <v/>
      </c>
      <c r="BG78" s="67" t="str">
        <f t="shared" si="33"/>
        <v/>
      </c>
    </row>
    <row r="79" spans="1:59" ht="12" x14ac:dyDescent="0.3">
      <c r="A79" s="445"/>
      <c r="B79" s="3"/>
      <c r="C79" s="3"/>
      <c r="D79" s="495" t="str">
        <f t="shared" si="34"/>
        <v/>
      </c>
      <c r="E79" s="3"/>
      <c r="F79" s="3"/>
      <c r="G79" s="3"/>
      <c r="H79" s="4"/>
      <c r="I79" s="9"/>
      <c r="J79" s="9"/>
      <c r="K79" s="9"/>
      <c r="L79" s="9"/>
      <c r="M79" s="8"/>
      <c r="N79" s="381" t="str">
        <f>IF(D79="No",1,(IF(AND(C79="Part 1033",D79="Yes",H79="Line-Haul"),IF(E79&gt;=20,0.27,(VLOOKUP(E79,'Proration Factors'!$E$14:$F$33,2,FALSE))),(IF(AND(C79="Part 1033",D79="Yes",H79="Switch"),IF(E79&gt;=40,0.2,(VLOOKUP(E79,'Proration Factors'!$H$14:$I$53,2,FALSE))),(IF(AND(C79="Part 92",D79="Yes"),IF(E79&gt;=32,0.143,(VLOOKUP(E79,'Proration Factors'!$B$14:$C$45,2,FALSE))),"")))))))</f>
        <v/>
      </c>
      <c r="O79" s="382" t="str">
        <f t="shared" si="35"/>
        <v/>
      </c>
      <c r="P79" s="383" t="str">
        <f t="shared" si="36"/>
        <v/>
      </c>
      <c r="Q79" s="384" t="str">
        <f t="shared" si="0"/>
        <v/>
      </c>
      <c r="R79" s="3"/>
      <c r="S79" s="205"/>
      <c r="T79" s="60"/>
      <c r="U79" s="68">
        <f t="shared" ref="U79:U142" si="55">IF(OR(Q79=$B$380,Q79=$B$381,Q79=$B$382,Q79=$B$383,Q79=$B$384,Q79=$B$385,Q79=$B$386),1,0)</f>
        <v>0</v>
      </c>
      <c r="V79" s="26">
        <f t="shared" ref="V79:V142" si="56" xml:space="preserve"> IF(NOT(OR(ISBLANK($C$11), ISBLANK(B79),ISBLANK(C79),ISBLANK(D79),ISBLANK(F79),ISBLANK(G79),ISBLANK(H79),ISBLANK(I79),ISBLANK(J79),ISBLANK(N79),ISBLANK(L79), ISBLANK(M79))),1,0)</f>
        <v>0</v>
      </c>
      <c r="W79" s="26">
        <f t="shared" ref="W79:W142" si="57">IF(ISBLANK(G79),0,IF(AND($C$11&gt;2014,D79=$C$375,G79&lt;&gt;$E$378),1,IF(AND(G79&lt;&gt;$E$377,D79=$C$375,$C$11&lt;2015,OR(AND(H79=$F$377,$C$11&gt;2011),AND(H79=$F$378,$C$11&gt;2010))),1,0)))</f>
        <v>0</v>
      </c>
      <c r="X79" s="21">
        <f t="shared" ref="X79:X142" si="58">IF(AND(G79&lt;&gt;$E$376,D79=$C$375,C79=$B$374,$C$11&gt;2005,OR(AND(H79=$F$377,$C$11&lt;2012),AND(H79=$F$378,$C$11&lt;2011))),1,IF(AND(G79=$E$376,D79=$C$375,C79&lt;&gt;$B$374,$C$11&gt;2005,OR(AND(H79=$F$377,$C$11&lt;2012),AND(H79=$F$378,$C$11&lt;2011))),1,0))</f>
        <v>0</v>
      </c>
      <c r="Y79" s="42" t="str">
        <f t="shared" ref="Y79:Y142" si="59">G79&amp;F79&amp;H79</f>
        <v/>
      </c>
      <c r="Z79" s="26" t="str">
        <f t="shared" ref="Z79:Z142" si="60">IF(AND(C79=$B$375,D79=$C$374,G79=$E$376,F79=$D$375,$C$11&lt;2013,H79=$F$377),0.2,IF(AND(C79=$B$375,F79=$D$375,G79=$E$376,H79=$F$378,$C$11&lt;2013),0.24,""))</f>
        <v/>
      </c>
      <c r="AA79" s="22" t="str">
        <f t="shared" ref="AA79:AA142" si="61">IF(AND(V79&lt;&gt;0,C79=$B$375,Z79=""),IF(VLOOKUP(Y79,$U$319:$AC$353,5,FALSE)&lt;&gt;0,VLOOKUP(Y79,$U$319:$AC$353,5,FALSE),""),"")</f>
        <v/>
      </c>
      <c r="AB79" s="22" t="str">
        <f t="shared" ref="AB79:AB142" si="62">IF(AND(V79&lt;&gt;0,C79=$B$374,Z79=""),IF(VLOOKUP(Y79,$U$319:$AC$353,7,FALSE)&lt;&gt;0,VLOOKUP(Y79,$U$319:$AC$353,7,FALSE),""),"")</f>
        <v/>
      </c>
      <c r="AC79" s="26" t="str">
        <f t="shared" ref="AC79:AC142" si="63">IF(AND(V79&lt;&gt;0,C79=$B$375),VLOOKUP(Y79,$U$319:$AC$353,6,FALSE),"")</f>
        <v/>
      </c>
      <c r="AD79" s="27" t="str">
        <f t="shared" ref="AD79:AD142" si="64">IF(AND(V79&lt;&gt;0,C79=$B$374),VLOOKUP(Y79,$U$319:$AC$353,8,FALSE),"")</f>
        <v/>
      </c>
      <c r="AE79" s="69" t="str">
        <f t="shared" ref="AE79:AE142" si="65">IF(AND(AC79="",AD79=""),"",IF(OR(AC79=0,AD79=0),0,IF(OR(M79&gt;AC79,M79&gt;AD79),1,0)))</f>
        <v/>
      </c>
      <c r="AF79" s="60">
        <f t="shared" ref="AF79:AF142" si="66">IF(B79=B78,(IF(AND(C79=C78,D79=D78,I79=I78,L79=L78),0,1)),0)</f>
        <v>0</v>
      </c>
      <c r="AG79" s="70" t="str">
        <f t="shared" ref="AG79:AG142" si="67">IF(C79=$B$374,IF(H79=$F$377,$B$395,$B$394),IF(AND(H79=$F$378,G79=$E$375),$B$393,IF(AND(H79=$F$378,G79=$E$376),$B$392,"")))</f>
        <v/>
      </c>
      <c r="AH79" s="70" t="str">
        <f t="shared" ref="AH79:AH142" si="68">IF(AND(C79=$B$375,H79=$F$377), IF(G79=$E$374,$B$391,IF(G79=$E$375,$B$390,IF(G79=$E$376,$B$389,IF(G79=$E$377,$B$388,"")))),"")</f>
        <v/>
      </c>
      <c r="AI79" s="71" t="str">
        <f t="shared" ref="AI79:AI142" si="69">IF(AG79&lt;&gt;"",AG79,AH79)</f>
        <v/>
      </c>
      <c r="AJ79" s="69">
        <f t="shared" si="43"/>
        <v>0</v>
      </c>
      <c r="AK79" s="60">
        <f t="shared" si="44"/>
        <v>0</v>
      </c>
      <c r="AL79" s="60">
        <f t="shared" si="45"/>
        <v>0</v>
      </c>
      <c r="AM79" s="60">
        <f t="shared" si="46"/>
        <v>0</v>
      </c>
      <c r="AN79" s="60">
        <f t="shared" si="47"/>
        <v>0</v>
      </c>
      <c r="AO79" s="60">
        <f t="shared" si="48"/>
        <v>0</v>
      </c>
      <c r="AP79" s="60">
        <f t="shared" si="49"/>
        <v>0</v>
      </c>
      <c r="AQ79" s="60">
        <f t="shared" si="50"/>
        <v>0</v>
      </c>
      <c r="AR79" s="60">
        <f t="shared" si="51"/>
        <v>0</v>
      </c>
      <c r="AS79" s="60">
        <f t="shared" si="52"/>
        <v>0</v>
      </c>
      <c r="AT79" s="60">
        <f t="shared" si="53"/>
        <v>0</v>
      </c>
      <c r="AU79" s="60">
        <f t="shared" si="54"/>
        <v>0</v>
      </c>
      <c r="AV79" s="68">
        <f t="shared" si="38"/>
        <v>0</v>
      </c>
      <c r="AW79" s="68">
        <f t="shared" si="39"/>
        <v>0</v>
      </c>
      <c r="AX79" s="69" t="str">
        <f t="shared" si="40"/>
        <v/>
      </c>
      <c r="AY79" s="68" t="str">
        <f t="shared" si="41"/>
        <v/>
      </c>
      <c r="AZ79" s="67" t="str">
        <f t="shared" si="42"/>
        <v/>
      </c>
      <c r="BA79" s="68" t="str">
        <f t="shared" ref="BA79:BA142" si="70">IF(AND(AZ79&lt;&gt;"",AZ79&lt;0),B79,"")</f>
        <v/>
      </c>
      <c r="BB79" s="69" t="str">
        <f t="shared" ref="BB79:BB142" si="71">IF(AND(AZ79&lt;&gt;"",AZ79&gt;0),B79,IF(BA79&lt;&gt;"","Using",""))</f>
        <v/>
      </c>
      <c r="BC79" s="68">
        <f t="shared" ref="BC79:BC142" si="72">IF(AND(V79=1,AZ79&lt;&gt;0, AZ79&lt;&gt;""),MATCH(BB79,$BA$14:$BA$315,0),0)</f>
        <v>0</v>
      </c>
      <c r="BD79" s="67" t="str">
        <f t="shared" ref="BD79:BD142" si="73">IF(ISERROR(BC79),0,IF(BC79&gt;1,1,""))</f>
        <v/>
      </c>
      <c r="BE79" s="69" t="str">
        <f t="shared" ref="BE79:BE142" si="74">IF(AND(F79=$D$376,OR(G79&lt;&gt;$E$378,C79&lt;&gt;$B$375)),$B$381,IF(AND(C79=$B$374,OR(G79=$E$377,G79=$E$378)),$B$385,IF(AE79=1,$B$382,IF(BD79=1,$B$386,""))))</f>
        <v/>
      </c>
      <c r="BF79" s="68" t="str">
        <f t="shared" ref="BF79:BF142" si="75">IF(AND(D79=$C$375,N79&lt;&gt;"",N79&lt;1),$B$380,IF(F462=0,"",IF(AF79=1,$B$383,IF(OR(W79=1,X79=1),$B$387,""))))</f>
        <v/>
      </c>
      <c r="BG79" s="67" t="str">
        <f t="shared" ref="BG79:BG142" si="76">IF(BE79&lt;&gt;"",BE79,BF79)</f>
        <v/>
      </c>
    </row>
    <row r="80" spans="1:59" ht="12" x14ac:dyDescent="0.3">
      <c r="A80" s="445"/>
      <c r="B80" s="3"/>
      <c r="C80" s="3"/>
      <c r="D80" s="495" t="str">
        <f t="shared" ref="D80:D143" si="77">IF(ISBLANK(B80),"",(IF(MID(B80,5,1)="G","No",IF(MID(B80,5,1)="K","Yes","N/A"))))</f>
        <v/>
      </c>
      <c r="E80" s="3"/>
      <c r="F80" s="3"/>
      <c r="G80" s="3"/>
      <c r="H80" s="4"/>
      <c r="I80" s="9"/>
      <c r="J80" s="9"/>
      <c r="K80" s="9"/>
      <c r="L80" s="9"/>
      <c r="M80" s="8"/>
      <c r="N80" s="381" t="str">
        <f>IF(D80="No",1,(IF(AND(C80="Part 1033",D80="Yes",H80="Line-Haul"),IF(E80&gt;=20,0.27,(VLOOKUP(E80,'Proration Factors'!$E$14:$F$33,2,FALSE))),(IF(AND(C80="Part 1033",D80="Yes",H80="Switch"),IF(E80&gt;=40,0.2,(VLOOKUP(E80,'Proration Factors'!$H$14:$I$53,2,FALSE))),(IF(AND(C80="Part 92",D80="Yes"),IF(E80&gt;=32,0.143,(VLOOKUP(E80,'Proration Factors'!$B$14:$C$45,2,FALSE))),"")))))))</f>
        <v/>
      </c>
      <c r="O80" s="382" t="str">
        <f t="shared" ref="O80:O143" si="78">IF(Z80&lt;&gt;"",Z80,IF(AA80&lt;&gt;"",AA80,IF(AB80&lt;&gt;"",AB80,"")))</f>
        <v/>
      </c>
      <c r="P80" s="383" t="str">
        <f t="shared" ref="P80:P143" si="79">IF(D80="N/A","",(IF(AND(U80=0,V80=1),(O80-M80)*1.341*J80*L80*N80*10^-3,"")))</f>
        <v/>
      </c>
      <c r="Q80" s="384" t="str">
        <f t="shared" si="0"/>
        <v/>
      </c>
      <c r="R80" s="3"/>
      <c r="S80" s="205"/>
      <c r="T80" s="60"/>
      <c r="U80" s="68">
        <f t="shared" si="55"/>
        <v>0</v>
      </c>
      <c r="V80" s="26">
        <f t="shared" si="56"/>
        <v>0</v>
      </c>
      <c r="W80" s="26">
        <f t="shared" si="57"/>
        <v>0</v>
      </c>
      <c r="X80" s="21">
        <f t="shared" si="58"/>
        <v>0</v>
      </c>
      <c r="Y80" s="42" t="str">
        <f t="shared" si="59"/>
        <v/>
      </c>
      <c r="Z80" s="26" t="str">
        <f t="shared" si="60"/>
        <v/>
      </c>
      <c r="AA80" s="22" t="str">
        <f t="shared" si="61"/>
        <v/>
      </c>
      <c r="AB80" s="22" t="str">
        <f t="shared" si="62"/>
        <v/>
      </c>
      <c r="AC80" s="26" t="str">
        <f t="shared" si="63"/>
        <v/>
      </c>
      <c r="AD80" s="27" t="str">
        <f t="shared" si="64"/>
        <v/>
      </c>
      <c r="AE80" s="69" t="str">
        <f t="shared" si="65"/>
        <v/>
      </c>
      <c r="AF80" s="60">
        <f t="shared" si="66"/>
        <v>0</v>
      </c>
      <c r="AG80" s="70" t="str">
        <f t="shared" si="67"/>
        <v/>
      </c>
      <c r="AH80" s="70" t="str">
        <f t="shared" si="68"/>
        <v/>
      </c>
      <c r="AI80" s="71" t="str">
        <f t="shared" si="69"/>
        <v/>
      </c>
      <c r="AJ80" s="69">
        <f t="shared" si="43"/>
        <v>0</v>
      </c>
      <c r="AK80" s="60">
        <f t="shared" si="44"/>
        <v>0</v>
      </c>
      <c r="AL80" s="60">
        <f t="shared" si="45"/>
        <v>0</v>
      </c>
      <c r="AM80" s="60">
        <f t="shared" si="46"/>
        <v>0</v>
      </c>
      <c r="AN80" s="60">
        <f t="shared" si="47"/>
        <v>0</v>
      </c>
      <c r="AO80" s="60">
        <f t="shared" si="48"/>
        <v>0</v>
      </c>
      <c r="AP80" s="60">
        <f t="shared" si="49"/>
        <v>0</v>
      </c>
      <c r="AQ80" s="60">
        <f t="shared" si="50"/>
        <v>0</v>
      </c>
      <c r="AR80" s="60">
        <f t="shared" si="51"/>
        <v>0</v>
      </c>
      <c r="AS80" s="60">
        <f t="shared" si="52"/>
        <v>0</v>
      </c>
      <c r="AT80" s="60">
        <f t="shared" si="53"/>
        <v>0</v>
      </c>
      <c r="AU80" s="60">
        <f t="shared" si="54"/>
        <v>0</v>
      </c>
      <c r="AV80" s="68">
        <f t="shared" si="38"/>
        <v>0</v>
      </c>
      <c r="AW80" s="68">
        <f t="shared" si="39"/>
        <v>0</v>
      </c>
      <c r="AX80" s="69" t="str">
        <f t="shared" si="40"/>
        <v/>
      </c>
      <c r="AY80" s="68" t="str">
        <f t="shared" si="41"/>
        <v/>
      </c>
      <c r="AZ80" s="67" t="str">
        <f t="shared" si="42"/>
        <v/>
      </c>
      <c r="BA80" s="68" t="str">
        <f t="shared" si="70"/>
        <v/>
      </c>
      <c r="BB80" s="69" t="str">
        <f t="shared" si="71"/>
        <v/>
      </c>
      <c r="BC80" s="68">
        <f t="shared" si="72"/>
        <v>0</v>
      </c>
      <c r="BD80" s="67" t="str">
        <f t="shared" si="73"/>
        <v/>
      </c>
      <c r="BE80" s="69" t="str">
        <f t="shared" si="74"/>
        <v/>
      </c>
      <c r="BF80" s="68" t="str">
        <f t="shared" si="75"/>
        <v/>
      </c>
      <c r="BG80" s="67" t="str">
        <f t="shared" si="76"/>
        <v/>
      </c>
    </row>
    <row r="81" spans="1:59" ht="12" x14ac:dyDescent="0.3">
      <c r="A81" s="445"/>
      <c r="B81" s="3"/>
      <c r="C81" s="3"/>
      <c r="D81" s="495" t="str">
        <f t="shared" si="77"/>
        <v/>
      </c>
      <c r="E81" s="3"/>
      <c r="F81" s="3"/>
      <c r="G81" s="3"/>
      <c r="H81" s="4"/>
      <c r="I81" s="9"/>
      <c r="J81" s="9"/>
      <c r="K81" s="9"/>
      <c r="L81" s="9"/>
      <c r="M81" s="8"/>
      <c r="N81" s="381" t="str">
        <f>IF(D81="No",1,(IF(AND(C81="Part 1033",D81="Yes",H81="Line-Haul"),IF(E81&gt;=20,0.27,(VLOOKUP(E81,'Proration Factors'!$E$14:$F$33,2,FALSE))),(IF(AND(C81="Part 1033",D81="Yes",H81="Switch"),IF(E81&gt;=40,0.2,(VLOOKUP(E81,'Proration Factors'!$H$14:$I$53,2,FALSE))),(IF(AND(C81="Part 92",D81="Yes"),IF(E81&gt;=32,0.143,(VLOOKUP(E81,'Proration Factors'!$B$14:$C$45,2,FALSE))),"")))))))</f>
        <v/>
      </c>
      <c r="O81" s="382" t="str">
        <f t="shared" si="78"/>
        <v/>
      </c>
      <c r="P81" s="383" t="str">
        <f t="shared" si="79"/>
        <v/>
      </c>
      <c r="Q81" s="384" t="str">
        <f t="shared" si="0"/>
        <v/>
      </c>
      <c r="R81" s="3"/>
      <c r="S81" s="205"/>
      <c r="T81" s="60"/>
      <c r="U81" s="68">
        <f t="shared" si="55"/>
        <v>0</v>
      </c>
      <c r="V81" s="26">
        <f t="shared" si="56"/>
        <v>0</v>
      </c>
      <c r="W81" s="26">
        <f t="shared" si="57"/>
        <v>0</v>
      </c>
      <c r="X81" s="21">
        <f t="shared" si="58"/>
        <v>0</v>
      </c>
      <c r="Y81" s="42" t="str">
        <f t="shared" si="59"/>
        <v/>
      </c>
      <c r="Z81" s="26" t="str">
        <f t="shared" si="60"/>
        <v/>
      </c>
      <c r="AA81" s="22" t="str">
        <f t="shared" si="61"/>
        <v/>
      </c>
      <c r="AB81" s="22" t="str">
        <f t="shared" si="62"/>
        <v/>
      </c>
      <c r="AC81" s="26" t="str">
        <f t="shared" si="63"/>
        <v/>
      </c>
      <c r="AD81" s="27" t="str">
        <f t="shared" si="64"/>
        <v/>
      </c>
      <c r="AE81" s="69" t="str">
        <f t="shared" si="65"/>
        <v/>
      </c>
      <c r="AF81" s="60">
        <f t="shared" si="66"/>
        <v>0</v>
      </c>
      <c r="AG81" s="70" t="str">
        <f t="shared" si="67"/>
        <v/>
      </c>
      <c r="AH81" s="70" t="str">
        <f t="shared" si="68"/>
        <v/>
      </c>
      <c r="AI81" s="71" t="str">
        <f t="shared" si="69"/>
        <v/>
      </c>
      <c r="AJ81" s="69">
        <f t="shared" si="43"/>
        <v>0</v>
      </c>
      <c r="AK81" s="60">
        <f t="shared" si="44"/>
        <v>0</v>
      </c>
      <c r="AL81" s="60">
        <f t="shared" si="45"/>
        <v>0</v>
      </c>
      <c r="AM81" s="60">
        <f t="shared" si="46"/>
        <v>0</v>
      </c>
      <c r="AN81" s="60">
        <f t="shared" si="47"/>
        <v>0</v>
      </c>
      <c r="AO81" s="60">
        <f t="shared" si="48"/>
        <v>0</v>
      </c>
      <c r="AP81" s="60">
        <f t="shared" si="49"/>
        <v>0</v>
      </c>
      <c r="AQ81" s="60">
        <f t="shared" si="50"/>
        <v>0</v>
      </c>
      <c r="AR81" s="60">
        <f t="shared" si="51"/>
        <v>0</v>
      </c>
      <c r="AS81" s="60">
        <f t="shared" si="52"/>
        <v>0</v>
      </c>
      <c r="AT81" s="60">
        <f t="shared" si="53"/>
        <v>0</v>
      </c>
      <c r="AU81" s="60">
        <f t="shared" si="54"/>
        <v>0</v>
      </c>
      <c r="AV81" s="68">
        <f t="shared" si="38"/>
        <v>0</v>
      </c>
      <c r="AW81" s="68">
        <f t="shared" si="39"/>
        <v>0</v>
      </c>
      <c r="AX81" s="69" t="str">
        <f t="shared" si="40"/>
        <v/>
      </c>
      <c r="AY81" s="68" t="str">
        <f t="shared" si="41"/>
        <v/>
      </c>
      <c r="AZ81" s="67" t="str">
        <f t="shared" si="42"/>
        <v/>
      </c>
      <c r="BA81" s="68" t="str">
        <f t="shared" si="70"/>
        <v/>
      </c>
      <c r="BB81" s="69" t="str">
        <f t="shared" si="71"/>
        <v/>
      </c>
      <c r="BC81" s="68">
        <f t="shared" si="72"/>
        <v>0</v>
      </c>
      <c r="BD81" s="67" t="str">
        <f t="shared" si="73"/>
        <v/>
      </c>
      <c r="BE81" s="69" t="str">
        <f t="shared" si="74"/>
        <v/>
      </c>
      <c r="BF81" s="68" t="str">
        <f t="shared" si="75"/>
        <v/>
      </c>
      <c r="BG81" s="67" t="str">
        <f t="shared" si="76"/>
        <v/>
      </c>
    </row>
    <row r="82" spans="1:59" ht="12" x14ac:dyDescent="0.3">
      <c r="A82" s="445"/>
      <c r="B82" s="3"/>
      <c r="C82" s="3"/>
      <c r="D82" s="495" t="str">
        <f t="shared" si="77"/>
        <v/>
      </c>
      <c r="E82" s="3"/>
      <c r="F82" s="3"/>
      <c r="G82" s="3"/>
      <c r="H82" s="4"/>
      <c r="I82" s="9"/>
      <c r="J82" s="9"/>
      <c r="K82" s="9"/>
      <c r="L82" s="9"/>
      <c r="M82" s="8"/>
      <c r="N82" s="381" t="str">
        <f>IF(D82="No",1,(IF(AND(C82="Part 1033",D82="Yes",H82="Line-Haul"),IF(E82&gt;=20,0.27,(VLOOKUP(E82,'Proration Factors'!$E$14:$F$33,2,FALSE))),(IF(AND(C82="Part 1033",D82="Yes",H82="Switch"),IF(E82&gt;=40,0.2,(VLOOKUP(E82,'Proration Factors'!$H$14:$I$53,2,FALSE))),(IF(AND(C82="Part 92",D82="Yes"),IF(E82&gt;=32,0.143,(VLOOKUP(E82,'Proration Factors'!$B$14:$C$45,2,FALSE))),"")))))))</f>
        <v/>
      </c>
      <c r="O82" s="382" t="str">
        <f t="shared" si="78"/>
        <v/>
      </c>
      <c r="P82" s="383" t="str">
        <f t="shared" si="79"/>
        <v/>
      </c>
      <c r="Q82" s="384" t="str">
        <f t="shared" si="0"/>
        <v/>
      </c>
      <c r="R82" s="3"/>
      <c r="S82" s="205"/>
      <c r="T82" s="60"/>
      <c r="U82" s="68">
        <f t="shared" si="55"/>
        <v>0</v>
      </c>
      <c r="V82" s="26">
        <f t="shared" si="56"/>
        <v>0</v>
      </c>
      <c r="W82" s="26">
        <f t="shared" si="57"/>
        <v>0</v>
      </c>
      <c r="X82" s="21">
        <f t="shared" si="58"/>
        <v>0</v>
      </c>
      <c r="Y82" s="42" t="str">
        <f t="shared" si="59"/>
        <v/>
      </c>
      <c r="Z82" s="26" t="str">
        <f t="shared" si="60"/>
        <v/>
      </c>
      <c r="AA82" s="22" t="str">
        <f t="shared" si="61"/>
        <v/>
      </c>
      <c r="AB82" s="22" t="str">
        <f t="shared" si="62"/>
        <v/>
      </c>
      <c r="AC82" s="26" t="str">
        <f t="shared" si="63"/>
        <v/>
      </c>
      <c r="AD82" s="27" t="str">
        <f t="shared" si="64"/>
        <v/>
      </c>
      <c r="AE82" s="69" t="str">
        <f t="shared" si="65"/>
        <v/>
      </c>
      <c r="AF82" s="60">
        <f t="shared" si="66"/>
        <v>0</v>
      </c>
      <c r="AG82" s="70" t="str">
        <f t="shared" si="67"/>
        <v/>
      </c>
      <c r="AH82" s="70" t="str">
        <f t="shared" si="68"/>
        <v/>
      </c>
      <c r="AI82" s="71" t="str">
        <f t="shared" si="69"/>
        <v/>
      </c>
      <c r="AJ82" s="69">
        <f t="shared" si="43"/>
        <v>0</v>
      </c>
      <c r="AK82" s="60">
        <f t="shared" si="44"/>
        <v>0</v>
      </c>
      <c r="AL82" s="60">
        <f t="shared" si="45"/>
        <v>0</v>
      </c>
      <c r="AM82" s="60">
        <f t="shared" si="46"/>
        <v>0</v>
      </c>
      <c r="AN82" s="60">
        <f t="shared" si="47"/>
        <v>0</v>
      </c>
      <c r="AO82" s="60">
        <f t="shared" si="48"/>
        <v>0</v>
      </c>
      <c r="AP82" s="60">
        <f t="shared" si="49"/>
        <v>0</v>
      </c>
      <c r="AQ82" s="60">
        <f t="shared" si="50"/>
        <v>0</v>
      </c>
      <c r="AR82" s="60">
        <f t="shared" si="51"/>
        <v>0</v>
      </c>
      <c r="AS82" s="60">
        <f t="shared" si="52"/>
        <v>0</v>
      </c>
      <c r="AT82" s="60">
        <f t="shared" si="53"/>
        <v>0</v>
      </c>
      <c r="AU82" s="60">
        <f t="shared" si="54"/>
        <v>0</v>
      </c>
      <c r="AV82" s="68">
        <f t="shared" ref="AV82:AV145" si="80">IF(AND(G82=$E$378,P82&lt;0),L82,0)</f>
        <v>0</v>
      </c>
      <c r="AW82" s="68">
        <f t="shared" ref="AW82:AW145" si="81">IF(AND(P82&lt;&gt;"",G82=$E$378),L82,0)</f>
        <v>0</v>
      </c>
      <c r="AX82" s="69" t="str">
        <f t="shared" ref="AX82:AX145" si="82">IF(AND(D82=$C$375,F82=$D$374,C82=$B$374,P82&lt;0,P82&lt;&gt;""),L82,"")</f>
        <v/>
      </c>
      <c r="AY82" s="68" t="str">
        <f t="shared" ref="AY82:AY145" si="83">IF(AND(D82=$C$375,C82=$B$374,F82=$D$374,P82&lt;&gt;""),L82,"")</f>
        <v/>
      </c>
      <c r="AZ82" s="67" t="str">
        <f t="shared" ref="AZ82:AZ145" si="84">IF(AND(V82=1,C82=$B$375,O82&lt;&gt;""),(O82-M82)*1.341*J82*L82*N82*10^-3,"")</f>
        <v/>
      </c>
      <c r="BA82" s="68" t="str">
        <f t="shared" si="70"/>
        <v/>
      </c>
      <c r="BB82" s="69" t="str">
        <f t="shared" si="71"/>
        <v/>
      </c>
      <c r="BC82" s="68">
        <f t="shared" si="72"/>
        <v>0</v>
      </c>
      <c r="BD82" s="67" t="str">
        <f t="shared" si="73"/>
        <v/>
      </c>
      <c r="BE82" s="69" t="str">
        <f t="shared" si="74"/>
        <v/>
      </c>
      <c r="BF82" s="68" t="str">
        <f t="shared" si="75"/>
        <v/>
      </c>
      <c r="BG82" s="67" t="str">
        <f t="shared" si="76"/>
        <v/>
      </c>
    </row>
    <row r="83" spans="1:59" ht="12" x14ac:dyDescent="0.3">
      <c r="A83" s="445"/>
      <c r="B83" s="3"/>
      <c r="C83" s="3"/>
      <c r="D83" s="495" t="str">
        <f t="shared" si="77"/>
        <v/>
      </c>
      <c r="E83" s="3"/>
      <c r="F83" s="3"/>
      <c r="G83" s="3"/>
      <c r="H83" s="4"/>
      <c r="I83" s="9"/>
      <c r="J83" s="9"/>
      <c r="K83" s="9"/>
      <c r="L83" s="9"/>
      <c r="M83" s="8"/>
      <c r="N83" s="381" t="str">
        <f>IF(D83="No",1,(IF(AND(C83="Part 1033",D83="Yes",H83="Line-Haul"),IF(E83&gt;=20,0.27,(VLOOKUP(E83,'Proration Factors'!$E$14:$F$33,2,FALSE))),(IF(AND(C83="Part 1033",D83="Yes",H83="Switch"),IF(E83&gt;=40,0.2,(VLOOKUP(E83,'Proration Factors'!$H$14:$I$53,2,FALSE))),(IF(AND(C83="Part 92",D83="Yes"),IF(E83&gt;=32,0.143,(VLOOKUP(E83,'Proration Factors'!$B$14:$C$45,2,FALSE))),"")))))))</f>
        <v/>
      </c>
      <c r="O83" s="382" t="str">
        <f t="shared" si="78"/>
        <v/>
      </c>
      <c r="P83" s="383" t="str">
        <f t="shared" si="79"/>
        <v/>
      </c>
      <c r="Q83" s="384" t="str">
        <f t="shared" si="0"/>
        <v/>
      </c>
      <c r="R83" s="3"/>
      <c r="S83" s="205"/>
      <c r="T83" s="60"/>
      <c r="U83" s="68">
        <f t="shared" si="55"/>
        <v>0</v>
      </c>
      <c r="V83" s="26">
        <f t="shared" si="56"/>
        <v>0</v>
      </c>
      <c r="W83" s="26">
        <f t="shared" si="57"/>
        <v>0</v>
      </c>
      <c r="X83" s="21">
        <f t="shared" si="58"/>
        <v>0</v>
      </c>
      <c r="Y83" s="42" t="str">
        <f t="shared" si="59"/>
        <v/>
      </c>
      <c r="Z83" s="26" t="str">
        <f t="shared" si="60"/>
        <v/>
      </c>
      <c r="AA83" s="22" t="str">
        <f t="shared" si="61"/>
        <v/>
      </c>
      <c r="AB83" s="22" t="str">
        <f t="shared" si="62"/>
        <v/>
      </c>
      <c r="AC83" s="26" t="str">
        <f t="shared" si="63"/>
        <v/>
      </c>
      <c r="AD83" s="27" t="str">
        <f t="shared" si="64"/>
        <v/>
      </c>
      <c r="AE83" s="69" t="str">
        <f t="shared" si="65"/>
        <v/>
      </c>
      <c r="AF83" s="60">
        <f t="shared" si="66"/>
        <v>0</v>
      </c>
      <c r="AG83" s="70" t="str">
        <f t="shared" si="67"/>
        <v/>
      </c>
      <c r="AH83" s="70" t="str">
        <f t="shared" si="68"/>
        <v/>
      </c>
      <c r="AI83" s="71" t="str">
        <f t="shared" si="69"/>
        <v/>
      </c>
      <c r="AJ83" s="69">
        <f t="shared" si="43"/>
        <v>0</v>
      </c>
      <c r="AK83" s="60">
        <f t="shared" si="44"/>
        <v>0</v>
      </c>
      <c r="AL83" s="60">
        <f t="shared" si="45"/>
        <v>0</v>
      </c>
      <c r="AM83" s="60">
        <f t="shared" si="46"/>
        <v>0</v>
      </c>
      <c r="AN83" s="60">
        <f t="shared" si="47"/>
        <v>0</v>
      </c>
      <c r="AO83" s="60">
        <f t="shared" si="48"/>
        <v>0</v>
      </c>
      <c r="AP83" s="60">
        <f t="shared" si="49"/>
        <v>0</v>
      </c>
      <c r="AQ83" s="60">
        <f t="shared" si="50"/>
        <v>0</v>
      </c>
      <c r="AR83" s="60">
        <f t="shared" si="51"/>
        <v>0</v>
      </c>
      <c r="AS83" s="60">
        <f t="shared" si="52"/>
        <v>0</v>
      </c>
      <c r="AT83" s="60">
        <f t="shared" si="53"/>
        <v>0</v>
      </c>
      <c r="AU83" s="60">
        <f t="shared" si="54"/>
        <v>0</v>
      </c>
      <c r="AV83" s="68">
        <f t="shared" si="80"/>
        <v>0</v>
      </c>
      <c r="AW83" s="68">
        <f t="shared" si="81"/>
        <v>0</v>
      </c>
      <c r="AX83" s="69" t="str">
        <f t="shared" si="82"/>
        <v/>
      </c>
      <c r="AY83" s="68" t="str">
        <f t="shared" si="83"/>
        <v/>
      </c>
      <c r="AZ83" s="67" t="str">
        <f t="shared" si="84"/>
        <v/>
      </c>
      <c r="BA83" s="68" t="str">
        <f t="shared" si="70"/>
        <v/>
      </c>
      <c r="BB83" s="69" t="str">
        <f t="shared" si="71"/>
        <v/>
      </c>
      <c r="BC83" s="68">
        <f t="shared" si="72"/>
        <v>0</v>
      </c>
      <c r="BD83" s="67" t="str">
        <f t="shared" si="73"/>
        <v/>
      </c>
      <c r="BE83" s="69" t="str">
        <f t="shared" si="74"/>
        <v/>
      </c>
      <c r="BF83" s="68" t="str">
        <f t="shared" si="75"/>
        <v/>
      </c>
      <c r="BG83" s="67" t="str">
        <f t="shared" si="76"/>
        <v/>
      </c>
    </row>
    <row r="84" spans="1:59" ht="12" x14ac:dyDescent="0.3">
      <c r="A84" s="445"/>
      <c r="B84" s="3"/>
      <c r="C84" s="3"/>
      <c r="D84" s="495" t="str">
        <f t="shared" si="77"/>
        <v/>
      </c>
      <c r="E84" s="3"/>
      <c r="F84" s="3"/>
      <c r="G84" s="3"/>
      <c r="H84" s="4"/>
      <c r="I84" s="9"/>
      <c r="J84" s="9"/>
      <c r="K84" s="9"/>
      <c r="L84" s="9"/>
      <c r="M84" s="8"/>
      <c r="N84" s="381" t="str">
        <f>IF(D84="No",1,(IF(AND(C84="Part 1033",D84="Yes",H84="Line-Haul"),IF(E84&gt;=20,0.27,(VLOOKUP(E84,'Proration Factors'!$E$14:$F$33,2,FALSE))),(IF(AND(C84="Part 1033",D84="Yes",H84="Switch"),IF(E84&gt;=40,0.2,(VLOOKUP(E84,'Proration Factors'!$H$14:$I$53,2,FALSE))),(IF(AND(C84="Part 92",D84="Yes"),IF(E84&gt;=32,0.143,(VLOOKUP(E84,'Proration Factors'!$B$14:$C$45,2,FALSE))),"")))))))</f>
        <v/>
      </c>
      <c r="O84" s="382" t="str">
        <f t="shared" si="78"/>
        <v/>
      </c>
      <c r="P84" s="383" t="str">
        <f t="shared" si="79"/>
        <v/>
      </c>
      <c r="Q84" s="384" t="str">
        <f t="shared" si="0"/>
        <v/>
      </c>
      <c r="R84" s="3"/>
      <c r="S84" s="205"/>
      <c r="T84" s="60"/>
      <c r="U84" s="68">
        <f t="shared" si="55"/>
        <v>0</v>
      </c>
      <c r="V84" s="26">
        <f t="shared" si="56"/>
        <v>0</v>
      </c>
      <c r="W84" s="26">
        <f t="shared" si="57"/>
        <v>0</v>
      </c>
      <c r="X84" s="21">
        <f t="shared" si="58"/>
        <v>0</v>
      </c>
      <c r="Y84" s="42" t="str">
        <f t="shared" si="59"/>
        <v/>
      </c>
      <c r="Z84" s="26" t="str">
        <f t="shared" si="60"/>
        <v/>
      </c>
      <c r="AA84" s="22" t="str">
        <f t="shared" si="61"/>
        <v/>
      </c>
      <c r="AB84" s="22" t="str">
        <f t="shared" si="62"/>
        <v/>
      </c>
      <c r="AC84" s="26" t="str">
        <f t="shared" si="63"/>
        <v/>
      </c>
      <c r="AD84" s="27" t="str">
        <f t="shared" si="64"/>
        <v/>
      </c>
      <c r="AE84" s="69" t="str">
        <f t="shared" si="65"/>
        <v/>
      </c>
      <c r="AF84" s="60">
        <f t="shared" si="66"/>
        <v>0</v>
      </c>
      <c r="AG84" s="70" t="str">
        <f t="shared" si="67"/>
        <v/>
      </c>
      <c r="AH84" s="70" t="str">
        <f t="shared" si="68"/>
        <v/>
      </c>
      <c r="AI84" s="71" t="str">
        <f t="shared" si="69"/>
        <v/>
      </c>
      <c r="AJ84" s="69">
        <f t="shared" si="43"/>
        <v>0</v>
      </c>
      <c r="AK84" s="60">
        <f t="shared" si="44"/>
        <v>0</v>
      </c>
      <c r="AL84" s="60">
        <f t="shared" si="45"/>
        <v>0</v>
      </c>
      <c r="AM84" s="60">
        <f t="shared" si="46"/>
        <v>0</v>
      </c>
      <c r="AN84" s="60">
        <f t="shared" si="47"/>
        <v>0</v>
      </c>
      <c r="AO84" s="60">
        <f t="shared" si="48"/>
        <v>0</v>
      </c>
      <c r="AP84" s="60">
        <f t="shared" si="49"/>
        <v>0</v>
      </c>
      <c r="AQ84" s="60">
        <f t="shared" si="50"/>
        <v>0</v>
      </c>
      <c r="AR84" s="60">
        <f t="shared" si="51"/>
        <v>0</v>
      </c>
      <c r="AS84" s="60">
        <f t="shared" si="52"/>
        <v>0</v>
      </c>
      <c r="AT84" s="60">
        <f t="shared" si="53"/>
        <v>0</v>
      </c>
      <c r="AU84" s="60">
        <f t="shared" si="54"/>
        <v>0</v>
      </c>
      <c r="AV84" s="68">
        <f t="shared" si="80"/>
        <v>0</v>
      </c>
      <c r="AW84" s="68">
        <f t="shared" si="81"/>
        <v>0</v>
      </c>
      <c r="AX84" s="69" t="str">
        <f t="shared" si="82"/>
        <v/>
      </c>
      <c r="AY84" s="68" t="str">
        <f t="shared" si="83"/>
        <v/>
      </c>
      <c r="AZ84" s="67" t="str">
        <f t="shared" si="84"/>
        <v/>
      </c>
      <c r="BA84" s="68" t="str">
        <f t="shared" si="70"/>
        <v/>
      </c>
      <c r="BB84" s="69" t="str">
        <f t="shared" si="71"/>
        <v/>
      </c>
      <c r="BC84" s="68">
        <f t="shared" si="72"/>
        <v>0</v>
      </c>
      <c r="BD84" s="67" t="str">
        <f t="shared" si="73"/>
        <v/>
      </c>
      <c r="BE84" s="69" t="str">
        <f t="shared" si="74"/>
        <v/>
      </c>
      <c r="BF84" s="68" t="str">
        <f t="shared" si="75"/>
        <v/>
      </c>
      <c r="BG84" s="67" t="str">
        <f t="shared" si="76"/>
        <v/>
      </c>
    </row>
    <row r="85" spans="1:59" ht="12" x14ac:dyDescent="0.3">
      <c r="A85" s="445"/>
      <c r="B85" s="3"/>
      <c r="C85" s="3"/>
      <c r="D85" s="495" t="str">
        <f t="shared" si="77"/>
        <v/>
      </c>
      <c r="E85" s="3"/>
      <c r="F85" s="3"/>
      <c r="G85" s="3"/>
      <c r="H85" s="4"/>
      <c r="I85" s="9"/>
      <c r="J85" s="9"/>
      <c r="K85" s="9"/>
      <c r="L85" s="9"/>
      <c r="M85" s="8"/>
      <c r="N85" s="381" t="str">
        <f>IF(D85="No",1,(IF(AND(C85="Part 1033",D85="Yes",H85="Line-Haul"),IF(E85&gt;=20,0.27,(VLOOKUP(E85,'Proration Factors'!$E$14:$F$33,2,FALSE))),(IF(AND(C85="Part 1033",D85="Yes",H85="Switch"),IF(E85&gt;=40,0.2,(VLOOKUP(E85,'Proration Factors'!$H$14:$I$53,2,FALSE))),(IF(AND(C85="Part 92",D85="Yes"),IF(E85&gt;=32,0.143,(VLOOKUP(E85,'Proration Factors'!$B$14:$C$45,2,FALSE))),"")))))))</f>
        <v/>
      </c>
      <c r="O85" s="382" t="str">
        <f t="shared" si="78"/>
        <v/>
      </c>
      <c r="P85" s="383" t="str">
        <f t="shared" si="79"/>
        <v/>
      </c>
      <c r="Q85" s="384" t="str">
        <f t="shared" si="0"/>
        <v/>
      </c>
      <c r="R85" s="3"/>
      <c r="S85" s="205"/>
      <c r="T85" s="60"/>
      <c r="U85" s="68">
        <f t="shared" si="55"/>
        <v>0</v>
      </c>
      <c r="V85" s="26">
        <f t="shared" si="56"/>
        <v>0</v>
      </c>
      <c r="W85" s="26">
        <f t="shared" si="57"/>
        <v>0</v>
      </c>
      <c r="X85" s="21">
        <f t="shared" si="58"/>
        <v>0</v>
      </c>
      <c r="Y85" s="42" t="str">
        <f t="shared" si="59"/>
        <v/>
      </c>
      <c r="Z85" s="26" t="str">
        <f t="shared" si="60"/>
        <v/>
      </c>
      <c r="AA85" s="22" t="str">
        <f t="shared" si="61"/>
        <v/>
      </c>
      <c r="AB85" s="22" t="str">
        <f t="shared" si="62"/>
        <v/>
      </c>
      <c r="AC85" s="26" t="str">
        <f t="shared" si="63"/>
        <v/>
      </c>
      <c r="AD85" s="27" t="str">
        <f t="shared" si="64"/>
        <v/>
      </c>
      <c r="AE85" s="69" t="str">
        <f t="shared" si="65"/>
        <v/>
      </c>
      <c r="AF85" s="60">
        <f t="shared" si="66"/>
        <v>0</v>
      </c>
      <c r="AG85" s="70" t="str">
        <f t="shared" si="67"/>
        <v/>
      </c>
      <c r="AH85" s="70" t="str">
        <f t="shared" si="68"/>
        <v/>
      </c>
      <c r="AI85" s="71" t="str">
        <f t="shared" si="69"/>
        <v/>
      </c>
      <c r="AJ85" s="62">
        <f t="shared" si="43"/>
        <v>0</v>
      </c>
      <c r="AK85" s="63">
        <f t="shared" si="44"/>
        <v>0</v>
      </c>
      <c r="AL85" s="63">
        <f t="shared" si="45"/>
        <v>0</v>
      </c>
      <c r="AM85" s="63">
        <f t="shared" si="46"/>
        <v>0</v>
      </c>
      <c r="AN85" s="63">
        <f t="shared" si="47"/>
        <v>0</v>
      </c>
      <c r="AO85" s="63">
        <f t="shared" si="48"/>
        <v>0</v>
      </c>
      <c r="AP85" s="63">
        <f t="shared" si="49"/>
        <v>0</v>
      </c>
      <c r="AQ85" s="63">
        <f t="shared" si="50"/>
        <v>0</v>
      </c>
      <c r="AR85" s="63">
        <f t="shared" si="51"/>
        <v>0</v>
      </c>
      <c r="AS85" s="63">
        <f t="shared" si="52"/>
        <v>0</v>
      </c>
      <c r="AT85" s="63">
        <f t="shared" si="53"/>
        <v>0</v>
      </c>
      <c r="AU85" s="63">
        <f t="shared" si="54"/>
        <v>0</v>
      </c>
      <c r="AV85" s="68">
        <f t="shared" si="80"/>
        <v>0</v>
      </c>
      <c r="AW85" s="68">
        <f t="shared" si="81"/>
        <v>0</v>
      </c>
      <c r="AX85" s="69" t="str">
        <f t="shared" si="82"/>
        <v/>
      </c>
      <c r="AY85" s="68" t="str">
        <f t="shared" si="83"/>
        <v/>
      </c>
      <c r="AZ85" s="67" t="str">
        <f t="shared" si="84"/>
        <v/>
      </c>
      <c r="BA85" s="68" t="str">
        <f t="shared" si="70"/>
        <v/>
      </c>
      <c r="BB85" s="69" t="str">
        <f t="shared" si="71"/>
        <v/>
      </c>
      <c r="BC85" s="68">
        <f t="shared" si="72"/>
        <v>0</v>
      </c>
      <c r="BD85" s="67" t="str">
        <f t="shared" si="73"/>
        <v/>
      </c>
      <c r="BE85" s="69" t="str">
        <f t="shared" si="74"/>
        <v/>
      </c>
      <c r="BF85" s="68" t="str">
        <f t="shared" si="75"/>
        <v/>
      </c>
      <c r="BG85" s="67" t="str">
        <f t="shared" si="76"/>
        <v/>
      </c>
    </row>
    <row r="86" spans="1:59" ht="12" x14ac:dyDescent="0.3">
      <c r="A86" s="445"/>
      <c r="B86" s="3"/>
      <c r="C86" s="3"/>
      <c r="D86" s="495" t="str">
        <f t="shared" si="77"/>
        <v/>
      </c>
      <c r="E86" s="3"/>
      <c r="F86" s="3"/>
      <c r="G86" s="3"/>
      <c r="H86" s="4"/>
      <c r="I86" s="9"/>
      <c r="J86" s="9"/>
      <c r="K86" s="9"/>
      <c r="L86" s="9"/>
      <c r="M86" s="8"/>
      <c r="N86" s="381" t="str">
        <f>IF(D86="No",1,(IF(AND(C86="Part 1033",D86="Yes",H86="Line-Haul"),IF(E86&gt;=20,0.27,(VLOOKUP(E86,'Proration Factors'!$E$14:$F$33,2,FALSE))),(IF(AND(C86="Part 1033",D86="Yes",H86="Switch"),IF(E86&gt;=40,0.2,(VLOOKUP(E86,'Proration Factors'!$H$14:$I$53,2,FALSE))),(IF(AND(C86="Part 92",D86="Yes"),IF(E86&gt;=32,0.143,(VLOOKUP(E86,'Proration Factors'!$B$14:$C$45,2,FALSE))),"")))))))</f>
        <v/>
      </c>
      <c r="O86" s="382" t="str">
        <f t="shared" si="78"/>
        <v/>
      </c>
      <c r="P86" s="383" t="str">
        <f t="shared" si="79"/>
        <v/>
      </c>
      <c r="Q86" s="384" t="str">
        <f t="shared" si="0"/>
        <v/>
      </c>
      <c r="R86" s="3"/>
      <c r="S86" s="205"/>
      <c r="T86" s="60"/>
      <c r="U86" s="68">
        <f t="shared" si="55"/>
        <v>0</v>
      </c>
      <c r="V86" s="26">
        <f t="shared" si="56"/>
        <v>0</v>
      </c>
      <c r="W86" s="26">
        <f t="shared" si="57"/>
        <v>0</v>
      </c>
      <c r="X86" s="21">
        <f t="shared" si="58"/>
        <v>0</v>
      </c>
      <c r="Y86" s="42" t="str">
        <f t="shared" si="59"/>
        <v/>
      </c>
      <c r="Z86" s="26" t="str">
        <f t="shared" si="60"/>
        <v/>
      </c>
      <c r="AA86" s="22" t="str">
        <f t="shared" si="61"/>
        <v/>
      </c>
      <c r="AB86" s="22" t="str">
        <f t="shared" si="62"/>
        <v/>
      </c>
      <c r="AC86" s="26" t="str">
        <f t="shared" si="63"/>
        <v/>
      </c>
      <c r="AD86" s="27" t="str">
        <f t="shared" si="64"/>
        <v/>
      </c>
      <c r="AE86" s="69" t="str">
        <f t="shared" si="65"/>
        <v/>
      </c>
      <c r="AF86" s="60">
        <f t="shared" si="66"/>
        <v>0</v>
      </c>
      <c r="AG86" s="70" t="str">
        <f t="shared" si="67"/>
        <v/>
      </c>
      <c r="AH86" s="70" t="str">
        <f t="shared" si="68"/>
        <v/>
      </c>
      <c r="AI86" s="71" t="str">
        <f t="shared" si="69"/>
        <v/>
      </c>
      <c r="AJ86" s="69">
        <f t="shared" si="43"/>
        <v>0</v>
      </c>
      <c r="AK86" s="60">
        <f t="shared" si="44"/>
        <v>0</v>
      </c>
      <c r="AL86" s="60">
        <f t="shared" si="45"/>
        <v>0</v>
      </c>
      <c r="AM86" s="60">
        <f t="shared" si="46"/>
        <v>0</v>
      </c>
      <c r="AN86" s="60">
        <f t="shared" si="47"/>
        <v>0</v>
      </c>
      <c r="AO86" s="60">
        <f t="shared" si="48"/>
        <v>0</v>
      </c>
      <c r="AP86" s="60">
        <f t="shared" si="49"/>
        <v>0</v>
      </c>
      <c r="AQ86" s="60">
        <f t="shared" si="50"/>
        <v>0</v>
      </c>
      <c r="AR86" s="60">
        <f t="shared" si="51"/>
        <v>0</v>
      </c>
      <c r="AS86" s="60">
        <f t="shared" si="52"/>
        <v>0</v>
      </c>
      <c r="AT86" s="60">
        <f t="shared" si="53"/>
        <v>0</v>
      </c>
      <c r="AU86" s="60">
        <f t="shared" si="54"/>
        <v>0</v>
      </c>
      <c r="AV86" s="68">
        <f t="shared" si="80"/>
        <v>0</v>
      </c>
      <c r="AW86" s="68">
        <f t="shared" si="81"/>
        <v>0</v>
      </c>
      <c r="AX86" s="69" t="str">
        <f t="shared" si="82"/>
        <v/>
      </c>
      <c r="AY86" s="68" t="str">
        <f t="shared" si="83"/>
        <v/>
      </c>
      <c r="AZ86" s="67" t="str">
        <f t="shared" si="84"/>
        <v/>
      </c>
      <c r="BA86" s="68" t="str">
        <f t="shared" si="70"/>
        <v/>
      </c>
      <c r="BB86" s="69" t="str">
        <f t="shared" si="71"/>
        <v/>
      </c>
      <c r="BC86" s="68">
        <f t="shared" si="72"/>
        <v>0</v>
      </c>
      <c r="BD86" s="67" t="str">
        <f t="shared" si="73"/>
        <v/>
      </c>
      <c r="BE86" s="69" t="str">
        <f t="shared" si="74"/>
        <v/>
      </c>
      <c r="BF86" s="68" t="str">
        <f t="shared" si="75"/>
        <v/>
      </c>
      <c r="BG86" s="67" t="str">
        <f t="shared" si="76"/>
        <v/>
      </c>
    </row>
    <row r="87" spans="1:59" ht="12" x14ac:dyDescent="0.3">
      <c r="A87" s="445"/>
      <c r="B87" s="3"/>
      <c r="C87" s="3"/>
      <c r="D87" s="495" t="str">
        <f t="shared" si="77"/>
        <v/>
      </c>
      <c r="E87" s="3"/>
      <c r="F87" s="3"/>
      <c r="G87" s="3"/>
      <c r="H87" s="4"/>
      <c r="I87" s="9"/>
      <c r="J87" s="9"/>
      <c r="K87" s="9"/>
      <c r="L87" s="9"/>
      <c r="M87" s="8"/>
      <c r="N87" s="381" t="str">
        <f>IF(D87="No",1,(IF(AND(C87="Part 1033",D87="Yes",H87="Line-Haul"),IF(E87&gt;=20,0.27,(VLOOKUP(E87,'Proration Factors'!$E$14:$F$33,2,FALSE))),(IF(AND(C87="Part 1033",D87="Yes",H87="Switch"),IF(E87&gt;=40,0.2,(VLOOKUP(E87,'Proration Factors'!$H$14:$I$53,2,FALSE))),(IF(AND(C87="Part 92",D87="Yes"),IF(E87&gt;=32,0.143,(VLOOKUP(E87,'Proration Factors'!$B$14:$C$45,2,FALSE))),"")))))))</f>
        <v/>
      </c>
      <c r="O87" s="382" t="str">
        <f t="shared" si="78"/>
        <v/>
      </c>
      <c r="P87" s="383" t="str">
        <f t="shared" si="79"/>
        <v/>
      </c>
      <c r="Q87" s="384" t="str">
        <f t="shared" si="0"/>
        <v/>
      </c>
      <c r="R87" s="3"/>
      <c r="S87" s="205"/>
      <c r="T87" s="60"/>
      <c r="U87" s="68">
        <f t="shared" si="55"/>
        <v>0</v>
      </c>
      <c r="V87" s="26">
        <f t="shared" si="56"/>
        <v>0</v>
      </c>
      <c r="W87" s="26">
        <f t="shared" si="57"/>
        <v>0</v>
      </c>
      <c r="X87" s="21">
        <f t="shared" si="58"/>
        <v>0</v>
      </c>
      <c r="Y87" s="42" t="str">
        <f t="shared" si="59"/>
        <v/>
      </c>
      <c r="Z87" s="26" t="str">
        <f t="shared" si="60"/>
        <v/>
      </c>
      <c r="AA87" s="22" t="str">
        <f t="shared" si="61"/>
        <v/>
      </c>
      <c r="AB87" s="22" t="str">
        <f t="shared" si="62"/>
        <v/>
      </c>
      <c r="AC87" s="26" t="str">
        <f t="shared" si="63"/>
        <v/>
      </c>
      <c r="AD87" s="27" t="str">
        <f t="shared" si="64"/>
        <v/>
      </c>
      <c r="AE87" s="69" t="str">
        <f t="shared" si="65"/>
        <v/>
      </c>
      <c r="AF87" s="60">
        <f t="shared" si="66"/>
        <v>0</v>
      </c>
      <c r="AG87" s="70" t="str">
        <f t="shared" si="67"/>
        <v/>
      </c>
      <c r="AH87" s="70" t="str">
        <f t="shared" si="68"/>
        <v/>
      </c>
      <c r="AI87" s="71" t="str">
        <f t="shared" si="69"/>
        <v/>
      </c>
      <c r="AJ87" s="69">
        <f t="shared" si="43"/>
        <v>0</v>
      </c>
      <c r="AK87" s="60">
        <f t="shared" si="44"/>
        <v>0</v>
      </c>
      <c r="AL87" s="60">
        <f t="shared" si="45"/>
        <v>0</v>
      </c>
      <c r="AM87" s="60">
        <f t="shared" si="46"/>
        <v>0</v>
      </c>
      <c r="AN87" s="60">
        <f t="shared" si="47"/>
        <v>0</v>
      </c>
      <c r="AO87" s="60">
        <f t="shared" si="48"/>
        <v>0</v>
      </c>
      <c r="AP87" s="60">
        <f t="shared" si="49"/>
        <v>0</v>
      </c>
      <c r="AQ87" s="60">
        <f t="shared" si="50"/>
        <v>0</v>
      </c>
      <c r="AR87" s="60">
        <f t="shared" si="51"/>
        <v>0</v>
      </c>
      <c r="AS87" s="60">
        <f t="shared" si="52"/>
        <v>0</v>
      </c>
      <c r="AT87" s="60">
        <f t="shared" si="53"/>
        <v>0</v>
      </c>
      <c r="AU87" s="60">
        <f t="shared" si="54"/>
        <v>0</v>
      </c>
      <c r="AV87" s="68">
        <f t="shared" si="80"/>
        <v>0</v>
      </c>
      <c r="AW87" s="68">
        <f t="shared" si="81"/>
        <v>0</v>
      </c>
      <c r="AX87" s="69" t="str">
        <f t="shared" si="82"/>
        <v/>
      </c>
      <c r="AY87" s="68" t="str">
        <f t="shared" si="83"/>
        <v/>
      </c>
      <c r="AZ87" s="67" t="str">
        <f t="shared" si="84"/>
        <v/>
      </c>
      <c r="BA87" s="68" t="str">
        <f t="shared" si="70"/>
        <v/>
      </c>
      <c r="BB87" s="69" t="str">
        <f t="shared" si="71"/>
        <v/>
      </c>
      <c r="BC87" s="68">
        <f t="shared" si="72"/>
        <v>0</v>
      </c>
      <c r="BD87" s="67" t="str">
        <f t="shared" si="73"/>
        <v/>
      </c>
      <c r="BE87" s="69" t="str">
        <f t="shared" si="74"/>
        <v/>
      </c>
      <c r="BF87" s="68" t="str">
        <f t="shared" si="75"/>
        <v/>
      </c>
      <c r="BG87" s="67" t="str">
        <f t="shared" si="76"/>
        <v/>
      </c>
    </row>
    <row r="88" spans="1:59" ht="12" x14ac:dyDescent="0.3">
      <c r="A88" s="445"/>
      <c r="B88" s="3"/>
      <c r="C88" s="3"/>
      <c r="D88" s="495" t="str">
        <f t="shared" si="77"/>
        <v/>
      </c>
      <c r="E88" s="3"/>
      <c r="F88" s="3"/>
      <c r="G88" s="3"/>
      <c r="H88" s="4"/>
      <c r="I88" s="9"/>
      <c r="J88" s="9"/>
      <c r="K88" s="9"/>
      <c r="L88" s="9"/>
      <c r="M88" s="8"/>
      <c r="N88" s="381" t="str">
        <f>IF(D88="No",1,(IF(AND(C88="Part 1033",D88="Yes",H88="Line-Haul"),IF(E88&gt;=20,0.27,(VLOOKUP(E88,'Proration Factors'!$E$14:$F$33,2,FALSE))),(IF(AND(C88="Part 1033",D88="Yes",H88="Switch"),IF(E88&gt;=40,0.2,(VLOOKUP(E88,'Proration Factors'!$H$14:$I$53,2,FALSE))),(IF(AND(C88="Part 92",D88="Yes"),IF(E88&gt;=32,0.143,(VLOOKUP(E88,'Proration Factors'!$B$14:$C$45,2,FALSE))),"")))))))</f>
        <v/>
      </c>
      <c r="O88" s="382" t="str">
        <f t="shared" si="78"/>
        <v/>
      </c>
      <c r="P88" s="383" t="str">
        <f t="shared" si="79"/>
        <v/>
      </c>
      <c r="Q88" s="384" t="str">
        <f t="shared" si="0"/>
        <v/>
      </c>
      <c r="R88" s="3"/>
      <c r="S88" s="205"/>
      <c r="T88" s="60"/>
      <c r="U88" s="68">
        <f t="shared" si="55"/>
        <v>0</v>
      </c>
      <c r="V88" s="26">
        <f t="shared" si="56"/>
        <v>0</v>
      </c>
      <c r="W88" s="26">
        <f t="shared" si="57"/>
        <v>0</v>
      </c>
      <c r="X88" s="21">
        <f t="shared" si="58"/>
        <v>0</v>
      </c>
      <c r="Y88" s="42" t="str">
        <f t="shared" si="59"/>
        <v/>
      </c>
      <c r="Z88" s="26" t="str">
        <f t="shared" si="60"/>
        <v/>
      </c>
      <c r="AA88" s="22" t="str">
        <f t="shared" si="61"/>
        <v/>
      </c>
      <c r="AB88" s="22" t="str">
        <f t="shared" si="62"/>
        <v/>
      </c>
      <c r="AC88" s="26" t="str">
        <f t="shared" si="63"/>
        <v/>
      </c>
      <c r="AD88" s="27" t="str">
        <f t="shared" si="64"/>
        <v/>
      </c>
      <c r="AE88" s="69" t="str">
        <f t="shared" si="65"/>
        <v/>
      </c>
      <c r="AF88" s="60">
        <f t="shared" si="66"/>
        <v>0</v>
      </c>
      <c r="AG88" s="70" t="str">
        <f t="shared" si="67"/>
        <v/>
      </c>
      <c r="AH88" s="70" t="str">
        <f t="shared" si="68"/>
        <v/>
      </c>
      <c r="AI88" s="71" t="str">
        <f t="shared" si="69"/>
        <v/>
      </c>
      <c r="AJ88" s="69">
        <f t="shared" si="43"/>
        <v>0</v>
      </c>
      <c r="AK88" s="60">
        <f t="shared" si="44"/>
        <v>0</v>
      </c>
      <c r="AL88" s="60">
        <f t="shared" si="45"/>
        <v>0</v>
      </c>
      <c r="AM88" s="60">
        <f t="shared" si="46"/>
        <v>0</v>
      </c>
      <c r="AN88" s="60">
        <f t="shared" si="47"/>
        <v>0</v>
      </c>
      <c r="AO88" s="60">
        <f t="shared" si="48"/>
        <v>0</v>
      </c>
      <c r="AP88" s="60">
        <f t="shared" si="49"/>
        <v>0</v>
      </c>
      <c r="AQ88" s="60">
        <f t="shared" si="50"/>
        <v>0</v>
      </c>
      <c r="AR88" s="60">
        <f t="shared" si="51"/>
        <v>0</v>
      </c>
      <c r="AS88" s="60">
        <f t="shared" si="52"/>
        <v>0</v>
      </c>
      <c r="AT88" s="60">
        <f t="shared" si="53"/>
        <v>0</v>
      </c>
      <c r="AU88" s="60">
        <f t="shared" si="54"/>
        <v>0</v>
      </c>
      <c r="AV88" s="68">
        <f t="shared" si="80"/>
        <v>0</v>
      </c>
      <c r="AW88" s="68">
        <f t="shared" si="81"/>
        <v>0</v>
      </c>
      <c r="AX88" s="69" t="str">
        <f t="shared" si="82"/>
        <v/>
      </c>
      <c r="AY88" s="68" t="str">
        <f t="shared" si="83"/>
        <v/>
      </c>
      <c r="AZ88" s="67" t="str">
        <f t="shared" si="84"/>
        <v/>
      </c>
      <c r="BA88" s="68" t="str">
        <f t="shared" si="70"/>
        <v/>
      </c>
      <c r="BB88" s="69" t="str">
        <f t="shared" si="71"/>
        <v/>
      </c>
      <c r="BC88" s="68">
        <f t="shared" si="72"/>
        <v>0</v>
      </c>
      <c r="BD88" s="67" t="str">
        <f t="shared" si="73"/>
        <v/>
      </c>
      <c r="BE88" s="69" t="str">
        <f t="shared" si="74"/>
        <v/>
      </c>
      <c r="BF88" s="68" t="str">
        <f t="shared" si="75"/>
        <v/>
      </c>
      <c r="BG88" s="67" t="str">
        <f t="shared" si="76"/>
        <v/>
      </c>
    </row>
    <row r="89" spans="1:59" ht="12" x14ac:dyDescent="0.3">
      <c r="A89" s="445"/>
      <c r="B89" s="3"/>
      <c r="C89" s="3"/>
      <c r="D89" s="495" t="str">
        <f t="shared" si="77"/>
        <v/>
      </c>
      <c r="E89" s="3"/>
      <c r="F89" s="3"/>
      <c r="G89" s="3"/>
      <c r="H89" s="4"/>
      <c r="I89" s="9"/>
      <c r="J89" s="9"/>
      <c r="K89" s="9"/>
      <c r="L89" s="9"/>
      <c r="M89" s="8"/>
      <c r="N89" s="381" t="str">
        <f>IF(D89="No",1,(IF(AND(C89="Part 1033",D89="Yes",H89="Line-Haul"),IF(E89&gt;=20,0.27,(VLOOKUP(E89,'Proration Factors'!$E$14:$F$33,2,FALSE))),(IF(AND(C89="Part 1033",D89="Yes",H89="Switch"),IF(E89&gt;=40,0.2,(VLOOKUP(E89,'Proration Factors'!$H$14:$I$53,2,FALSE))),(IF(AND(C89="Part 92",D89="Yes"),IF(E89&gt;=32,0.143,(VLOOKUP(E89,'Proration Factors'!$B$14:$C$45,2,FALSE))),"")))))))</f>
        <v/>
      </c>
      <c r="O89" s="382" t="str">
        <f t="shared" si="78"/>
        <v/>
      </c>
      <c r="P89" s="383" t="str">
        <f t="shared" si="79"/>
        <v/>
      </c>
      <c r="Q89" s="384" t="str">
        <f t="shared" si="0"/>
        <v/>
      </c>
      <c r="R89" s="3"/>
      <c r="S89" s="205"/>
      <c r="T89" s="60"/>
      <c r="U89" s="68">
        <f t="shared" si="55"/>
        <v>0</v>
      </c>
      <c r="V89" s="26">
        <f t="shared" si="56"/>
        <v>0</v>
      </c>
      <c r="W89" s="26">
        <f t="shared" si="57"/>
        <v>0</v>
      </c>
      <c r="X89" s="21">
        <f t="shared" si="58"/>
        <v>0</v>
      </c>
      <c r="Y89" s="42" t="str">
        <f t="shared" si="59"/>
        <v/>
      </c>
      <c r="Z89" s="26" t="str">
        <f t="shared" si="60"/>
        <v/>
      </c>
      <c r="AA89" s="22" t="str">
        <f t="shared" si="61"/>
        <v/>
      </c>
      <c r="AB89" s="22" t="str">
        <f t="shared" si="62"/>
        <v/>
      </c>
      <c r="AC89" s="26" t="str">
        <f t="shared" si="63"/>
        <v/>
      </c>
      <c r="AD89" s="27" t="str">
        <f t="shared" si="64"/>
        <v/>
      </c>
      <c r="AE89" s="69" t="str">
        <f t="shared" si="65"/>
        <v/>
      </c>
      <c r="AF89" s="60">
        <f t="shared" si="66"/>
        <v>0</v>
      </c>
      <c r="AG89" s="70" t="str">
        <f t="shared" si="67"/>
        <v/>
      </c>
      <c r="AH89" s="70" t="str">
        <f t="shared" si="68"/>
        <v/>
      </c>
      <c r="AI89" s="71" t="str">
        <f t="shared" si="69"/>
        <v/>
      </c>
      <c r="AJ89" s="69">
        <f t="shared" si="43"/>
        <v>0</v>
      </c>
      <c r="AK89" s="60">
        <f t="shared" si="44"/>
        <v>0</v>
      </c>
      <c r="AL89" s="60">
        <f t="shared" si="45"/>
        <v>0</v>
      </c>
      <c r="AM89" s="60">
        <f t="shared" si="46"/>
        <v>0</v>
      </c>
      <c r="AN89" s="60">
        <f t="shared" si="47"/>
        <v>0</v>
      </c>
      <c r="AO89" s="60">
        <f t="shared" si="48"/>
        <v>0</v>
      </c>
      <c r="AP89" s="60">
        <f t="shared" si="49"/>
        <v>0</v>
      </c>
      <c r="AQ89" s="60">
        <f t="shared" si="50"/>
        <v>0</v>
      </c>
      <c r="AR89" s="60">
        <f t="shared" si="51"/>
        <v>0</v>
      </c>
      <c r="AS89" s="60">
        <f t="shared" si="52"/>
        <v>0</v>
      </c>
      <c r="AT89" s="60">
        <f t="shared" si="53"/>
        <v>0</v>
      </c>
      <c r="AU89" s="60">
        <f t="shared" si="54"/>
        <v>0</v>
      </c>
      <c r="AV89" s="68">
        <f t="shared" si="80"/>
        <v>0</v>
      </c>
      <c r="AW89" s="68">
        <f t="shared" si="81"/>
        <v>0</v>
      </c>
      <c r="AX89" s="69" t="str">
        <f t="shared" si="82"/>
        <v/>
      </c>
      <c r="AY89" s="68" t="str">
        <f t="shared" si="83"/>
        <v/>
      </c>
      <c r="AZ89" s="67" t="str">
        <f t="shared" si="84"/>
        <v/>
      </c>
      <c r="BA89" s="68" t="str">
        <f t="shared" si="70"/>
        <v/>
      </c>
      <c r="BB89" s="69" t="str">
        <f t="shared" si="71"/>
        <v/>
      </c>
      <c r="BC89" s="68">
        <f t="shared" si="72"/>
        <v>0</v>
      </c>
      <c r="BD89" s="67" t="str">
        <f t="shared" si="73"/>
        <v/>
      </c>
      <c r="BE89" s="69" t="str">
        <f t="shared" si="74"/>
        <v/>
      </c>
      <c r="BF89" s="68" t="str">
        <f t="shared" si="75"/>
        <v/>
      </c>
      <c r="BG89" s="67" t="str">
        <f t="shared" si="76"/>
        <v/>
      </c>
    </row>
    <row r="90" spans="1:59" ht="12" x14ac:dyDescent="0.3">
      <c r="A90" s="445"/>
      <c r="B90" s="3"/>
      <c r="C90" s="3"/>
      <c r="D90" s="495" t="str">
        <f t="shared" si="77"/>
        <v/>
      </c>
      <c r="E90" s="3"/>
      <c r="F90" s="3"/>
      <c r="G90" s="3"/>
      <c r="H90" s="4"/>
      <c r="I90" s="9"/>
      <c r="J90" s="9"/>
      <c r="K90" s="9"/>
      <c r="L90" s="9"/>
      <c r="M90" s="8"/>
      <c r="N90" s="381" t="str">
        <f>IF(D90="No",1,(IF(AND(C90="Part 1033",D90="Yes",H90="Line-Haul"),IF(E90&gt;=20,0.27,(VLOOKUP(E90,'Proration Factors'!$E$14:$F$33,2,FALSE))),(IF(AND(C90="Part 1033",D90="Yes",H90="Switch"),IF(E90&gt;=40,0.2,(VLOOKUP(E90,'Proration Factors'!$H$14:$I$53,2,FALSE))),(IF(AND(C90="Part 92",D90="Yes"),IF(E90&gt;=32,0.143,(VLOOKUP(E90,'Proration Factors'!$B$14:$C$45,2,FALSE))),"")))))))</f>
        <v/>
      </c>
      <c r="O90" s="382" t="str">
        <f t="shared" si="78"/>
        <v/>
      </c>
      <c r="P90" s="383" t="str">
        <f t="shared" si="79"/>
        <v/>
      </c>
      <c r="Q90" s="384" t="str">
        <f t="shared" si="0"/>
        <v/>
      </c>
      <c r="R90" s="3"/>
      <c r="S90" s="205"/>
      <c r="T90" s="60"/>
      <c r="U90" s="68">
        <f t="shared" si="55"/>
        <v>0</v>
      </c>
      <c r="V90" s="26">
        <f t="shared" si="56"/>
        <v>0</v>
      </c>
      <c r="W90" s="26">
        <f t="shared" si="57"/>
        <v>0</v>
      </c>
      <c r="X90" s="21">
        <f t="shared" si="58"/>
        <v>0</v>
      </c>
      <c r="Y90" s="42" t="str">
        <f t="shared" si="59"/>
        <v/>
      </c>
      <c r="Z90" s="26" t="str">
        <f t="shared" si="60"/>
        <v/>
      </c>
      <c r="AA90" s="22" t="str">
        <f t="shared" si="61"/>
        <v/>
      </c>
      <c r="AB90" s="22" t="str">
        <f t="shared" si="62"/>
        <v/>
      </c>
      <c r="AC90" s="26" t="str">
        <f t="shared" si="63"/>
        <v/>
      </c>
      <c r="AD90" s="27" t="str">
        <f t="shared" si="64"/>
        <v/>
      </c>
      <c r="AE90" s="69" t="str">
        <f t="shared" si="65"/>
        <v/>
      </c>
      <c r="AF90" s="60">
        <f t="shared" si="66"/>
        <v>0</v>
      </c>
      <c r="AG90" s="70" t="str">
        <f t="shared" si="67"/>
        <v/>
      </c>
      <c r="AH90" s="70" t="str">
        <f t="shared" si="68"/>
        <v/>
      </c>
      <c r="AI90" s="71" t="str">
        <f t="shared" si="69"/>
        <v/>
      </c>
      <c r="AJ90" s="69">
        <f t="shared" si="43"/>
        <v>0</v>
      </c>
      <c r="AK90" s="60">
        <f t="shared" si="44"/>
        <v>0</v>
      </c>
      <c r="AL90" s="60">
        <f t="shared" si="45"/>
        <v>0</v>
      </c>
      <c r="AM90" s="60">
        <f t="shared" si="46"/>
        <v>0</v>
      </c>
      <c r="AN90" s="60">
        <f t="shared" si="47"/>
        <v>0</v>
      </c>
      <c r="AO90" s="60">
        <f t="shared" si="48"/>
        <v>0</v>
      </c>
      <c r="AP90" s="60">
        <f t="shared" si="49"/>
        <v>0</v>
      </c>
      <c r="AQ90" s="60">
        <f t="shared" si="50"/>
        <v>0</v>
      </c>
      <c r="AR90" s="60">
        <f t="shared" si="51"/>
        <v>0</v>
      </c>
      <c r="AS90" s="60">
        <f t="shared" si="52"/>
        <v>0</v>
      </c>
      <c r="AT90" s="60">
        <f t="shared" si="53"/>
        <v>0</v>
      </c>
      <c r="AU90" s="60">
        <f t="shared" si="54"/>
        <v>0</v>
      </c>
      <c r="AV90" s="68">
        <f t="shared" si="80"/>
        <v>0</v>
      </c>
      <c r="AW90" s="68">
        <f t="shared" si="81"/>
        <v>0</v>
      </c>
      <c r="AX90" s="69" t="str">
        <f t="shared" si="82"/>
        <v/>
      </c>
      <c r="AY90" s="68" t="str">
        <f t="shared" si="83"/>
        <v/>
      </c>
      <c r="AZ90" s="67" t="str">
        <f t="shared" si="84"/>
        <v/>
      </c>
      <c r="BA90" s="68" t="str">
        <f t="shared" si="70"/>
        <v/>
      </c>
      <c r="BB90" s="69" t="str">
        <f t="shared" si="71"/>
        <v/>
      </c>
      <c r="BC90" s="68">
        <f t="shared" si="72"/>
        <v>0</v>
      </c>
      <c r="BD90" s="67" t="str">
        <f t="shared" si="73"/>
        <v/>
      </c>
      <c r="BE90" s="69" t="str">
        <f t="shared" si="74"/>
        <v/>
      </c>
      <c r="BF90" s="68" t="str">
        <f t="shared" si="75"/>
        <v/>
      </c>
      <c r="BG90" s="67" t="str">
        <f t="shared" si="76"/>
        <v/>
      </c>
    </row>
    <row r="91" spans="1:59" ht="12" x14ac:dyDescent="0.3">
      <c r="A91" s="445"/>
      <c r="B91" s="3"/>
      <c r="C91" s="3"/>
      <c r="D91" s="495" t="str">
        <f t="shared" si="77"/>
        <v/>
      </c>
      <c r="E91" s="3"/>
      <c r="F91" s="3"/>
      <c r="G91" s="3"/>
      <c r="H91" s="4"/>
      <c r="I91" s="9"/>
      <c r="J91" s="9"/>
      <c r="K91" s="9"/>
      <c r="L91" s="9"/>
      <c r="M91" s="8"/>
      <c r="N91" s="381" t="str">
        <f>IF(D91="No",1,(IF(AND(C91="Part 1033",D91="Yes",H91="Line-Haul"),IF(E91&gt;=20,0.27,(VLOOKUP(E91,'Proration Factors'!$E$14:$F$33,2,FALSE))),(IF(AND(C91="Part 1033",D91="Yes",H91="Switch"),IF(E91&gt;=40,0.2,(VLOOKUP(E91,'Proration Factors'!$H$14:$I$53,2,FALSE))),(IF(AND(C91="Part 92",D91="Yes"),IF(E91&gt;=32,0.143,(VLOOKUP(E91,'Proration Factors'!$B$14:$C$45,2,FALSE))),"")))))))</f>
        <v/>
      </c>
      <c r="O91" s="382" t="str">
        <f t="shared" si="78"/>
        <v/>
      </c>
      <c r="P91" s="383" t="str">
        <f t="shared" si="79"/>
        <v/>
      </c>
      <c r="Q91" s="384" t="str">
        <f t="shared" si="0"/>
        <v/>
      </c>
      <c r="R91" s="3"/>
      <c r="S91" s="205"/>
      <c r="T91" s="60"/>
      <c r="U91" s="68">
        <f t="shared" si="55"/>
        <v>0</v>
      </c>
      <c r="V91" s="26">
        <f t="shared" si="56"/>
        <v>0</v>
      </c>
      <c r="W91" s="26">
        <f t="shared" si="57"/>
        <v>0</v>
      </c>
      <c r="X91" s="21">
        <f t="shared" si="58"/>
        <v>0</v>
      </c>
      <c r="Y91" s="42" t="str">
        <f t="shared" si="59"/>
        <v/>
      </c>
      <c r="Z91" s="26" t="str">
        <f t="shared" si="60"/>
        <v/>
      </c>
      <c r="AA91" s="22" t="str">
        <f t="shared" si="61"/>
        <v/>
      </c>
      <c r="AB91" s="22" t="str">
        <f t="shared" si="62"/>
        <v/>
      </c>
      <c r="AC91" s="26" t="str">
        <f t="shared" si="63"/>
        <v/>
      </c>
      <c r="AD91" s="27" t="str">
        <f t="shared" si="64"/>
        <v/>
      </c>
      <c r="AE91" s="69" t="str">
        <f t="shared" si="65"/>
        <v/>
      </c>
      <c r="AF91" s="60">
        <f t="shared" si="66"/>
        <v>0</v>
      </c>
      <c r="AG91" s="70" t="str">
        <f t="shared" si="67"/>
        <v/>
      </c>
      <c r="AH91" s="70" t="str">
        <f t="shared" si="68"/>
        <v/>
      </c>
      <c r="AI91" s="71" t="str">
        <f t="shared" si="69"/>
        <v/>
      </c>
      <c r="AJ91" s="69">
        <f t="shared" si="43"/>
        <v>0</v>
      </c>
      <c r="AK91" s="60">
        <f t="shared" si="44"/>
        <v>0</v>
      </c>
      <c r="AL91" s="60">
        <f t="shared" si="45"/>
        <v>0</v>
      </c>
      <c r="AM91" s="60">
        <f t="shared" si="46"/>
        <v>0</v>
      </c>
      <c r="AN91" s="60">
        <f t="shared" si="47"/>
        <v>0</v>
      </c>
      <c r="AO91" s="60">
        <f t="shared" si="48"/>
        <v>0</v>
      </c>
      <c r="AP91" s="60">
        <f t="shared" si="49"/>
        <v>0</v>
      </c>
      <c r="AQ91" s="60">
        <f t="shared" si="50"/>
        <v>0</v>
      </c>
      <c r="AR91" s="60">
        <f t="shared" si="51"/>
        <v>0</v>
      </c>
      <c r="AS91" s="60">
        <f t="shared" si="52"/>
        <v>0</v>
      </c>
      <c r="AT91" s="60">
        <f t="shared" si="53"/>
        <v>0</v>
      </c>
      <c r="AU91" s="60">
        <f t="shared" si="54"/>
        <v>0</v>
      </c>
      <c r="AV91" s="68">
        <f t="shared" si="80"/>
        <v>0</v>
      </c>
      <c r="AW91" s="68">
        <f t="shared" si="81"/>
        <v>0</v>
      </c>
      <c r="AX91" s="69" t="str">
        <f t="shared" si="82"/>
        <v/>
      </c>
      <c r="AY91" s="68" t="str">
        <f t="shared" si="83"/>
        <v/>
      </c>
      <c r="AZ91" s="67" t="str">
        <f t="shared" si="84"/>
        <v/>
      </c>
      <c r="BA91" s="68" t="str">
        <f t="shared" si="70"/>
        <v/>
      </c>
      <c r="BB91" s="69" t="str">
        <f t="shared" si="71"/>
        <v/>
      </c>
      <c r="BC91" s="68">
        <f t="shared" si="72"/>
        <v>0</v>
      </c>
      <c r="BD91" s="67" t="str">
        <f t="shared" si="73"/>
        <v/>
      </c>
      <c r="BE91" s="69" t="str">
        <f t="shared" si="74"/>
        <v/>
      </c>
      <c r="BF91" s="68" t="str">
        <f t="shared" si="75"/>
        <v/>
      </c>
      <c r="BG91" s="67" t="str">
        <f t="shared" si="76"/>
        <v/>
      </c>
    </row>
    <row r="92" spans="1:59" ht="12" x14ac:dyDescent="0.3">
      <c r="A92" s="445"/>
      <c r="B92" s="3"/>
      <c r="C92" s="3"/>
      <c r="D92" s="495" t="str">
        <f t="shared" si="77"/>
        <v/>
      </c>
      <c r="E92" s="3"/>
      <c r="F92" s="3"/>
      <c r="G92" s="3"/>
      <c r="H92" s="4"/>
      <c r="I92" s="9"/>
      <c r="J92" s="9"/>
      <c r="K92" s="9"/>
      <c r="L92" s="9"/>
      <c r="M92" s="8"/>
      <c r="N92" s="381" t="str">
        <f>IF(D92="No",1,(IF(AND(C92="Part 1033",D92="Yes",H92="Line-Haul"),IF(E92&gt;=20,0.27,(VLOOKUP(E92,'Proration Factors'!$E$14:$F$33,2,FALSE))),(IF(AND(C92="Part 1033",D92="Yes",H92="Switch"),IF(E92&gt;=40,0.2,(VLOOKUP(E92,'Proration Factors'!$H$14:$I$53,2,FALSE))),(IF(AND(C92="Part 92",D92="Yes"),IF(E92&gt;=32,0.143,(VLOOKUP(E92,'Proration Factors'!$B$14:$C$45,2,FALSE))),"")))))))</f>
        <v/>
      </c>
      <c r="O92" s="382" t="str">
        <f t="shared" si="78"/>
        <v/>
      </c>
      <c r="P92" s="383" t="str">
        <f t="shared" si="79"/>
        <v/>
      </c>
      <c r="Q92" s="384" t="str">
        <f t="shared" si="0"/>
        <v/>
      </c>
      <c r="R92" s="3"/>
      <c r="S92" s="205"/>
      <c r="T92" s="60"/>
      <c r="U92" s="68">
        <f t="shared" si="55"/>
        <v>0</v>
      </c>
      <c r="V92" s="26">
        <f t="shared" si="56"/>
        <v>0</v>
      </c>
      <c r="W92" s="26">
        <f t="shared" si="57"/>
        <v>0</v>
      </c>
      <c r="X92" s="21">
        <f t="shared" si="58"/>
        <v>0</v>
      </c>
      <c r="Y92" s="42" t="str">
        <f t="shared" si="59"/>
        <v/>
      </c>
      <c r="Z92" s="26" t="str">
        <f t="shared" si="60"/>
        <v/>
      </c>
      <c r="AA92" s="22" t="str">
        <f t="shared" si="61"/>
        <v/>
      </c>
      <c r="AB92" s="22" t="str">
        <f t="shared" si="62"/>
        <v/>
      </c>
      <c r="AC92" s="26" t="str">
        <f t="shared" si="63"/>
        <v/>
      </c>
      <c r="AD92" s="27" t="str">
        <f t="shared" si="64"/>
        <v/>
      </c>
      <c r="AE92" s="69" t="str">
        <f t="shared" si="65"/>
        <v/>
      </c>
      <c r="AF92" s="60">
        <f t="shared" si="66"/>
        <v>0</v>
      </c>
      <c r="AG92" s="70" t="str">
        <f t="shared" si="67"/>
        <v/>
      </c>
      <c r="AH92" s="70" t="str">
        <f t="shared" si="68"/>
        <v/>
      </c>
      <c r="AI92" s="71" t="str">
        <f t="shared" si="69"/>
        <v/>
      </c>
      <c r="AJ92" s="69">
        <f t="shared" si="43"/>
        <v>0</v>
      </c>
      <c r="AK92" s="60">
        <f t="shared" si="44"/>
        <v>0</v>
      </c>
      <c r="AL92" s="60">
        <f t="shared" si="45"/>
        <v>0</v>
      </c>
      <c r="AM92" s="60">
        <f t="shared" si="46"/>
        <v>0</v>
      </c>
      <c r="AN92" s="60">
        <f t="shared" si="47"/>
        <v>0</v>
      </c>
      <c r="AO92" s="60">
        <f t="shared" si="48"/>
        <v>0</v>
      </c>
      <c r="AP92" s="60">
        <f t="shared" si="49"/>
        <v>0</v>
      </c>
      <c r="AQ92" s="60">
        <f t="shared" si="50"/>
        <v>0</v>
      </c>
      <c r="AR92" s="60">
        <f t="shared" si="51"/>
        <v>0</v>
      </c>
      <c r="AS92" s="60">
        <f t="shared" si="52"/>
        <v>0</v>
      </c>
      <c r="AT92" s="60">
        <f t="shared" si="53"/>
        <v>0</v>
      </c>
      <c r="AU92" s="60">
        <f t="shared" si="54"/>
        <v>0</v>
      </c>
      <c r="AV92" s="68">
        <f t="shared" si="80"/>
        <v>0</v>
      </c>
      <c r="AW92" s="68">
        <f t="shared" si="81"/>
        <v>0</v>
      </c>
      <c r="AX92" s="69" t="str">
        <f t="shared" si="82"/>
        <v/>
      </c>
      <c r="AY92" s="68" t="str">
        <f t="shared" si="83"/>
        <v/>
      </c>
      <c r="AZ92" s="67" t="str">
        <f t="shared" si="84"/>
        <v/>
      </c>
      <c r="BA92" s="68" t="str">
        <f t="shared" si="70"/>
        <v/>
      </c>
      <c r="BB92" s="69" t="str">
        <f t="shared" si="71"/>
        <v/>
      </c>
      <c r="BC92" s="68">
        <f t="shared" si="72"/>
        <v>0</v>
      </c>
      <c r="BD92" s="67" t="str">
        <f t="shared" si="73"/>
        <v/>
      </c>
      <c r="BE92" s="69" t="str">
        <f t="shared" si="74"/>
        <v/>
      </c>
      <c r="BF92" s="68" t="str">
        <f t="shared" si="75"/>
        <v/>
      </c>
      <c r="BG92" s="67" t="str">
        <f t="shared" si="76"/>
        <v/>
      </c>
    </row>
    <row r="93" spans="1:59" ht="12" x14ac:dyDescent="0.3">
      <c r="A93" s="445"/>
      <c r="B93" s="3"/>
      <c r="C93" s="3"/>
      <c r="D93" s="495" t="str">
        <f t="shared" si="77"/>
        <v/>
      </c>
      <c r="E93" s="3"/>
      <c r="F93" s="3"/>
      <c r="G93" s="3"/>
      <c r="H93" s="4"/>
      <c r="I93" s="9"/>
      <c r="J93" s="9"/>
      <c r="K93" s="9"/>
      <c r="L93" s="9"/>
      <c r="M93" s="8"/>
      <c r="N93" s="381" t="str">
        <f>IF(D93="No",1,(IF(AND(C93="Part 1033",D93="Yes",H93="Line-Haul"),IF(E93&gt;=20,0.27,(VLOOKUP(E93,'Proration Factors'!$E$14:$F$33,2,FALSE))),(IF(AND(C93="Part 1033",D93="Yes",H93="Switch"),IF(E93&gt;=40,0.2,(VLOOKUP(E93,'Proration Factors'!$H$14:$I$53,2,FALSE))),(IF(AND(C93="Part 92",D93="Yes"),IF(E93&gt;=32,0.143,(VLOOKUP(E93,'Proration Factors'!$B$14:$C$45,2,FALSE))),"")))))))</f>
        <v/>
      </c>
      <c r="O93" s="382" t="str">
        <f t="shared" si="78"/>
        <v/>
      </c>
      <c r="P93" s="383" t="str">
        <f t="shared" si="79"/>
        <v/>
      </c>
      <c r="Q93" s="384" t="str">
        <f t="shared" si="0"/>
        <v/>
      </c>
      <c r="R93" s="3"/>
      <c r="S93" s="205"/>
      <c r="T93" s="60"/>
      <c r="U93" s="68">
        <f t="shared" si="55"/>
        <v>0</v>
      </c>
      <c r="V93" s="26">
        <f t="shared" si="56"/>
        <v>0</v>
      </c>
      <c r="W93" s="26">
        <f t="shared" si="57"/>
        <v>0</v>
      </c>
      <c r="X93" s="21">
        <f t="shared" si="58"/>
        <v>0</v>
      </c>
      <c r="Y93" s="42" t="str">
        <f t="shared" si="59"/>
        <v/>
      </c>
      <c r="Z93" s="26" t="str">
        <f t="shared" si="60"/>
        <v/>
      </c>
      <c r="AA93" s="22" t="str">
        <f t="shared" si="61"/>
        <v/>
      </c>
      <c r="AB93" s="22" t="str">
        <f t="shared" si="62"/>
        <v/>
      </c>
      <c r="AC93" s="26" t="str">
        <f t="shared" si="63"/>
        <v/>
      </c>
      <c r="AD93" s="27" t="str">
        <f t="shared" si="64"/>
        <v/>
      </c>
      <c r="AE93" s="69" t="str">
        <f t="shared" si="65"/>
        <v/>
      </c>
      <c r="AF93" s="60">
        <f t="shared" si="66"/>
        <v>0</v>
      </c>
      <c r="AG93" s="70" t="str">
        <f t="shared" si="67"/>
        <v/>
      </c>
      <c r="AH93" s="70" t="str">
        <f t="shared" si="68"/>
        <v/>
      </c>
      <c r="AI93" s="71" t="str">
        <f t="shared" si="69"/>
        <v/>
      </c>
      <c r="AJ93" s="69">
        <f t="shared" ref="AJ93:AJ156" si="85">IF(G93=$E$374,1,0)</f>
        <v>0</v>
      </c>
      <c r="AK93" s="60">
        <f t="shared" ref="AK93:AK156" si="86">IF(G93=$E$375,1,0)</f>
        <v>0</v>
      </c>
      <c r="AL93" s="60">
        <f t="shared" ref="AL93:AL156" si="87">IF(G93=$E$376,1,0)</f>
        <v>0</v>
      </c>
      <c r="AM93" s="60">
        <f t="shared" ref="AM93:AM156" si="88">IF(G93=$E$377,1,0)</f>
        <v>0</v>
      </c>
      <c r="AN93" s="60">
        <f t="shared" ref="AN93:AN156" si="89">IF(G93=$E$378,1,0)</f>
        <v>0</v>
      </c>
      <c r="AO93" s="60">
        <f t="shared" ref="AO93:AO156" si="90">IF(C93=$B$374,1,0)</f>
        <v>0</v>
      </c>
      <c r="AP93" s="60">
        <f t="shared" ref="AP93:AP156" si="91">IF(C93=$B$375,1,0)</f>
        <v>0</v>
      </c>
      <c r="AQ93" s="60">
        <f t="shared" ref="AQ93:AQ156" si="92">IF(H93=$F$377,1,0)</f>
        <v>0</v>
      </c>
      <c r="AR93" s="60">
        <f t="shared" ref="AR93:AR156" si="93">IF(H93=$F$378,1,0)</f>
        <v>0</v>
      </c>
      <c r="AS93" s="60">
        <f t="shared" ref="AS93:AS156" si="94">IF(F93=$D$375,1,0)</f>
        <v>0</v>
      </c>
      <c r="AT93" s="60">
        <f t="shared" ref="AT93:AT156" si="95">IF(F93=$D$374,1,0)</f>
        <v>0</v>
      </c>
      <c r="AU93" s="60">
        <f t="shared" ref="AU93:AU156" si="96">IF(F93=$D$376,1,0)</f>
        <v>0</v>
      </c>
      <c r="AV93" s="68">
        <f t="shared" si="80"/>
        <v>0</v>
      </c>
      <c r="AW93" s="68">
        <f t="shared" si="81"/>
        <v>0</v>
      </c>
      <c r="AX93" s="69" t="str">
        <f t="shared" si="82"/>
        <v/>
      </c>
      <c r="AY93" s="68" t="str">
        <f t="shared" si="83"/>
        <v/>
      </c>
      <c r="AZ93" s="67" t="str">
        <f t="shared" si="84"/>
        <v/>
      </c>
      <c r="BA93" s="68" t="str">
        <f t="shared" si="70"/>
        <v/>
      </c>
      <c r="BB93" s="69" t="str">
        <f t="shared" si="71"/>
        <v/>
      </c>
      <c r="BC93" s="68">
        <f t="shared" si="72"/>
        <v>0</v>
      </c>
      <c r="BD93" s="67" t="str">
        <f t="shared" si="73"/>
        <v/>
      </c>
      <c r="BE93" s="69" t="str">
        <f t="shared" si="74"/>
        <v/>
      </c>
      <c r="BF93" s="68" t="str">
        <f t="shared" si="75"/>
        <v/>
      </c>
      <c r="BG93" s="67" t="str">
        <f t="shared" si="76"/>
        <v/>
      </c>
    </row>
    <row r="94" spans="1:59" ht="12" x14ac:dyDescent="0.3">
      <c r="A94" s="445"/>
      <c r="B94" s="3"/>
      <c r="C94" s="3"/>
      <c r="D94" s="495" t="str">
        <f t="shared" si="77"/>
        <v/>
      </c>
      <c r="E94" s="3"/>
      <c r="F94" s="3"/>
      <c r="G94" s="3"/>
      <c r="H94" s="4"/>
      <c r="I94" s="9"/>
      <c r="J94" s="9"/>
      <c r="K94" s="9"/>
      <c r="L94" s="9"/>
      <c r="M94" s="8"/>
      <c r="N94" s="381" t="str">
        <f>IF(D94="No",1,(IF(AND(C94="Part 1033",D94="Yes",H94="Line-Haul"),IF(E94&gt;=20,0.27,(VLOOKUP(E94,'Proration Factors'!$E$14:$F$33,2,FALSE))),(IF(AND(C94="Part 1033",D94="Yes",H94="Switch"),IF(E94&gt;=40,0.2,(VLOOKUP(E94,'Proration Factors'!$H$14:$I$53,2,FALSE))),(IF(AND(C94="Part 92",D94="Yes"),IF(E94&gt;=32,0.143,(VLOOKUP(E94,'Proration Factors'!$B$14:$C$45,2,FALSE))),"")))))))</f>
        <v/>
      </c>
      <c r="O94" s="382" t="str">
        <f t="shared" si="78"/>
        <v/>
      </c>
      <c r="P94" s="383" t="str">
        <f t="shared" si="79"/>
        <v/>
      </c>
      <c r="Q94" s="384" t="str">
        <f t="shared" si="0"/>
        <v/>
      </c>
      <c r="R94" s="3"/>
      <c r="S94" s="205"/>
      <c r="T94" s="60"/>
      <c r="U94" s="68">
        <f t="shared" si="55"/>
        <v>0</v>
      </c>
      <c r="V94" s="26">
        <f t="shared" si="56"/>
        <v>0</v>
      </c>
      <c r="W94" s="26">
        <f t="shared" si="57"/>
        <v>0</v>
      </c>
      <c r="X94" s="21">
        <f t="shared" si="58"/>
        <v>0</v>
      </c>
      <c r="Y94" s="42" t="str">
        <f t="shared" si="59"/>
        <v/>
      </c>
      <c r="Z94" s="26" t="str">
        <f t="shared" si="60"/>
        <v/>
      </c>
      <c r="AA94" s="22" t="str">
        <f t="shared" si="61"/>
        <v/>
      </c>
      <c r="AB94" s="22" t="str">
        <f t="shared" si="62"/>
        <v/>
      </c>
      <c r="AC94" s="26" t="str">
        <f t="shared" si="63"/>
        <v/>
      </c>
      <c r="AD94" s="27" t="str">
        <f t="shared" si="64"/>
        <v/>
      </c>
      <c r="AE94" s="69" t="str">
        <f t="shared" si="65"/>
        <v/>
      </c>
      <c r="AF94" s="60">
        <f t="shared" si="66"/>
        <v>0</v>
      </c>
      <c r="AG94" s="70" t="str">
        <f t="shared" si="67"/>
        <v/>
      </c>
      <c r="AH94" s="70" t="str">
        <f t="shared" si="68"/>
        <v/>
      </c>
      <c r="AI94" s="71" t="str">
        <f t="shared" si="69"/>
        <v/>
      </c>
      <c r="AJ94" s="69">
        <f t="shared" si="85"/>
        <v>0</v>
      </c>
      <c r="AK94" s="60">
        <f t="shared" si="86"/>
        <v>0</v>
      </c>
      <c r="AL94" s="60">
        <f t="shared" si="87"/>
        <v>0</v>
      </c>
      <c r="AM94" s="60">
        <f t="shared" si="88"/>
        <v>0</v>
      </c>
      <c r="AN94" s="60">
        <f t="shared" si="89"/>
        <v>0</v>
      </c>
      <c r="AO94" s="60">
        <f t="shared" si="90"/>
        <v>0</v>
      </c>
      <c r="AP94" s="60">
        <f t="shared" si="91"/>
        <v>0</v>
      </c>
      <c r="AQ94" s="60">
        <f t="shared" si="92"/>
        <v>0</v>
      </c>
      <c r="AR94" s="60">
        <f t="shared" si="93"/>
        <v>0</v>
      </c>
      <c r="AS94" s="60">
        <f t="shared" si="94"/>
        <v>0</v>
      </c>
      <c r="AT94" s="60">
        <f t="shared" si="95"/>
        <v>0</v>
      </c>
      <c r="AU94" s="60">
        <f t="shared" si="96"/>
        <v>0</v>
      </c>
      <c r="AV94" s="68">
        <f t="shared" si="80"/>
        <v>0</v>
      </c>
      <c r="AW94" s="68">
        <f t="shared" si="81"/>
        <v>0</v>
      </c>
      <c r="AX94" s="69" t="str">
        <f t="shared" si="82"/>
        <v/>
      </c>
      <c r="AY94" s="68" t="str">
        <f t="shared" si="83"/>
        <v/>
      </c>
      <c r="AZ94" s="67" t="str">
        <f t="shared" si="84"/>
        <v/>
      </c>
      <c r="BA94" s="68" t="str">
        <f t="shared" si="70"/>
        <v/>
      </c>
      <c r="BB94" s="69" t="str">
        <f t="shared" si="71"/>
        <v/>
      </c>
      <c r="BC94" s="68">
        <f t="shared" si="72"/>
        <v>0</v>
      </c>
      <c r="BD94" s="67" t="str">
        <f t="shared" si="73"/>
        <v/>
      </c>
      <c r="BE94" s="69" t="str">
        <f t="shared" si="74"/>
        <v/>
      </c>
      <c r="BF94" s="68" t="str">
        <f t="shared" si="75"/>
        <v/>
      </c>
      <c r="BG94" s="67" t="str">
        <f t="shared" si="76"/>
        <v/>
      </c>
    </row>
    <row r="95" spans="1:59" ht="12" x14ac:dyDescent="0.3">
      <c r="A95" s="445"/>
      <c r="B95" s="3"/>
      <c r="C95" s="3"/>
      <c r="D95" s="495" t="str">
        <f t="shared" si="77"/>
        <v/>
      </c>
      <c r="E95" s="3"/>
      <c r="F95" s="3"/>
      <c r="G95" s="3"/>
      <c r="H95" s="4"/>
      <c r="I95" s="9"/>
      <c r="J95" s="9"/>
      <c r="K95" s="9"/>
      <c r="L95" s="9"/>
      <c r="M95" s="8"/>
      <c r="N95" s="381" t="str">
        <f>IF(D95="No",1,(IF(AND(C95="Part 1033",D95="Yes",H95="Line-Haul"),IF(E95&gt;=20,0.27,(VLOOKUP(E95,'Proration Factors'!$E$14:$F$33,2,FALSE))),(IF(AND(C95="Part 1033",D95="Yes",H95="Switch"),IF(E95&gt;=40,0.2,(VLOOKUP(E95,'Proration Factors'!$H$14:$I$53,2,FALSE))),(IF(AND(C95="Part 92",D95="Yes"),IF(E95&gt;=32,0.143,(VLOOKUP(E95,'Proration Factors'!$B$14:$C$45,2,FALSE))),"")))))))</f>
        <v/>
      </c>
      <c r="O95" s="382" t="str">
        <f t="shared" si="78"/>
        <v/>
      </c>
      <c r="P95" s="383" t="str">
        <f t="shared" si="79"/>
        <v/>
      </c>
      <c r="Q95" s="384" t="str">
        <f t="shared" si="0"/>
        <v/>
      </c>
      <c r="R95" s="3"/>
      <c r="S95" s="205"/>
      <c r="T95" s="60"/>
      <c r="U95" s="68">
        <f t="shared" si="55"/>
        <v>0</v>
      </c>
      <c r="V95" s="26">
        <f t="shared" si="56"/>
        <v>0</v>
      </c>
      <c r="W95" s="26">
        <f t="shared" si="57"/>
        <v>0</v>
      </c>
      <c r="X95" s="21">
        <f t="shared" si="58"/>
        <v>0</v>
      </c>
      <c r="Y95" s="42" t="str">
        <f t="shared" si="59"/>
        <v/>
      </c>
      <c r="Z95" s="26" t="str">
        <f t="shared" si="60"/>
        <v/>
      </c>
      <c r="AA95" s="22" t="str">
        <f t="shared" si="61"/>
        <v/>
      </c>
      <c r="AB95" s="22" t="str">
        <f t="shared" si="62"/>
        <v/>
      </c>
      <c r="AC95" s="26" t="str">
        <f t="shared" si="63"/>
        <v/>
      </c>
      <c r="AD95" s="27" t="str">
        <f t="shared" si="64"/>
        <v/>
      </c>
      <c r="AE95" s="69" t="str">
        <f t="shared" si="65"/>
        <v/>
      </c>
      <c r="AF95" s="60">
        <f t="shared" si="66"/>
        <v>0</v>
      </c>
      <c r="AG95" s="70" t="str">
        <f t="shared" si="67"/>
        <v/>
      </c>
      <c r="AH95" s="70" t="str">
        <f t="shared" si="68"/>
        <v/>
      </c>
      <c r="AI95" s="71" t="str">
        <f t="shared" si="69"/>
        <v/>
      </c>
      <c r="AJ95" s="69">
        <f t="shared" si="85"/>
        <v>0</v>
      </c>
      <c r="AK95" s="60">
        <f t="shared" si="86"/>
        <v>0</v>
      </c>
      <c r="AL95" s="60">
        <f t="shared" si="87"/>
        <v>0</v>
      </c>
      <c r="AM95" s="60">
        <f t="shared" si="88"/>
        <v>0</v>
      </c>
      <c r="AN95" s="60">
        <f t="shared" si="89"/>
        <v>0</v>
      </c>
      <c r="AO95" s="60">
        <f t="shared" si="90"/>
        <v>0</v>
      </c>
      <c r="AP95" s="60">
        <f t="shared" si="91"/>
        <v>0</v>
      </c>
      <c r="AQ95" s="60">
        <f t="shared" si="92"/>
        <v>0</v>
      </c>
      <c r="AR95" s="60">
        <f t="shared" si="93"/>
        <v>0</v>
      </c>
      <c r="AS95" s="60">
        <f t="shared" si="94"/>
        <v>0</v>
      </c>
      <c r="AT95" s="60">
        <f t="shared" si="95"/>
        <v>0</v>
      </c>
      <c r="AU95" s="60">
        <f t="shared" si="96"/>
        <v>0</v>
      </c>
      <c r="AV95" s="68">
        <f t="shared" si="80"/>
        <v>0</v>
      </c>
      <c r="AW95" s="68">
        <f t="shared" si="81"/>
        <v>0</v>
      </c>
      <c r="AX95" s="69" t="str">
        <f t="shared" si="82"/>
        <v/>
      </c>
      <c r="AY95" s="68" t="str">
        <f t="shared" si="83"/>
        <v/>
      </c>
      <c r="AZ95" s="67" t="str">
        <f t="shared" si="84"/>
        <v/>
      </c>
      <c r="BA95" s="68" t="str">
        <f t="shared" si="70"/>
        <v/>
      </c>
      <c r="BB95" s="69" t="str">
        <f t="shared" si="71"/>
        <v/>
      </c>
      <c r="BC95" s="68">
        <f t="shared" si="72"/>
        <v>0</v>
      </c>
      <c r="BD95" s="67" t="str">
        <f t="shared" si="73"/>
        <v/>
      </c>
      <c r="BE95" s="69" t="str">
        <f t="shared" si="74"/>
        <v/>
      </c>
      <c r="BF95" s="68" t="str">
        <f t="shared" si="75"/>
        <v/>
      </c>
      <c r="BG95" s="67" t="str">
        <f t="shared" si="76"/>
        <v/>
      </c>
    </row>
    <row r="96" spans="1:59" ht="12" x14ac:dyDescent="0.3">
      <c r="A96" s="445"/>
      <c r="B96" s="3"/>
      <c r="C96" s="3"/>
      <c r="D96" s="495" t="str">
        <f t="shared" si="77"/>
        <v/>
      </c>
      <c r="E96" s="3"/>
      <c r="F96" s="3"/>
      <c r="G96" s="3"/>
      <c r="H96" s="4"/>
      <c r="I96" s="9"/>
      <c r="J96" s="9"/>
      <c r="K96" s="9"/>
      <c r="L96" s="9"/>
      <c r="M96" s="8"/>
      <c r="N96" s="381" t="str">
        <f>IF(D96="No",1,(IF(AND(C96="Part 1033",D96="Yes",H96="Line-Haul"),IF(E96&gt;=20,0.27,(VLOOKUP(E96,'Proration Factors'!$E$14:$F$33,2,FALSE))),(IF(AND(C96="Part 1033",D96="Yes",H96="Switch"),IF(E96&gt;=40,0.2,(VLOOKUP(E96,'Proration Factors'!$H$14:$I$53,2,FALSE))),(IF(AND(C96="Part 92",D96="Yes"),IF(E96&gt;=32,0.143,(VLOOKUP(E96,'Proration Factors'!$B$14:$C$45,2,FALSE))),"")))))))</f>
        <v/>
      </c>
      <c r="O96" s="382" t="str">
        <f t="shared" si="78"/>
        <v/>
      </c>
      <c r="P96" s="383" t="str">
        <f t="shared" si="79"/>
        <v/>
      </c>
      <c r="Q96" s="384" t="str">
        <f t="shared" si="0"/>
        <v/>
      </c>
      <c r="R96" s="3"/>
      <c r="S96" s="205"/>
      <c r="T96" s="60"/>
      <c r="U96" s="68">
        <f t="shared" si="55"/>
        <v>0</v>
      </c>
      <c r="V96" s="26">
        <f t="shared" si="56"/>
        <v>0</v>
      </c>
      <c r="W96" s="26">
        <f t="shared" si="57"/>
        <v>0</v>
      </c>
      <c r="X96" s="21">
        <f t="shared" si="58"/>
        <v>0</v>
      </c>
      <c r="Y96" s="42" t="str">
        <f t="shared" si="59"/>
        <v/>
      </c>
      <c r="Z96" s="26" t="str">
        <f t="shared" si="60"/>
        <v/>
      </c>
      <c r="AA96" s="22" t="str">
        <f t="shared" si="61"/>
        <v/>
      </c>
      <c r="AB96" s="22" t="str">
        <f t="shared" si="62"/>
        <v/>
      </c>
      <c r="AC96" s="26" t="str">
        <f t="shared" si="63"/>
        <v/>
      </c>
      <c r="AD96" s="27" t="str">
        <f t="shared" si="64"/>
        <v/>
      </c>
      <c r="AE96" s="69" t="str">
        <f t="shared" si="65"/>
        <v/>
      </c>
      <c r="AF96" s="60">
        <f t="shared" si="66"/>
        <v>0</v>
      </c>
      <c r="AG96" s="70" t="str">
        <f t="shared" si="67"/>
        <v/>
      </c>
      <c r="AH96" s="70" t="str">
        <f t="shared" si="68"/>
        <v/>
      </c>
      <c r="AI96" s="71" t="str">
        <f t="shared" si="69"/>
        <v/>
      </c>
      <c r="AJ96" s="69">
        <f t="shared" si="85"/>
        <v>0</v>
      </c>
      <c r="AK96" s="60">
        <f t="shared" si="86"/>
        <v>0</v>
      </c>
      <c r="AL96" s="60">
        <f t="shared" si="87"/>
        <v>0</v>
      </c>
      <c r="AM96" s="60">
        <f t="shared" si="88"/>
        <v>0</v>
      </c>
      <c r="AN96" s="60">
        <f t="shared" si="89"/>
        <v>0</v>
      </c>
      <c r="AO96" s="60">
        <f t="shared" si="90"/>
        <v>0</v>
      </c>
      <c r="AP96" s="60">
        <f t="shared" si="91"/>
        <v>0</v>
      </c>
      <c r="AQ96" s="60">
        <f t="shared" si="92"/>
        <v>0</v>
      </c>
      <c r="AR96" s="60">
        <f t="shared" si="93"/>
        <v>0</v>
      </c>
      <c r="AS96" s="60">
        <f t="shared" si="94"/>
        <v>0</v>
      </c>
      <c r="AT96" s="60">
        <f t="shared" si="95"/>
        <v>0</v>
      </c>
      <c r="AU96" s="60">
        <f t="shared" si="96"/>
        <v>0</v>
      </c>
      <c r="AV96" s="68">
        <f t="shared" si="80"/>
        <v>0</v>
      </c>
      <c r="AW96" s="68">
        <f t="shared" si="81"/>
        <v>0</v>
      </c>
      <c r="AX96" s="69" t="str">
        <f t="shared" si="82"/>
        <v/>
      </c>
      <c r="AY96" s="68" t="str">
        <f t="shared" si="83"/>
        <v/>
      </c>
      <c r="AZ96" s="67" t="str">
        <f t="shared" si="84"/>
        <v/>
      </c>
      <c r="BA96" s="68" t="str">
        <f t="shared" si="70"/>
        <v/>
      </c>
      <c r="BB96" s="69" t="str">
        <f t="shared" si="71"/>
        <v/>
      </c>
      <c r="BC96" s="68">
        <f t="shared" si="72"/>
        <v>0</v>
      </c>
      <c r="BD96" s="67" t="str">
        <f t="shared" si="73"/>
        <v/>
      </c>
      <c r="BE96" s="69" t="str">
        <f t="shared" si="74"/>
        <v/>
      </c>
      <c r="BF96" s="68" t="str">
        <f t="shared" si="75"/>
        <v/>
      </c>
      <c r="BG96" s="67" t="str">
        <f t="shared" si="76"/>
        <v/>
      </c>
    </row>
    <row r="97" spans="1:59" ht="12" x14ac:dyDescent="0.3">
      <c r="A97" s="445"/>
      <c r="B97" s="3"/>
      <c r="C97" s="3"/>
      <c r="D97" s="495" t="str">
        <f t="shared" si="77"/>
        <v/>
      </c>
      <c r="E97" s="3"/>
      <c r="F97" s="3"/>
      <c r="G97" s="3"/>
      <c r="H97" s="4"/>
      <c r="I97" s="9"/>
      <c r="J97" s="9"/>
      <c r="K97" s="9"/>
      <c r="L97" s="9"/>
      <c r="M97" s="8"/>
      <c r="N97" s="381" t="str">
        <f>IF(D97="No",1,(IF(AND(C97="Part 1033",D97="Yes",H97="Line-Haul"),IF(E97&gt;=20,0.27,(VLOOKUP(E97,'Proration Factors'!$E$14:$F$33,2,FALSE))),(IF(AND(C97="Part 1033",D97="Yes",H97="Switch"),IF(E97&gt;=40,0.2,(VLOOKUP(E97,'Proration Factors'!$H$14:$I$53,2,FALSE))),(IF(AND(C97="Part 92",D97="Yes"),IF(E97&gt;=32,0.143,(VLOOKUP(E97,'Proration Factors'!$B$14:$C$45,2,FALSE))),"")))))))</f>
        <v/>
      </c>
      <c r="O97" s="382" t="str">
        <f t="shared" si="78"/>
        <v/>
      </c>
      <c r="P97" s="383" t="str">
        <f t="shared" si="79"/>
        <v/>
      </c>
      <c r="Q97" s="384" t="str">
        <f t="shared" si="0"/>
        <v/>
      </c>
      <c r="R97" s="3"/>
      <c r="S97" s="205"/>
      <c r="T97" s="60"/>
      <c r="U97" s="68">
        <f t="shared" si="55"/>
        <v>0</v>
      </c>
      <c r="V97" s="26">
        <f t="shared" si="56"/>
        <v>0</v>
      </c>
      <c r="W97" s="26">
        <f t="shared" si="57"/>
        <v>0</v>
      </c>
      <c r="X97" s="21">
        <f t="shared" si="58"/>
        <v>0</v>
      </c>
      <c r="Y97" s="42" t="str">
        <f t="shared" si="59"/>
        <v/>
      </c>
      <c r="Z97" s="26" t="str">
        <f t="shared" si="60"/>
        <v/>
      </c>
      <c r="AA97" s="22" t="str">
        <f t="shared" si="61"/>
        <v/>
      </c>
      <c r="AB97" s="22" t="str">
        <f t="shared" si="62"/>
        <v/>
      </c>
      <c r="AC97" s="26" t="str">
        <f t="shared" si="63"/>
        <v/>
      </c>
      <c r="AD97" s="27" t="str">
        <f t="shared" si="64"/>
        <v/>
      </c>
      <c r="AE97" s="69" t="str">
        <f t="shared" si="65"/>
        <v/>
      </c>
      <c r="AF97" s="60">
        <f t="shared" si="66"/>
        <v>0</v>
      </c>
      <c r="AG97" s="70" t="str">
        <f t="shared" si="67"/>
        <v/>
      </c>
      <c r="AH97" s="70" t="str">
        <f t="shared" si="68"/>
        <v/>
      </c>
      <c r="AI97" s="71" t="str">
        <f t="shared" si="69"/>
        <v/>
      </c>
      <c r="AJ97" s="69">
        <f t="shared" si="85"/>
        <v>0</v>
      </c>
      <c r="AK97" s="60">
        <f t="shared" si="86"/>
        <v>0</v>
      </c>
      <c r="AL97" s="60">
        <f t="shared" si="87"/>
        <v>0</v>
      </c>
      <c r="AM97" s="60">
        <f t="shared" si="88"/>
        <v>0</v>
      </c>
      <c r="AN97" s="60">
        <f t="shared" si="89"/>
        <v>0</v>
      </c>
      <c r="AO97" s="60">
        <f t="shared" si="90"/>
        <v>0</v>
      </c>
      <c r="AP97" s="60">
        <f t="shared" si="91"/>
        <v>0</v>
      </c>
      <c r="AQ97" s="60">
        <f t="shared" si="92"/>
        <v>0</v>
      </c>
      <c r="AR97" s="60">
        <f t="shared" si="93"/>
        <v>0</v>
      </c>
      <c r="AS97" s="60">
        <f t="shared" si="94"/>
        <v>0</v>
      </c>
      <c r="AT97" s="60">
        <f t="shared" si="95"/>
        <v>0</v>
      </c>
      <c r="AU97" s="60">
        <f t="shared" si="96"/>
        <v>0</v>
      </c>
      <c r="AV97" s="68">
        <f t="shared" si="80"/>
        <v>0</v>
      </c>
      <c r="AW97" s="68">
        <f t="shared" si="81"/>
        <v>0</v>
      </c>
      <c r="AX97" s="69" t="str">
        <f t="shared" si="82"/>
        <v/>
      </c>
      <c r="AY97" s="68" t="str">
        <f t="shared" si="83"/>
        <v/>
      </c>
      <c r="AZ97" s="67" t="str">
        <f t="shared" si="84"/>
        <v/>
      </c>
      <c r="BA97" s="68" t="str">
        <f t="shared" si="70"/>
        <v/>
      </c>
      <c r="BB97" s="69" t="str">
        <f t="shared" si="71"/>
        <v/>
      </c>
      <c r="BC97" s="68">
        <f t="shared" si="72"/>
        <v>0</v>
      </c>
      <c r="BD97" s="67" t="str">
        <f t="shared" si="73"/>
        <v/>
      </c>
      <c r="BE97" s="69" t="str">
        <f t="shared" si="74"/>
        <v/>
      </c>
      <c r="BF97" s="68" t="str">
        <f t="shared" si="75"/>
        <v/>
      </c>
      <c r="BG97" s="67" t="str">
        <f t="shared" si="76"/>
        <v/>
      </c>
    </row>
    <row r="98" spans="1:59" ht="12" x14ac:dyDescent="0.3">
      <c r="A98" s="445"/>
      <c r="B98" s="3"/>
      <c r="C98" s="3"/>
      <c r="D98" s="495" t="str">
        <f t="shared" si="77"/>
        <v/>
      </c>
      <c r="E98" s="3"/>
      <c r="F98" s="3"/>
      <c r="G98" s="3"/>
      <c r="H98" s="4"/>
      <c r="I98" s="9"/>
      <c r="J98" s="9"/>
      <c r="K98" s="9"/>
      <c r="L98" s="9"/>
      <c r="M98" s="8"/>
      <c r="N98" s="381" t="str">
        <f>IF(D98="No",1,(IF(AND(C98="Part 1033",D98="Yes",H98="Line-Haul"),IF(E98&gt;=20,0.27,(VLOOKUP(E98,'Proration Factors'!$E$14:$F$33,2,FALSE))),(IF(AND(C98="Part 1033",D98="Yes",H98="Switch"),IF(E98&gt;=40,0.2,(VLOOKUP(E98,'Proration Factors'!$H$14:$I$53,2,FALSE))),(IF(AND(C98="Part 92",D98="Yes"),IF(E98&gt;=32,0.143,(VLOOKUP(E98,'Proration Factors'!$B$14:$C$45,2,FALSE))),"")))))))</f>
        <v/>
      </c>
      <c r="O98" s="382" t="str">
        <f t="shared" si="78"/>
        <v/>
      </c>
      <c r="P98" s="383" t="str">
        <f t="shared" si="79"/>
        <v/>
      </c>
      <c r="Q98" s="384" t="str">
        <f t="shared" si="0"/>
        <v/>
      </c>
      <c r="R98" s="3"/>
      <c r="S98" s="205"/>
      <c r="T98" s="60"/>
      <c r="U98" s="68">
        <f t="shared" si="55"/>
        <v>0</v>
      </c>
      <c r="V98" s="26">
        <f t="shared" si="56"/>
        <v>0</v>
      </c>
      <c r="W98" s="26">
        <f t="shared" si="57"/>
        <v>0</v>
      </c>
      <c r="X98" s="21">
        <f t="shared" si="58"/>
        <v>0</v>
      </c>
      <c r="Y98" s="42" t="str">
        <f t="shared" si="59"/>
        <v/>
      </c>
      <c r="Z98" s="26" t="str">
        <f t="shared" si="60"/>
        <v/>
      </c>
      <c r="AA98" s="22" t="str">
        <f t="shared" si="61"/>
        <v/>
      </c>
      <c r="AB98" s="22" t="str">
        <f t="shared" si="62"/>
        <v/>
      </c>
      <c r="AC98" s="26" t="str">
        <f t="shared" si="63"/>
        <v/>
      </c>
      <c r="AD98" s="27" t="str">
        <f t="shared" si="64"/>
        <v/>
      </c>
      <c r="AE98" s="69" t="str">
        <f t="shared" si="65"/>
        <v/>
      </c>
      <c r="AF98" s="60">
        <f t="shared" si="66"/>
        <v>0</v>
      </c>
      <c r="AG98" s="70" t="str">
        <f t="shared" si="67"/>
        <v/>
      </c>
      <c r="AH98" s="70" t="str">
        <f t="shared" si="68"/>
        <v/>
      </c>
      <c r="AI98" s="71" t="str">
        <f t="shared" si="69"/>
        <v/>
      </c>
      <c r="AJ98" s="69">
        <f t="shared" si="85"/>
        <v>0</v>
      </c>
      <c r="AK98" s="60">
        <f t="shared" si="86"/>
        <v>0</v>
      </c>
      <c r="AL98" s="60">
        <f t="shared" si="87"/>
        <v>0</v>
      </c>
      <c r="AM98" s="60">
        <f t="shared" si="88"/>
        <v>0</v>
      </c>
      <c r="AN98" s="60">
        <f t="shared" si="89"/>
        <v>0</v>
      </c>
      <c r="AO98" s="60">
        <f t="shared" si="90"/>
        <v>0</v>
      </c>
      <c r="AP98" s="60">
        <f t="shared" si="91"/>
        <v>0</v>
      </c>
      <c r="AQ98" s="60">
        <f t="shared" si="92"/>
        <v>0</v>
      </c>
      <c r="AR98" s="60">
        <f t="shared" si="93"/>
        <v>0</v>
      </c>
      <c r="AS98" s="60">
        <f t="shared" si="94"/>
        <v>0</v>
      </c>
      <c r="AT98" s="60">
        <f t="shared" si="95"/>
        <v>0</v>
      </c>
      <c r="AU98" s="60">
        <f t="shared" si="96"/>
        <v>0</v>
      </c>
      <c r="AV98" s="68">
        <f t="shared" si="80"/>
        <v>0</v>
      </c>
      <c r="AW98" s="68">
        <f t="shared" si="81"/>
        <v>0</v>
      </c>
      <c r="AX98" s="69" t="str">
        <f t="shared" si="82"/>
        <v/>
      </c>
      <c r="AY98" s="68" t="str">
        <f t="shared" si="83"/>
        <v/>
      </c>
      <c r="AZ98" s="67" t="str">
        <f t="shared" si="84"/>
        <v/>
      </c>
      <c r="BA98" s="68" t="str">
        <f t="shared" si="70"/>
        <v/>
      </c>
      <c r="BB98" s="69" t="str">
        <f t="shared" si="71"/>
        <v/>
      </c>
      <c r="BC98" s="68">
        <f t="shared" si="72"/>
        <v>0</v>
      </c>
      <c r="BD98" s="67" t="str">
        <f t="shared" si="73"/>
        <v/>
      </c>
      <c r="BE98" s="69" t="str">
        <f t="shared" si="74"/>
        <v/>
      </c>
      <c r="BF98" s="68" t="str">
        <f t="shared" si="75"/>
        <v/>
      </c>
      <c r="BG98" s="67" t="str">
        <f t="shared" si="76"/>
        <v/>
      </c>
    </row>
    <row r="99" spans="1:59" ht="12" x14ac:dyDescent="0.3">
      <c r="A99" s="445"/>
      <c r="B99" s="3"/>
      <c r="C99" s="3"/>
      <c r="D99" s="495" t="str">
        <f t="shared" si="77"/>
        <v/>
      </c>
      <c r="E99" s="3"/>
      <c r="F99" s="3"/>
      <c r="G99" s="3"/>
      <c r="H99" s="4"/>
      <c r="I99" s="9"/>
      <c r="J99" s="9"/>
      <c r="K99" s="9"/>
      <c r="L99" s="9"/>
      <c r="M99" s="8"/>
      <c r="N99" s="381" t="str">
        <f>IF(D99="No",1,(IF(AND(C99="Part 1033",D99="Yes",H99="Line-Haul"),IF(E99&gt;=20,0.27,(VLOOKUP(E99,'Proration Factors'!$E$14:$F$33,2,FALSE))),(IF(AND(C99="Part 1033",D99="Yes",H99="Switch"),IF(E99&gt;=40,0.2,(VLOOKUP(E99,'Proration Factors'!$H$14:$I$53,2,FALSE))),(IF(AND(C99="Part 92",D99="Yes"),IF(E99&gt;=32,0.143,(VLOOKUP(E99,'Proration Factors'!$B$14:$C$45,2,FALSE))),"")))))))</f>
        <v/>
      </c>
      <c r="O99" s="382" t="str">
        <f t="shared" si="78"/>
        <v/>
      </c>
      <c r="P99" s="383" t="str">
        <f t="shared" si="79"/>
        <v/>
      </c>
      <c r="Q99" s="384" t="str">
        <f t="shared" si="0"/>
        <v/>
      </c>
      <c r="R99" s="3"/>
      <c r="S99" s="205"/>
      <c r="T99" s="60"/>
      <c r="U99" s="68">
        <f t="shared" si="55"/>
        <v>0</v>
      </c>
      <c r="V99" s="26">
        <f t="shared" si="56"/>
        <v>0</v>
      </c>
      <c r="W99" s="26">
        <f t="shared" si="57"/>
        <v>0</v>
      </c>
      <c r="X99" s="21">
        <f t="shared" si="58"/>
        <v>0</v>
      </c>
      <c r="Y99" s="42" t="str">
        <f t="shared" si="59"/>
        <v/>
      </c>
      <c r="Z99" s="26" t="str">
        <f t="shared" si="60"/>
        <v/>
      </c>
      <c r="AA99" s="22" t="str">
        <f t="shared" si="61"/>
        <v/>
      </c>
      <c r="AB99" s="22" t="str">
        <f t="shared" si="62"/>
        <v/>
      </c>
      <c r="AC99" s="26" t="str">
        <f t="shared" si="63"/>
        <v/>
      </c>
      <c r="AD99" s="27" t="str">
        <f t="shared" si="64"/>
        <v/>
      </c>
      <c r="AE99" s="69" t="str">
        <f t="shared" si="65"/>
        <v/>
      </c>
      <c r="AF99" s="60">
        <f t="shared" si="66"/>
        <v>0</v>
      </c>
      <c r="AG99" s="70" t="str">
        <f t="shared" si="67"/>
        <v/>
      </c>
      <c r="AH99" s="70" t="str">
        <f t="shared" si="68"/>
        <v/>
      </c>
      <c r="AI99" s="71" t="str">
        <f t="shared" si="69"/>
        <v/>
      </c>
      <c r="AJ99" s="62">
        <f t="shared" si="85"/>
        <v>0</v>
      </c>
      <c r="AK99" s="63">
        <f t="shared" si="86"/>
        <v>0</v>
      </c>
      <c r="AL99" s="63">
        <f t="shared" si="87"/>
        <v>0</v>
      </c>
      <c r="AM99" s="63">
        <f t="shared" si="88"/>
        <v>0</v>
      </c>
      <c r="AN99" s="63">
        <f t="shared" si="89"/>
        <v>0</v>
      </c>
      <c r="AO99" s="63">
        <f t="shared" si="90"/>
        <v>0</v>
      </c>
      <c r="AP99" s="63">
        <f t="shared" si="91"/>
        <v>0</v>
      </c>
      <c r="AQ99" s="63">
        <f t="shared" si="92"/>
        <v>0</v>
      </c>
      <c r="AR99" s="63">
        <f t="shared" si="93"/>
        <v>0</v>
      </c>
      <c r="AS99" s="63">
        <f t="shared" si="94"/>
        <v>0</v>
      </c>
      <c r="AT99" s="63">
        <f t="shared" si="95"/>
        <v>0</v>
      </c>
      <c r="AU99" s="63">
        <f t="shared" si="96"/>
        <v>0</v>
      </c>
      <c r="AV99" s="68">
        <f t="shared" si="80"/>
        <v>0</v>
      </c>
      <c r="AW99" s="68">
        <f t="shared" si="81"/>
        <v>0</v>
      </c>
      <c r="AX99" s="69" t="str">
        <f t="shared" si="82"/>
        <v/>
      </c>
      <c r="AY99" s="68" t="str">
        <f t="shared" si="83"/>
        <v/>
      </c>
      <c r="AZ99" s="67" t="str">
        <f t="shared" si="84"/>
        <v/>
      </c>
      <c r="BA99" s="68" t="str">
        <f t="shared" si="70"/>
        <v/>
      </c>
      <c r="BB99" s="69" t="str">
        <f t="shared" si="71"/>
        <v/>
      </c>
      <c r="BC99" s="68">
        <f t="shared" si="72"/>
        <v>0</v>
      </c>
      <c r="BD99" s="67" t="str">
        <f t="shared" si="73"/>
        <v/>
      </c>
      <c r="BE99" s="69" t="str">
        <f t="shared" si="74"/>
        <v/>
      </c>
      <c r="BF99" s="68" t="str">
        <f t="shared" si="75"/>
        <v/>
      </c>
      <c r="BG99" s="67" t="str">
        <f t="shared" si="76"/>
        <v/>
      </c>
    </row>
    <row r="100" spans="1:59" ht="12" x14ac:dyDescent="0.3">
      <c r="A100" s="445"/>
      <c r="B100" s="3"/>
      <c r="C100" s="3"/>
      <c r="D100" s="495" t="str">
        <f t="shared" si="77"/>
        <v/>
      </c>
      <c r="E100" s="3"/>
      <c r="F100" s="3"/>
      <c r="G100" s="3"/>
      <c r="H100" s="4"/>
      <c r="I100" s="9"/>
      <c r="J100" s="9"/>
      <c r="K100" s="9"/>
      <c r="L100" s="9"/>
      <c r="M100" s="8"/>
      <c r="N100" s="381" t="str">
        <f>IF(D100="No",1,(IF(AND(C100="Part 1033",D100="Yes",H100="Line-Haul"),IF(E100&gt;=20,0.27,(VLOOKUP(E100,'Proration Factors'!$E$14:$F$33,2,FALSE))),(IF(AND(C100="Part 1033",D100="Yes",H100="Switch"),IF(E100&gt;=40,0.2,(VLOOKUP(E100,'Proration Factors'!$H$14:$I$53,2,FALSE))),(IF(AND(C100="Part 92",D100="Yes"),IF(E100&gt;=32,0.143,(VLOOKUP(E100,'Proration Factors'!$B$14:$C$45,2,FALSE))),"")))))))</f>
        <v/>
      </c>
      <c r="O100" s="382" t="str">
        <f t="shared" si="78"/>
        <v/>
      </c>
      <c r="P100" s="383" t="str">
        <f t="shared" si="79"/>
        <v/>
      </c>
      <c r="Q100" s="384" t="str">
        <f t="shared" si="0"/>
        <v/>
      </c>
      <c r="R100" s="3"/>
      <c r="S100" s="205"/>
      <c r="T100" s="60"/>
      <c r="U100" s="68">
        <f t="shared" si="55"/>
        <v>0</v>
      </c>
      <c r="V100" s="26">
        <f t="shared" si="56"/>
        <v>0</v>
      </c>
      <c r="W100" s="26">
        <f t="shared" si="57"/>
        <v>0</v>
      </c>
      <c r="X100" s="21">
        <f t="shared" si="58"/>
        <v>0</v>
      </c>
      <c r="Y100" s="42" t="str">
        <f t="shared" si="59"/>
        <v/>
      </c>
      <c r="Z100" s="26" t="str">
        <f t="shared" si="60"/>
        <v/>
      </c>
      <c r="AA100" s="22" t="str">
        <f t="shared" si="61"/>
        <v/>
      </c>
      <c r="AB100" s="22" t="str">
        <f t="shared" si="62"/>
        <v/>
      </c>
      <c r="AC100" s="26" t="str">
        <f t="shared" si="63"/>
        <v/>
      </c>
      <c r="AD100" s="27" t="str">
        <f t="shared" si="64"/>
        <v/>
      </c>
      <c r="AE100" s="69" t="str">
        <f t="shared" si="65"/>
        <v/>
      </c>
      <c r="AF100" s="60">
        <f t="shared" si="66"/>
        <v>0</v>
      </c>
      <c r="AG100" s="70" t="str">
        <f t="shared" si="67"/>
        <v/>
      </c>
      <c r="AH100" s="70" t="str">
        <f t="shared" si="68"/>
        <v/>
      </c>
      <c r="AI100" s="71" t="str">
        <f t="shared" si="69"/>
        <v/>
      </c>
      <c r="AJ100" s="69">
        <f t="shared" si="85"/>
        <v>0</v>
      </c>
      <c r="AK100" s="60">
        <f t="shared" si="86"/>
        <v>0</v>
      </c>
      <c r="AL100" s="60">
        <f t="shared" si="87"/>
        <v>0</v>
      </c>
      <c r="AM100" s="60">
        <f t="shared" si="88"/>
        <v>0</v>
      </c>
      <c r="AN100" s="60">
        <f t="shared" si="89"/>
        <v>0</v>
      </c>
      <c r="AO100" s="60">
        <f t="shared" si="90"/>
        <v>0</v>
      </c>
      <c r="AP100" s="60">
        <f t="shared" si="91"/>
        <v>0</v>
      </c>
      <c r="AQ100" s="60">
        <f t="shared" si="92"/>
        <v>0</v>
      </c>
      <c r="AR100" s="60">
        <f t="shared" si="93"/>
        <v>0</v>
      </c>
      <c r="AS100" s="60">
        <f t="shared" si="94"/>
        <v>0</v>
      </c>
      <c r="AT100" s="60">
        <f t="shared" si="95"/>
        <v>0</v>
      </c>
      <c r="AU100" s="60">
        <f t="shared" si="96"/>
        <v>0</v>
      </c>
      <c r="AV100" s="68">
        <f t="shared" si="80"/>
        <v>0</v>
      </c>
      <c r="AW100" s="68">
        <f t="shared" si="81"/>
        <v>0</v>
      </c>
      <c r="AX100" s="69" t="str">
        <f t="shared" si="82"/>
        <v/>
      </c>
      <c r="AY100" s="68" t="str">
        <f t="shared" si="83"/>
        <v/>
      </c>
      <c r="AZ100" s="67" t="str">
        <f t="shared" si="84"/>
        <v/>
      </c>
      <c r="BA100" s="68" t="str">
        <f t="shared" si="70"/>
        <v/>
      </c>
      <c r="BB100" s="69" t="str">
        <f t="shared" si="71"/>
        <v/>
      </c>
      <c r="BC100" s="68">
        <f t="shared" si="72"/>
        <v>0</v>
      </c>
      <c r="BD100" s="67" t="str">
        <f t="shared" si="73"/>
        <v/>
      </c>
      <c r="BE100" s="69" t="str">
        <f t="shared" si="74"/>
        <v/>
      </c>
      <c r="BF100" s="68" t="str">
        <f t="shared" si="75"/>
        <v/>
      </c>
      <c r="BG100" s="67" t="str">
        <f t="shared" si="76"/>
        <v/>
      </c>
    </row>
    <row r="101" spans="1:59" ht="12" x14ac:dyDescent="0.3">
      <c r="A101" s="445"/>
      <c r="B101" s="3"/>
      <c r="C101" s="3"/>
      <c r="D101" s="495" t="str">
        <f t="shared" si="77"/>
        <v/>
      </c>
      <c r="E101" s="3"/>
      <c r="F101" s="3"/>
      <c r="G101" s="3"/>
      <c r="H101" s="4"/>
      <c r="I101" s="9"/>
      <c r="J101" s="9"/>
      <c r="K101" s="9"/>
      <c r="L101" s="9"/>
      <c r="M101" s="8"/>
      <c r="N101" s="381" t="str">
        <f>IF(D101="No",1,(IF(AND(C101="Part 1033",D101="Yes",H101="Line-Haul"),IF(E101&gt;=20,0.27,(VLOOKUP(E101,'Proration Factors'!$E$14:$F$33,2,FALSE))),(IF(AND(C101="Part 1033",D101="Yes",H101="Switch"),IF(E101&gt;=40,0.2,(VLOOKUP(E101,'Proration Factors'!$H$14:$I$53,2,FALSE))),(IF(AND(C101="Part 92",D101="Yes"),IF(E101&gt;=32,0.143,(VLOOKUP(E101,'Proration Factors'!$B$14:$C$45,2,FALSE))),"")))))))</f>
        <v/>
      </c>
      <c r="O101" s="382" t="str">
        <f t="shared" si="78"/>
        <v/>
      </c>
      <c r="P101" s="383" t="str">
        <f t="shared" si="79"/>
        <v/>
      </c>
      <c r="Q101" s="384" t="str">
        <f t="shared" si="0"/>
        <v/>
      </c>
      <c r="R101" s="3"/>
      <c r="S101" s="205"/>
      <c r="T101" s="60"/>
      <c r="U101" s="68">
        <f t="shared" si="55"/>
        <v>0</v>
      </c>
      <c r="V101" s="26">
        <f t="shared" si="56"/>
        <v>0</v>
      </c>
      <c r="W101" s="26">
        <f t="shared" si="57"/>
        <v>0</v>
      </c>
      <c r="X101" s="21">
        <f t="shared" si="58"/>
        <v>0</v>
      </c>
      <c r="Y101" s="42" t="str">
        <f t="shared" si="59"/>
        <v/>
      </c>
      <c r="Z101" s="26" t="str">
        <f t="shared" si="60"/>
        <v/>
      </c>
      <c r="AA101" s="22" t="str">
        <f t="shared" si="61"/>
        <v/>
      </c>
      <c r="AB101" s="22" t="str">
        <f t="shared" si="62"/>
        <v/>
      </c>
      <c r="AC101" s="26" t="str">
        <f t="shared" si="63"/>
        <v/>
      </c>
      <c r="AD101" s="27" t="str">
        <f t="shared" si="64"/>
        <v/>
      </c>
      <c r="AE101" s="69" t="str">
        <f t="shared" si="65"/>
        <v/>
      </c>
      <c r="AF101" s="60">
        <f t="shared" si="66"/>
        <v>0</v>
      </c>
      <c r="AG101" s="70" t="str">
        <f t="shared" si="67"/>
        <v/>
      </c>
      <c r="AH101" s="70" t="str">
        <f t="shared" si="68"/>
        <v/>
      </c>
      <c r="AI101" s="71" t="str">
        <f t="shared" si="69"/>
        <v/>
      </c>
      <c r="AJ101" s="69">
        <f t="shared" si="85"/>
        <v>0</v>
      </c>
      <c r="AK101" s="60">
        <f t="shared" si="86"/>
        <v>0</v>
      </c>
      <c r="AL101" s="60">
        <f t="shared" si="87"/>
        <v>0</v>
      </c>
      <c r="AM101" s="60">
        <f t="shared" si="88"/>
        <v>0</v>
      </c>
      <c r="AN101" s="60">
        <f t="shared" si="89"/>
        <v>0</v>
      </c>
      <c r="AO101" s="60">
        <f t="shared" si="90"/>
        <v>0</v>
      </c>
      <c r="AP101" s="60">
        <f t="shared" si="91"/>
        <v>0</v>
      </c>
      <c r="AQ101" s="60">
        <f t="shared" si="92"/>
        <v>0</v>
      </c>
      <c r="AR101" s="60">
        <f t="shared" si="93"/>
        <v>0</v>
      </c>
      <c r="AS101" s="60">
        <f t="shared" si="94"/>
        <v>0</v>
      </c>
      <c r="AT101" s="60">
        <f t="shared" si="95"/>
        <v>0</v>
      </c>
      <c r="AU101" s="60">
        <f t="shared" si="96"/>
        <v>0</v>
      </c>
      <c r="AV101" s="68">
        <f t="shared" si="80"/>
        <v>0</v>
      </c>
      <c r="AW101" s="68">
        <f t="shared" si="81"/>
        <v>0</v>
      </c>
      <c r="AX101" s="69" t="str">
        <f t="shared" si="82"/>
        <v/>
      </c>
      <c r="AY101" s="68" t="str">
        <f t="shared" si="83"/>
        <v/>
      </c>
      <c r="AZ101" s="67" t="str">
        <f t="shared" si="84"/>
        <v/>
      </c>
      <c r="BA101" s="68" t="str">
        <f t="shared" si="70"/>
        <v/>
      </c>
      <c r="BB101" s="69" t="str">
        <f t="shared" si="71"/>
        <v/>
      </c>
      <c r="BC101" s="68">
        <f t="shared" si="72"/>
        <v>0</v>
      </c>
      <c r="BD101" s="67" t="str">
        <f t="shared" si="73"/>
        <v/>
      </c>
      <c r="BE101" s="69" t="str">
        <f t="shared" si="74"/>
        <v/>
      </c>
      <c r="BF101" s="68" t="str">
        <f t="shared" si="75"/>
        <v/>
      </c>
      <c r="BG101" s="67" t="str">
        <f t="shared" si="76"/>
        <v/>
      </c>
    </row>
    <row r="102" spans="1:59" ht="12" x14ac:dyDescent="0.3">
      <c r="A102" s="445"/>
      <c r="B102" s="3"/>
      <c r="C102" s="3"/>
      <c r="D102" s="495" t="str">
        <f t="shared" si="77"/>
        <v/>
      </c>
      <c r="E102" s="3"/>
      <c r="F102" s="3"/>
      <c r="G102" s="3"/>
      <c r="H102" s="4"/>
      <c r="I102" s="9"/>
      <c r="J102" s="9"/>
      <c r="K102" s="9"/>
      <c r="L102" s="9"/>
      <c r="M102" s="8"/>
      <c r="N102" s="381" t="str">
        <f>IF(D102="No",1,(IF(AND(C102="Part 1033",D102="Yes",H102="Line-Haul"),IF(E102&gt;=20,0.27,(VLOOKUP(E102,'Proration Factors'!$E$14:$F$33,2,FALSE))),(IF(AND(C102="Part 1033",D102="Yes",H102="Switch"),IF(E102&gt;=40,0.2,(VLOOKUP(E102,'Proration Factors'!$H$14:$I$53,2,FALSE))),(IF(AND(C102="Part 92",D102="Yes"),IF(E102&gt;=32,0.143,(VLOOKUP(E102,'Proration Factors'!$B$14:$C$45,2,FALSE))),"")))))))</f>
        <v/>
      </c>
      <c r="O102" s="382" t="str">
        <f t="shared" si="78"/>
        <v/>
      </c>
      <c r="P102" s="383" t="str">
        <f t="shared" si="79"/>
        <v/>
      </c>
      <c r="Q102" s="384" t="str">
        <f t="shared" si="0"/>
        <v/>
      </c>
      <c r="R102" s="3"/>
      <c r="S102" s="205"/>
      <c r="T102" s="60"/>
      <c r="U102" s="68">
        <f t="shared" si="55"/>
        <v>0</v>
      </c>
      <c r="V102" s="26">
        <f t="shared" si="56"/>
        <v>0</v>
      </c>
      <c r="W102" s="26">
        <f t="shared" si="57"/>
        <v>0</v>
      </c>
      <c r="X102" s="21">
        <f t="shared" si="58"/>
        <v>0</v>
      </c>
      <c r="Y102" s="42" t="str">
        <f t="shared" si="59"/>
        <v/>
      </c>
      <c r="Z102" s="26" t="str">
        <f t="shared" si="60"/>
        <v/>
      </c>
      <c r="AA102" s="22" t="str">
        <f t="shared" si="61"/>
        <v/>
      </c>
      <c r="AB102" s="22" t="str">
        <f t="shared" si="62"/>
        <v/>
      </c>
      <c r="AC102" s="26" t="str">
        <f t="shared" si="63"/>
        <v/>
      </c>
      <c r="AD102" s="27" t="str">
        <f t="shared" si="64"/>
        <v/>
      </c>
      <c r="AE102" s="69" t="str">
        <f t="shared" si="65"/>
        <v/>
      </c>
      <c r="AF102" s="60">
        <f t="shared" si="66"/>
        <v>0</v>
      </c>
      <c r="AG102" s="70" t="str">
        <f t="shared" si="67"/>
        <v/>
      </c>
      <c r="AH102" s="70" t="str">
        <f t="shared" si="68"/>
        <v/>
      </c>
      <c r="AI102" s="71" t="str">
        <f t="shared" si="69"/>
        <v/>
      </c>
      <c r="AJ102" s="69">
        <f t="shared" si="85"/>
        <v>0</v>
      </c>
      <c r="AK102" s="60">
        <f t="shared" si="86"/>
        <v>0</v>
      </c>
      <c r="AL102" s="60">
        <f t="shared" si="87"/>
        <v>0</v>
      </c>
      <c r="AM102" s="60">
        <f t="shared" si="88"/>
        <v>0</v>
      </c>
      <c r="AN102" s="60">
        <f t="shared" si="89"/>
        <v>0</v>
      </c>
      <c r="AO102" s="60">
        <f t="shared" si="90"/>
        <v>0</v>
      </c>
      <c r="AP102" s="60">
        <f t="shared" si="91"/>
        <v>0</v>
      </c>
      <c r="AQ102" s="60">
        <f t="shared" si="92"/>
        <v>0</v>
      </c>
      <c r="AR102" s="60">
        <f t="shared" si="93"/>
        <v>0</v>
      </c>
      <c r="AS102" s="60">
        <f t="shared" si="94"/>
        <v>0</v>
      </c>
      <c r="AT102" s="60">
        <f t="shared" si="95"/>
        <v>0</v>
      </c>
      <c r="AU102" s="60">
        <f t="shared" si="96"/>
        <v>0</v>
      </c>
      <c r="AV102" s="68">
        <f t="shared" si="80"/>
        <v>0</v>
      </c>
      <c r="AW102" s="68">
        <f t="shared" si="81"/>
        <v>0</v>
      </c>
      <c r="AX102" s="69" t="str">
        <f t="shared" si="82"/>
        <v/>
      </c>
      <c r="AY102" s="68" t="str">
        <f t="shared" si="83"/>
        <v/>
      </c>
      <c r="AZ102" s="67" t="str">
        <f t="shared" si="84"/>
        <v/>
      </c>
      <c r="BA102" s="68" t="str">
        <f t="shared" si="70"/>
        <v/>
      </c>
      <c r="BB102" s="69" t="str">
        <f t="shared" si="71"/>
        <v/>
      </c>
      <c r="BC102" s="68">
        <f t="shared" si="72"/>
        <v>0</v>
      </c>
      <c r="BD102" s="67" t="str">
        <f t="shared" si="73"/>
        <v/>
      </c>
      <c r="BE102" s="69" t="str">
        <f t="shared" si="74"/>
        <v/>
      </c>
      <c r="BF102" s="68" t="str">
        <f t="shared" si="75"/>
        <v/>
      </c>
      <c r="BG102" s="67" t="str">
        <f t="shared" si="76"/>
        <v/>
      </c>
    </row>
    <row r="103" spans="1:59" ht="12" x14ac:dyDescent="0.3">
      <c r="A103" s="445"/>
      <c r="B103" s="3"/>
      <c r="C103" s="3"/>
      <c r="D103" s="495" t="str">
        <f t="shared" si="77"/>
        <v/>
      </c>
      <c r="E103" s="3"/>
      <c r="F103" s="3"/>
      <c r="G103" s="3"/>
      <c r="H103" s="4"/>
      <c r="I103" s="9"/>
      <c r="J103" s="9"/>
      <c r="K103" s="9"/>
      <c r="L103" s="9"/>
      <c r="M103" s="8"/>
      <c r="N103" s="381" t="str">
        <f>IF(D103="No",1,(IF(AND(C103="Part 1033",D103="Yes",H103="Line-Haul"),IF(E103&gt;=20,0.27,(VLOOKUP(E103,'Proration Factors'!$E$14:$F$33,2,FALSE))),(IF(AND(C103="Part 1033",D103="Yes",H103="Switch"),IF(E103&gt;=40,0.2,(VLOOKUP(E103,'Proration Factors'!$H$14:$I$53,2,FALSE))),(IF(AND(C103="Part 92",D103="Yes"),IF(E103&gt;=32,0.143,(VLOOKUP(E103,'Proration Factors'!$B$14:$C$45,2,FALSE))),"")))))))</f>
        <v/>
      </c>
      <c r="O103" s="382" t="str">
        <f t="shared" si="78"/>
        <v/>
      </c>
      <c r="P103" s="383" t="str">
        <f t="shared" si="79"/>
        <v/>
      </c>
      <c r="Q103" s="384" t="str">
        <f t="shared" si="0"/>
        <v/>
      </c>
      <c r="R103" s="3"/>
      <c r="S103" s="205"/>
      <c r="T103" s="60"/>
      <c r="U103" s="68">
        <f t="shared" si="55"/>
        <v>0</v>
      </c>
      <c r="V103" s="26">
        <f t="shared" si="56"/>
        <v>0</v>
      </c>
      <c r="W103" s="26">
        <f t="shared" si="57"/>
        <v>0</v>
      </c>
      <c r="X103" s="21">
        <f t="shared" si="58"/>
        <v>0</v>
      </c>
      <c r="Y103" s="42" t="str">
        <f t="shared" si="59"/>
        <v/>
      </c>
      <c r="Z103" s="26" t="str">
        <f t="shared" si="60"/>
        <v/>
      </c>
      <c r="AA103" s="22" t="str">
        <f t="shared" si="61"/>
        <v/>
      </c>
      <c r="AB103" s="22" t="str">
        <f t="shared" si="62"/>
        <v/>
      </c>
      <c r="AC103" s="26" t="str">
        <f t="shared" si="63"/>
        <v/>
      </c>
      <c r="AD103" s="27" t="str">
        <f t="shared" si="64"/>
        <v/>
      </c>
      <c r="AE103" s="69" t="str">
        <f t="shared" si="65"/>
        <v/>
      </c>
      <c r="AF103" s="60">
        <f t="shared" si="66"/>
        <v>0</v>
      </c>
      <c r="AG103" s="70" t="str">
        <f t="shared" si="67"/>
        <v/>
      </c>
      <c r="AH103" s="70" t="str">
        <f t="shared" si="68"/>
        <v/>
      </c>
      <c r="AI103" s="71" t="str">
        <f t="shared" si="69"/>
        <v/>
      </c>
      <c r="AJ103" s="69">
        <f t="shared" si="85"/>
        <v>0</v>
      </c>
      <c r="AK103" s="60">
        <f t="shared" si="86"/>
        <v>0</v>
      </c>
      <c r="AL103" s="60">
        <f t="shared" si="87"/>
        <v>0</v>
      </c>
      <c r="AM103" s="60">
        <f t="shared" si="88"/>
        <v>0</v>
      </c>
      <c r="AN103" s="60">
        <f t="shared" si="89"/>
        <v>0</v>
      </c>
      <c r="AO103" s="60">
        <f t="shared" si="90"/>
        <v>0</v>
      </c>
      <c r="AP103" s="60">
        <f t="shared" si="91"/>
        <v>0</v>
      </c>
      <c r="AQ103" s="60">
        <f t="shared" si="92"/>
        <v>0</v>
      </c>
      <c r="AR103" s="60">
        <f t="shared" si="93"/>
        <v>0</v>
      </c>
      <c r="AS103" s="60">
        <f t="shared" si="94"/>
        <v>0</v>
      </c>
      <c r="AT103" s="60">
        <f t="shared" si="95"/>
        <v>0</v>
      </c>
      <c r="AU103" s="60">
        <f t="shared" si="96"/>
        <v>0</v>
      </c>
      <c r="AV103" s="68">
        <f t="shared" si="80"/>
        <v>0</v>
      </c>
      <c r="AW103" s="68">
        <f t="shared" si="81"/>
        <v>0</v>
      </c>
      <c r="AX103" s="69" t="str">
        <f t="shared" si="82"/>
        <v/>
      </c>
      <c r="AY103" s="68" t="str">
        <f t="shared" si="83"/>
        <v/>
      </c>
      <c r="AZ103" s="67" t="str">
        <f t="shared" si="84"/>
        <v/>
      </c>
      <c r="BA103" s="68" t="str">
        <f t="shared" si="70"/>
        <v/>
      </c>
      <c r="BB103" s="69" t="str">
        <f t="shared" si="71"/>
        <v/>
      </c>
      <c r="BC103" s="68">
        <f t="shared" si="72"/>
        <v>0</v>
      </c>
      <c r="BD103" s="67" t="str">
        <f t="shared" si="73"/>
        <v/>
      </c>
      <c r="BE103" s="69" t="str">
        <f t="shared" si="74"/>
        <v/>
      </c>
      <c r="BF103" s="68" t="str">
        <f t="shared" si="75"/>
        <v/>
      </c>
      <c r="BG103" s="67" t="str">
        <f t="shared" si="76"/>
        <v/>
      </c>
    </row>
    <row r="104" spans="1:59" ht="12" x14ac:dyDescent="0.3">
      <c r="A104" s="445"/>
      <c r="B104" s="3"/>
      <c r="C104" s="3"/>
      <c r="D104" s="495" t="str">
        <f t="shared" si="77"/>
        <v/>
      </c>
      <c r="E104" s="3"/>
      <c r="F104" s="3"/>
      <c r="G104" s="3"/>
      <c r="H104" s="4"/>
      <c r="I104" s="9"/>
      <c r="J104" s="9"/>
      <c r="K104" s="9"/>
      <c r="L104" s="9"/>
      <c r="M104" s="8"/>
      <c r="N104" s="381" t="str">
        <f>IF(D104="No",1,(IF(AND(C104="Part 1033",D104="Yes",H104="Line-Haul"),IF(E104&gt;=20,0.27,(VLOOKUP(E104,'Proration Factors'!$E$14:$F$33,2,FALSE))),(IF(AND(C104="Part 1033",D104="Yes",H104="Switch"),IF(E104&gt;=40,0.2,(VLOOKUP(E104,'Proration Factors'!$H$14:$I$53,2,FALSE))),(IF(AND(C104="Part 92",D104="Yes"),IF(E104&gt;=32,0.143,(VLOOKUP(E104,'Proration Factors'!$B$14:$C$45,2,FALSE))),"")))))))</f>
        <v/>
      </c>
      <c r="O104" s="382" t="str">
        <f t="shared" si="78"/>
        <v/>
      </c>
      <c r="P104" s="383" t="str">
        <f t="shared" si="79"/>
        <v/>
      </c>
      <c r="Q104" s="384" t="str">
        <f t="shared" si="0"/>
        <v/>
      </c>
      <c r="R104" s="3"/>
      <c r="S104" s="205"/>
      <c r="T104" s="60"/>
      <c r="U104" s="68">
        <f t="shared" si="55"/>
        <v>0</v>
      </c>
      <c r="V104" s="26">
        <f t="shared" si="56"/>
        <v>0</v>
      </c>
      <c r="W104" s="26">
        <f t="shared" si="57"/>
        <v>0</v>
      </c>
      <c r="X104" s="21">
        <f t="shared" si="58"/>
        <v>0</v>
      </c>
      <c r="Y104" s="42" t="str">
        <f t="shared" si="59"/>
        <v/>
      </c>
      <c r="Z104" s="26" t="str">
        <f t="shared" si="60"/>
        <v/>
      </c>
      <c r="AA104" s="22" t="str">
        <f t="shared" si="61"/>
        <v/>
      </c>
      <c r="AB104" s="22" t="str">
        <f t="shared" si="62"/>
        <v/>
      </c>
      <c r="AC104" s="26" t="str">
        <f t="shared" si="63"/>
        <v/>
      </c>
      <c r="AD104" s="27" t="str">
        <f t="shared" si="64"/>
        <v/>
      </c>
      <c r="AE104" s="69" t="str">
        <f t="shared" si="65"/>
        <v/>
      </c>
      <c r="AF104" s="60">
        <f t="shared" si="66"/>
        <v>0</v>
      </c>
      <c r="AG104" s="70" t="str">
        <f t="shared" si="67"/>
        <v/>
      </c>
      <c r="AH104" s="70" t="str">
        <f t="shared" si="68"/>
        <v/>
      </c>
      <c r="AI104" s="71" t="str">
        <f t="shared" si="69"/>
        <v/>
      </c>
      <c r="AJ104" s="69">
        <f t="shared" si="85"/>
        <v>0</v>
      </c>
      <c r="AK104" s="60">
        <f t="shared" si="86"/>
        <v>0</v>
      </c>
      <c r="AL104" s="60">
        <f t="shared" si="87"/>
        <v>0</v>
      </c>
      <c r="AM104" s="60">
        <f t="shared" si="88"/>
        <v>0</v>
      </c>
      <c r="AN104" s="60">
        <f t="shared" si="89"/>
        <v>0</v>
      </c>
      <c r="AO104" s="60">
        <f t="shared" si="90"/>
        <v>0</v>
      </c>
      <c r="AP104" s="60">
        <f t="shared" si="91"/>
        <v>0</v>
      </c>
      <c r="AQ104" s="60">
        <f t="shared" si="92"/>
        <v>0</v>
      </c>
      <c r="AR104" s="60">
        <f t="shared" si="93"/>
        <v>0</v>
      </c>
      <c r="AS104" s="60">
        <f t="shared" si="94"/>
        <v>0</v>
      </c>
      <c r="AT104" s="60">
        <f t="shared" si="95"/>
        <v>0</v>
      </c>
      <c r="AU104" s="60">
        <f t="shared" si="96"/>
        <v>0</v>
      </c>
      <c r="AV104" s="68">
        <f t="shared" si="80"/>
        <v>0</v>
      </c>
      <c r="AW104" s="68">
        <f t="shared" si="81"/>
        <v>0</v>
      </c>
      <c r="AX104" s="69" t="str">
        <f t="shared" si="82"/>
        <v/>
      </c>
      <c r="AY104" s="68" t="str">
        <f t="shared" si="83"/>
        <v/>
      </c>
      <c r="AZ104" s="67" t="str">
        <f t="shared" si="84"/>
        <v/>
      </c>
      <c r="BA104" s="68" t="str">
        <f t="shared" si="70"/>
        <v/>
      </c>
      <c r="BB104" s="69" t="str">
        <f t="shared" si="71"/>
        <v/>
      </c>
      <c r="BC104" s="68">
        <f t="shared" si="72"/>
        <v>0</v>
      </c>
      <c r="BD104" s="67" t="str">
        <f t="shared" si="73"/>
        <v/>
      </c>
      <c r="BE104" s="69" t="str">
        <f t="shared" si="74"/>
        <v/>
      </c>
      <c r="BF104" s="68" t="str">
        <f t="shared" si="75"/>
        <v/>
      </c>
      <c r="BG104" s="67" t="str">
        <f t="shared" si="76"/>
        <v/>
      </c>
    </row>
    <row r="105" spans="1:59" ht="12" x14ac:dyDescent="0.3">
      <c r="A105" s="445"/>
      <c r="B105" s="3"/>
      <c r="C105" s="3"/>
      <c r="D105" s="495" t="str">
        <f t="shared" si="77"/>
        <v/>
      </c>
      <c r="E105" s="3"/>
      <c r="F105" s="3"/>
      <c r="G105" s="3"/>
      <c r="H105" s="4"/>
      <c r="I105" s="9"/>
      <c r="J105" s="9"/>
      <c r="K105" s="9"/>
      <c r="L105" s="9"/>
      <c r="M105" s="8"/>
      <c r="N105" s="381" t="str">
        <f>IF(D105="No",1,(IF(AND(C105="Part 1033",D105="Yes",H105="Line-Haul"),IF(E105&gt;=20,0.27,(VLOOKUP(E105,'Proration Factors'!$E$14:$F$33,2,FALSE))),(IF(AND(C105="Part 1033",D105="Yes",H105="Switch"),IF(E105&gt;=40,0.2,(VLOOKUP(E105,'Proration Factors'!$H$14:$I$53,2,FALSE))),(IF(AND(C105="Part 92",D105="Yes"),IF(E105&gt;=32,0.143,(VLOOKUP(E105,'Proration Factors'!$B$14:$C$45,2,FALSE))),"")))))))</f>
        <v/>
      </c>
      <c r="O105" s="382" t="str">
        <f t="shared" si="78"/>
        <v/>
      </c>
      <c r="P105" s="383" t="str">
        <f t="shared" si="79"/>
        <v/>
      </c>
      <c r="Q105" s="384" t="str">
        <f t="shared" si="0"/>
        <v/>
      </c>
      <c r="R105" s="3"/>
      <c r="S105" s="205"/>
      <c r="T105" s="60"/>
      <c r="U105" s="68">
        <f t="shared" si="55"/>
        <v>0</v>
      </c>
      <c r="V105" s="26">
        <f t="shared" si="56"/>
        <v>0</v>
      </c>
      <c r="W105" s="26">
        <f t="shared" si="57"/>
        <v>0</v>
      </c>
      <c r="X105" s="21">
        <f t="shared" si="58"/>
        <v>0</v>
      </c>
      <c r="Y105" s="42" t="str">
        <f t="shared" si="59"/>
        <v/>
      </c>
      <c r="Z105" s="26" t="str">
        <f t="shared" si="60"/>
        <v/>
      </c>
      <c r="AA105" s="22" t="str">
        <f t="shared" si="61"/>
        <v/>
      </c>
      <c r="AB105" s="22" t="str">
        <f t="shared" si="62"/>
        <v/>
      </c>
      <c r="AC105" s="26" t="str">
        <f t="shared" si="63"/>
        <v/>
      </c>
      <c r="AD105" s="27" t="str">
        <f t="shared" si="64"/>
        <v/>
      </c>
      <c r="AE105" s="69" t="str">
        <f t="shared" si="65"/>
        <v/>
      </c>
      <c r="AF105" s="60">
        <f t="shared" si="66"/>
        <v>0</v>
      </c>
      <c r="AG105" s="70" t="str">
        <f t="shared" si="67"/>
        <v/>
      </c>
      <c r="AH105" s="70" t="str">
        <f t="shared" si="68"/>
        <v/>
      </c>
      <c r="AI105" s="71" t="str">
        <f t="shared" si="69"/>
        <v/>
      </c>
      <c r="AJ105" s="69">
        <f t="shared" si="85"/>
        <v>0</v>
      </c>
      <c r="AK105" s="60">
        <f t="shared" si="86"/>
        <v>0</v>
      </c>
      <c r="AL105" s="60">
        <f t="shared" si="87"/>
        <v>0</v>
      </c>
      <c r="AM105" s="60">
        <f t="shared" si="88"/>
        <v>0</v>
      </c>
      <c r="AN105" s="60">
        <f t="shared" si="89"/>
        <v>0</v>
      </c>
      <c r="AO105" s="60">
        <f t="shared" si="90"/>
        <v>0</v>
      </c>
      <c r="AP105" s="60">
        <f t="shared" si="91"/>
        <v>0</v>
      </c>
      <c r="AQ105" s="60">
        <f t="shared" si="92"/>
        <v>0</v>
      </c>
      <c r="AR105" s="60">
        <f t="shared" si="93"/>
        <v>0</v>
      </c>
      <c r="AS105" s="60">
        <f t="shared" si="94"/>
        <v>0</v>
      </c>
      <c r="AT105" s="60">
        <f t="shared" si="95"/>
        <v>0</v>
      </c>
      <c r="AU105" s="60">
        <f t="shared" si="96"/>
        <v>0</v>
      </c>
      <c r="AV105" s="68">
        <f t="shared" si="80"/>
        <v>0</v>
      </c>
      <c r="AW105" s="68">
        <f t="shared" si="81"/>
        <v>0</v>
      </c>
      <c r="AX105" s="69" t="str">
        <f t="shared" si="82"/>
        <v/>
      </c>
      <c r="AY105" s="68" t="str">
        <f t="shared" si="83"/>
        <v/>
      </c>
      <c r="AZ105" s="67" t="str">
        <f t="shared" si="84"/>
        <v/>
      </c>
      <c r="BA105" s="68" t="str">
        <f t="shared" si="70"/>
        <v/>
      </c>
      <c r="BB105" s="69" t="str">
        <f t="shared" si="71"/>
        <v/>
      </c>
      <c r="BC105" s="68">
        <f t="shared" si="72"/>
        <v>0</v>
      </c>
      <c r="BD105" s="67" t="str">
        <f t="shared" si="73"/>
        <v/>
      </c>
      <c r="BE105" s="69" t="str">
        <f t="shared" si="74"/>
        <v/>
      </c>
      <c r="BF105" s="68" t="str">
        <f t="shared" si="75"/>
        <v/>
      </c>
      <c r="BG105" s="67" t="str">
        <f t="shared" si="76"/>
        <v/>
      </c>
    </row>
    <row r="106" spans="1:59" ht="12" x14ac:dyDescent="0.3">
      <c r="A106" s="445"/>
      <c r="B106" s="3"/>
      <c r="C106" s="3"/>
      <c r="D106" s="495" t="str">
        <f t="shared" si="77"/>
        <v/>
      </c>
      <c r="E106" s="3"/>
      <c r="F106" s="3"/>
      <c r="G106" s="3"/>
      <c r="H106" s="4"/>
      <c r="I106" s="9"/>
      <c r="J106" s="9"/>
      <c r="K106" s="9"/>
      <c r="L106" s="9"/>
      <c r="M106" s="8"/>
      <c r="N106" s="381" t="str">
        <f>IF(D106="No",1,(IF(AND(C106="Part 1033",D106="Yes",H106="Line-Haul"),IF(E106&gt;=20,0.27,(VLOOKUP(E106,'Proration Factors'!$E$14:$F$33,2,FALSE))),(IF(AND(C106="Part 1033",D106="Yes",H106="Switch"),IF(E106&gt;=40,0.2,(VLOOKUP(E106,'Proration Factors'!$H$14:$I$53,2,FALSE))),(IF(AND(C106="Part 92",D106="Yes"),IF(E106&gt;=32,0.143,(VLOOKUP(E106,'Proration Factors'!$B$14:$C$45,2,FALSE))),"")))))))</f>
        <v/>
      </c>
      <c r="O106" s="382" t="str">
        <f t="shared" si="78"/>
        <v/>
      </c>
      <c r="P106" s="383" t="str">
        <f t="shared" si="79"/>
        <v/>
      </c>
      <c r="Q106" s="384" t="str">
        <f t="shared" si="0"/>
        <v/>
      </c>
      <c r="R106" s="3"/>
      <c r="S106" s="205"/>
      <c r="T106" s="60"/>
      <c r="U106" s="68">
        <f t="shared" si="55"/>
        <v>0</v>
      </c>
      <c r="V106" s="26">
        <f t="shared" si="56"/>
        <v>0</v>
      </c>
      <c r="W106" s="26">
        <f t="shared" si="57"/>
        <v>0</v>
      </c>
      <c r="X106" s="21">
        <f t="shared" si="58"/>
        <v>0</v>
      </c>
      <c r="Y106" s="42" t="str">
        <f t="shared" si="59"/>
        <v/>
      </c>
      <c r="Z106" s="26" t="str">
        <f t="shared" si="60"/>
        <v/>
      </c>
      <c r="AA106" s="22" t="str">
        <f t="shared" si="61"/>
        <v/>
      </c>
      <c r="AB106" s="22" t="str">
        <f t="shared" si="62"/>
        <v/>
      </c>
      <c r="AC106" s="26" t="str">
        <f t="shared" si="63"/>
        <v/>
      </c>
      <c r="AD106" s="27" t="str">
        <f t="shared" si="64"/>
        <v/>
      </c>
      <c r="AE106" s="69" t="str">
        <f t="shared" si="65"/>
        <v/>
      </c>
      <c r="AF106" s="60">
        <f t="shared" si="66"/>
        <v>0</v>
      </c>
      <c r="AG106" s="70" t="str">
        <f t="shared" si="67"/>
        <v/>
      </c>
      <c r="AH106" s="70" t="str">
        <f t="shared" si="68"/>
        <v/>
      </c>
      <c r="AI106" s="71" t="str">
        <f t="shared" si="69"/>
        <v/>
      </c>
      <c r="AJ106" s="69">
        <f t="shared" si="85"/>
        <v>0</v>
      </c>
      <c r="AK106" s="60">
        <f t="shared" si="86"/>
        <v>0</v>
      </c>
      <c r="AL106" s="60">
        <f t="shared" si="87"/>
        <v>0</v>
      </c>
      <c r="AM106" s="60">
        <f t="shared" si="88"/>
        <v>0</v>
      </c>
      <c r="AN106" s="60">
        <f t="shared" si="89"/>
        <v>0</v>
      </c>
      <c r="AO106" s="60">
        <f t="shared" si="90"/>
        <v>0</v>
      </c>
      <c r="AP106" s="60">
        <f t="shared" si="91"/>
        <v>0</v>
      </c>
      <c r="AQ106" s="60">
        <f t="shared" si="92"/>
        <v>0</v>
      </c>
      <c r="AR106" s="60">
        <f t="shared" si="93"/>
        <v>0</v>
      </c>
      <c r="AS106" s="60">
        <f t="shared" si="94"/>
        <v>0</v>
      </c>
      <c r="AT106" s="60">
        <f t="shared" si="95"/>
        <v>0</v>
      </c>
      <c r="AU106" s="60">
        <f t="shared" si="96"/>
        <v>0</v>
      </c>
      <c r="AV106" s="68">
        <f t="shared" si="80"/>
        <v>0</v>
      </c>
      <c r="AW106" s="68">
        <f t="shared" si="81"/>
        <v>0</v>
      </c>
      <c r="AX106" s="69" t="str">
        <f t="shared" si="82"/>
        <v/>
      </c>
      <c r="AY106" s="68" t="str">
        <f t="shared" si="83"/>
        <v/>
      </c>
      <c r="AZ106" s="67" t="str">
        <f t="shared" si="84"/>
        <v/>
      </c>
      <c r="BA106" s="68" t="str">
        <f t="shared" si="70"/>
        <v/>
      </c>
      <c r="BB106" s="69" t="str">
        <f t="shared" si="71"/>
        <v/>
      </c>
      <c r="BC106" s="68">
        <f t="shared" si="72"/>
        <v>0</v>
      </c>
      <c r="BD106" s="67" t="str">
        <f t="shared" si="73"/>
        <v/>
      </c>
      <c r="BE106" s="69" t="str">
        <f t="shared" si="74"/>
        <v/>
      </c>
      <c r="BF106" s="68" t="str">
        <f t="shared" si="75"/>
        <v/>
      </c>
      <c r="BG106" s="67" t="str">
        <f t="shared" si="76"/>
        <v/>
      </c>
    </row>
    <row r="107" spans="1:59" ht="12" x14ac:dyDescent="0.3">
      <c r="A107" s="445"/>
      <c r="B107" s="3"/>
      <c r="C107" s="3"/>
      <c r="D107" s="495" t="str">
        <f t="shared" si="77"/>
        <v/>
      </c>
      <c r="E107" s="3"/>
      <c r="F107" s="3"/>
      <c r="G107" s="3"/>
      <c r="H107" s="4"/>
      <c r="I107" s="9"/>
      <c r="J107" s="9"/>
      <c r="K107" s="9"/>
      <c r="L107" s="9"/>
      <c r="M107" s="8"/>
      <c r="N107" s="381" t="str">
        <f>IF(D107="No",1,(IF(AND(C107="Part 1033",D107="Yes",H107="Line-Haul"),IF(E107&gt;=20,0.27,(VLOOKUP(E107,'Proration Factors'!$E$14:$F$33,2,FALSE))),(IF(AND(C107="Part 1033",D107="Yes",H107="Switch"),IF(E107&gt;=40,0.2,(VLOOKUP(E107,'Proration Factors'!$H$14:$I$53,2,FALSE))),(IF(AND(C107="Part 92",D107="Yes"),IF(E107&gt;=32,0.143,(VLOOKUP(E107,'Proration Factors'!$B$14:$C$45,2,FALSE))),"")))))))</f>
        <v/>
      </c>
      <c r="O107" s="382" t="str">
        <f t="shared" si="78"/>
        <v/>
      </c>
      <c r="P107" s="383" t="str">
        <f t="shared" si="79"/>
        <v/>
      </c>
      <c r="Q107" s="384" t="str">
        <f t="shared" si="0"/>
        <v/>
      </c>
      <c r="R107" s="3"/>
      <c r="S107" s="205"/>
      <c r="T107" s="60"/>
      <c r="U107" s="68">
        <f t="shared" si="55"/>
        <v>0</v>
      </c>
      <c r="V107" s="26">
        <f t="shared" si="56"/>
        <v>0</v>
      </c>
      <c r="W107" s="26">
        <f t="shared" si="57"/>
        <v>0</v>
      </c>
      <c r="X107" s="21">
        <f t="shared" si="58"/>
        <v>0</v>
      </c>
      <c r="Y107" s="42" t="str">
        <f t="shared" si="59"/>
        <v/>
      </c>
      <c r="Z107" s="26" t="str">
        <f t="shared" si="60"/>
        <v/>
      </c>
      <c r="AA107" s="22" t="str">
        <f t="shared" si="61"/>
        <v/>
      </c>
      <c r="AB107" s="22" t="str">
        <f t="shared" si="62"/>
        <v/>
      </c>
      <c r="AC107" s="26" t="str">
        <f t="shared" si="63"/>
        <v/>
      </c>
      <c r="AD107" s="27" t="str">
        <f t="shared" si="64"/>
        <v/>
      </c>
      <c r="AE107" s="69" t="str">
        <f t="shared" si="65"/>
        <v/>
      </c>
      <c r="AF107" s="60">
        <f t="shared" si="66"/>
        <v>0</v>
      </c>
      <c r="AG107" s="70" t="str">
        <f t="shared" si="67"/>
        <v/>
      </c>
      <c r="AH107" s="70" t="str">
        <f t="shared" si="68"/>
        <v/>
      </c>
      <c r="AI107" s="71" t="str">
        <f t="shared" si="69"/>
        <v/>
      </c>
      <c r="AJ107" s="69">
        <f t="shared" si="85"/>
        <v>0</v>
      </c>
      <c r="AK107" s="60">
        <f t="shared" si="86"/>
        <v>0</v>
      </c>
      <c r="AL107" s="60">
        <f t="shared" si="87"/>
        <v>0</v>
      </c>
      <c r="AM107" s="60">
        <f t="shared" si="88"/>
        <v>0</v>
      </c>
      <c r="AN107" s="60">
        <f t="shared" si="89"/>
        <v>0</v>
      </c>
      <c r="AO107" s="60">
        <f t="shared" si="90"/>
        <v>0</v>
      </c>
      <c r="AP107" s="60">
        <f t="shared" si="91"/>
        <v>0</v>
      </c>
      <c r="AQ107" s="60">
        <f t="shared" si="92"/>
        <v>0</v>
      </c>
      <c r="AR107" s="60">
        <f t="shared" si="93"/>
        <v>0</v>
      </c>
      <c r="AS107" s="60">
        <f t="shared" si="94"/>
        <v>0</v>
      </c>
      <c r="AT107" s="60">
        <f t="shared" si="95"/>
        <v>0</v>
      </c>
      <c r="AU107" s="60">
        <f t="shared" si="96"/>
        <v>0</v>
      </c>
      <c r="AV107" s="68">
        <f t="shared" si="80"/>
        <v>0</v>
      </c>
      <c r="AW107" s="68">
        <f t="shared" si="81"/>
        <v>0</v>
      </c>
      <c r="AX107" s="69" t="str">
        <f t="shared" si="82"/>
        <v/>
      </c>
      <c r="AY107" s="68" t="str">
        <f t="shared" si="83"/>
        <v/>
      </c>
      <c r="AZ107" s="67" t="str">
        <f t="shared" si="84"/>
        <v/>
      </c>
      <c r="BA107" s="68" t="str">
        <f t="shared" si="70"/>
        <v/>
      </c>
      <c r="BB107" s="69" t="str">
        <f t="shared" si="71"/>
        <v/>
      </c>
      <c r="BC107" s="68">
        <f t="shared" si="72"/>
        <v>0</v>
      </c>
      <c r="BD107" s="67" t="str">
        <f t="shared" si="73"/>
        <v/>
      </c>
      <c r="BE107" s="69" t="str">
        <f t="shared" si="74"/>
        <v/>
      </c>
      <c r="BF107" s="68" t="str">
        <f t="shared" si="75"/>
        <v/>
      </c>
      <c r="BG107" s="67" t="str">
        <f t="shared" si="76"/>
        <v/>
      </c>
    </row>
    <row r="108" spans="1:59" ht="12" x14ac:dyDescent="0.3">
      <c r="A108" s="445"/>
      <c r="B108" s="3"/>
      <c r="C108" s="3"/>
      <c r="D108" s="495" t="str">
        <f t="shared" si="77"/>
        <v/>
      </c>
      <c r="E108" s="3"/>
      <c r="F108" s="3"/>
      <c r="G108" s="3"/>
      <c r="H108" s="4"/>
      <c r="I108" s="9"/>
      <c r="J108" s="9"/>
      <c r="K108" s="9"/>
      <c r="L108" s="9"/>
      <c r="M108" s="8"/>
      <c r="N108" s="381" t="str">
        <f>IF(D108="No",1,(IF(AND(C108="Part 1033",D108="Yes",H108="Line-Haul"),IF(E108&gt;=20,0.27,(VLOOKUP(E108,'Proration Factors'!$E$14:$F$33,2,FALSE))),(IF(AND(C108="Part 1033",D108="Yes",H108="Switch"),IF(E108&gt;=40,0.2,(VLOOKUP(E108,'Proration Factors'!$H$14:$I$53,2,FALSE))),(IF(AND(C108="Part 92",D108="Yes"),IF(E108&gt;=32,0.143,(VLOOKUP(E108,'Proration Factors'!$B$14:$C$45,2,FALSE))),"")))))))</f>
        <v/>
      </c>
      <c r="O108" s="382" t="str">
        <f t="shared" si="78"/>
        <v/>
      </c>
      <c r="P108" s="383" t="str">
        <f t="shared" si="79"/>
        <v/>
      </c>
      <c r="Q108" s="384" t="str">
        <f t="shared" si="0"/>
        <v/>
      </c>
      <c r="R108" s="3"/>
      <c r="S108" s="205"/>
      <c r="T108" s="60"/>
      <c r="U108" s="68">
        <f t="shared" si="55"/>
        <v>0</v>
      </c>
      <c r="V108" s="26">
        <f t="shared" si="56"/>
        <v>0</v>
      </c>
      <c r="W108" s="26">
        <f t="shared" si="57"/>
        <v>0</v>
      </c>
      <c r="X108" s="21">
        <f t="shared" si="58"/>
        <v>0</v>
      </c>
      <c r="Y108" s="42" t="str">
        <f t="shared" si="59"/>
        <v/>
      </c>
      <c r="Z108" s="26" t="str">
        <f t="shared" si="60"/>
        <v/>
      </c>
      <c r="AA108" s="22" t="str">
        <f t="shared" si="61"/>
        <v/>
      </c>
      <c r="AB108" s="22" t="str">
        <f t="shared" si="62"/>
        <v/>
      </c>
      <c r="AC108" s="26" t="str">
        <f t="shared" si="63"/>
        <v/>
      </c>
      <c r="AD108" s="27" t="str">
        <f t="shared" si="64"/>
        <v/>
      </c>
      <c r="AE108" s="69" t="str">
        <f t="shared" si="65"/>
        <v/>
      </c>
      <c r="AF108" s="60">
        <f t="shared" si="66"/>
        <v>0</v>
      </c>
      <c r="AG108" s="70" t="str">
        <f t="shared" si="67"/>
        <v/>
      </c>
      <c r="AH108" s="70" t="str">
        <f t="shared" si="68"/>
        <v/>
      </c>
      <c r="AI108" s="71" t="str">
        <f t="shared" si="69"/>
        <v/>
      </c>
      <c r="AJ108" s="69">
        <f t="shared" si="85"/>
        <v>0</v>
      </c>
      <c r="AK108" s="60">
        <f t="shared" si="86"/>
        <v>0</v>
      </c>
      <c r="AL108" s="60">
        <f t="shared" si="87"/>
        <v>0</v>
      </c>
      <c r="AM108" s="60">
        <f t="shared" si="88"/>
        <v>0</v>
      </c>
      <c r="AN108" s="60">
        <f t="shared" si="89"/>
        <v>0</v>
      </c>
      <c r="AO108" s="60">
        <f t="shared" si="90"/>
        <v>0</v>
      </c>
      <c r="AP108" s="60">
        <f t="shared" si="91"/>
        <v>0</v>
      </c>
      <c r="AQ108" s="60">
        <f t="shared" si="92"/>
        <v>0</v>
      </c>
      <c r="AR108" s="60">
        <f t="shared" si="93"/>
        <v>0</v>
      </c>
      <c r="AS108" s="60">
        <f t="shared" si="94"/>
        <v>0</v>
      </c>
      <c r="AT108" s="60">
        <f t="shared" si="95"/>
        <v>0</v>
      </c>
      <c r="AU108" s="60">
        <f t="shared" si="96"/>
        <v>0</v>
      </c>
      <c r="AV108" s="68">
        <f t="shared" si="80"/>
        <v>0</v>
      </c>
      <c r="AW108" s="68">
        <f t="shared" si="81"/>
        <v>0</v>
      </c>
      <c r="AX108" s="69" t="str">
        <f t="shared" si="82"/>
        <v/>
      </c>
      <c r="AY108" s="68" t="str">
        <f t="shared" si="83"/>
        <v/>
      </c>
      <c r="AZ108" s="67" t="str">
        <f t="shared" si="84"/>
        <v/>
      </c>
      <c r="BA108" s="68" t="str">
        <f t="shared" si="70"/>
        <v/>
      </c>
      <c r="BB108" s="69" t="str">
        <f t="shared" si="71"/>
        <v/>
      </c>
      <c r="BC108" s="68">
        <f t="shared" si="72"/>
        <v>0</v>
      </c>
      <c r="BD108" s="67" t="str">
        <f t="shared" si="73"/>
        <v/>
      </c>
      <c r="BE108" s="69" t="str">
        <f t="shared" si="74"/>
        <v/>
      </c>
      <c r="BF108" s="68" t="str">
        <f t="shared" si="75"/>
        <v/>
      </c>
      <c r="BG108" s="67" t="str">
        <f t="shared" si="76"/>
        <v/>
      </c>
    </row>
    <row r="109" spans="1:59" ht="12" x14ac:dyDescent="0.3">
      <c r="A109" s="445"/>
      <c r="B109" s="3"/>
      <c r="C109" s="3"/>
      <c r="D109" s="495" t="str">
        <f t="shared" si="77"/>
        <v/>
      </c>
      <c r="E109" s="3"/>
      <c r="F109" s="3"/>
      <c r="G109" s="3"/>
      <c r="H109" s="4"/>
      <c r="I109" s="9"/>
      <c r="J109" s="9"/>
      <c r="K109" s="9"/>
      <c r="L109" s="9"/>
      <c r="M109" s="8"/>
      <c r="N109" s="381" t="str">
        <f>IF(D109="No",1,(IF(AND(C109="Part 1033",D109="Yes",H109="Line-Haul"),IF(E109&gt;=20,0.27,(VLOOKUP(E109,'Proration Factors'!$E$14:$F$33,2,FALSE))),(IF(AND(C109="Part 1033",D109="Yes",H109="Switch"),IF(E109&gt;=40,0.2,(VLOOKUP(E109,'Proration Factors'!$H$14:$I$53,2,FALSE))),(IF(AND(C109="Part 92",D109="Yes"),IF(E109&gt;=32,0.143,(VLOOKUP(E109,'Proration Factors'!$B$14:$C$45,2,FALSE))),"")))))))</f>
        <v/>
      </c>
      <c r="O109" s="382" t="str">
        <f t="shared" si="78"/>
        <v/>
      </c>
      <c r="P109" s="383" t="str">
        <f t="shared" si="79"/>
        <v/>
      </c>
      <c r="Q109" s="384" t="str">
        <f t="shared" si="0"/>
        <v/>
      </c>
      <c r="R109" s="3"/>
      <c r="S109" s="205"/>
      <c r="T109" s="60"/>
      <c r="U109" s="68">
        <f t="shared" si="55"/>
        <v>0</v>
      </c>
      <c r="V109" s="26">
        <f t="shared" si="56"/>
        <v>0</v>
      </c>
      <c r="W109" s="26">
        <f t="shared" si="57"/>
        <v>0</v>
      </c>
      <c r="X109" s="21">
        <f t="shared" si="58"/>
        <v>0</v>
      </c>
      <c r="Y109" s="42" t="str">
        <f t="shared" si="59"/>
        <v/>
      </c>
      <c r="Z109" s="26" t="str">
        <f t="shared" si="60"/>
        <v/>
      </c>
      <c r="AA109" s="22" t="str">
        <f t="shared" si="61"/>
        <v/>
      </c>
      <c r="AB109" s="22" t="str">
        <f t="shared" si="62"/>
        <v/>
      </c>
      <c r="AC109" s="26" t="str">
        <f t="shared" si="63"/>
        <v/>
      </c>
      <c r="AD109" s="27" t="str">
        <f t="shared" si="64"/>
        <v/>
      </c>
      <c r="AE109" s="69" t="str">
        <f t="shared" si="65"/>
        <v/>
      </c>
      <c r="AF109" s="60">
        <f t="shared" si="66"/>
        <v>0</v>
      </c>
      <c r="AG109" s="70" t="str">
        <f t="shared" si="67"/>
        <v/>
      </c>
      <c r="AH109" s="70" t="str">
        <f t="shared" si="68"/>
        <v/>
      </c>
      <c r="AI109" s="71" t="str">
        <f t="shared" si="69"/>
        <v/>
      </c>
      <c r="AJ109" s="69">
        <f t="shared" si="85"/>
        <v>0</v>
      </c>
      <c r="AK109" s="60">
        <f t="shared" si="86"/>
        <v>0</v>
      </c>
      <c r="AL109" s="60">
        <f t="shared" si="87"/>
        <v>0</v>
      </c>
      <c r="AM109" s="60">
        <f t="shared" si="88"/>
        <v>0</v>
      </c>
      <c r="AN109" s="60">
        <f t="shared" si="89"/>
        <v>0</v>
      </c>
      <c r="AO109" s="60">
        <f t="shared" si="90"/>
        <v>0</v>
      </c>
      <c r="AP109" s="60">
        <f t="shared" si="91"/>
        <v>0</v>
      </c>
      <c r="AQ109" s="60">
        <f t="shared" si="92"/>
        <v>0</v>
      </c>
      <c r="AR109" s="60">
        <f t="shared" si="93"/>
        <v>0</v>
      </c>
      <c r="AS109" s="60">
        <f t="shared" si="94"/>
        <v>0</v>
      </c>
      <c r="AT109" s="60">
        <f t="shared" si="95"/>
        <v>0</v>
      </c>
      <c r="AU109" s="60">
        <f t="shared" si="96"/>
        <v>0</v>
      </c>
      <c r="AV109" s="68">
        <f t="shared" si="80"/>
        <v>0</v>
      </c>
      <c r="AW109" s="68">
        <f t="shared" si="81"/>
        <v>0</v>
      </c>
      <c r="AX109" s="69" t="str">
        <f t="shared" si="82"/>
        <v/>
      </c>
      <c r="AY109" s="68" t="str">
        <f t="shared" si="83"/>
        <v/>
      </c>
      <c r="AZ109" s="67" t="str">
        <f t="shared" si="84"/>
        <v/>
      </c>
      <c r="BA109" s="68" t="str">
        <f t="shared" si="70"/>
        <v/>
      </c>
      <c r="BB109" s="69" t="str">
        <f t="shared" si="71"/>
        <v/>
      </c>
      <c r="BC109" s="68">
        <f t="shared" si="72"/>
        <v>0</v>
      </c>
      <c r="BD109" s="67" t="str">
        <f t="shared" si="73"/>
        <v/>
      </c>
      <c r="BE109" s="69" t="str">
        <f t="shared" si="74"/>
        <v/>
      </c>
      <c r="BF109" s="68" t="str">
        <f t="shared" si="75"/>
        <v/>
      </c>
      <c r="BG109" s="67" t="str">
        <f t="shared" si="76"/>
        <v/>
      </c>
    </row>
    <row r="110" spans="1:59" ht="12" x14ac:dyDescent="0.3">
      <c r="A110" s="445"/>
      <c r="B110" s="3"/>
      <c r="C110" s="3"/>
      <c r="D110" s="495" t="str">
        <f t="shared" si="77"/>
        <v/>
      </c>
      <c r="E110" s="3"/>
      <c r="F110" s="3"/>
      <c r="G110" s="3"/>
      <c r="H110" s="4"/>
      <c r="I110" s="9"/>
      <c r="J110" s="9"/>
      <c r="K110" s="9"/>
      <c r="L110" s="9"/>
      <c r="M110" s="8"/>
      <c r="N110" s="381" t="str">
        <f>IF(D110="No",1,(IF(AND(C110="Part 1033",D110="Yes",H110="Line-Haul"),IF(E110&gt;=20,0.27,(VLOOKUP(E110,'Proration Factors'!$E$14:$F$33,2,FALSE))),(IF(AND(C110="Part 1033",D110="Yes",H110="Switch"),IF(E110&gt;=40,0.2,(VLOOKUP(E110,'Proration Factors'!$H$14:$I$53,2,FALSE))),(IF(AND(C110="Part 92",D110="Yes"),IF(E110&gt;=32,0.143,(VLOOKUP(E110,'Proration Factors'!$B$14:$C$45,2,FALSE))),"")))))))</f>
        <v/>
      </c>
      <c r="O110" s="382" t="str">
        <f t="shared" si="78"/>
        <v/>
      </c>
      <c r="P110" s="383" t="str">
        <f t="shared" si="79"/>
        <v/>
      </c>
      <c r="Q110" s="384" t="str">
        <f t="shared" si="0"/>
        <v/>
      </c>
      <c r="R110" s="3"/>
      <c r="S110" s="205"/>
      <c r="T110" s="60"/>
      <c r="U110" s="68">
        <f t="shared" si="55"/>
        <v>0</v>
      </c>
      <c r="V110" s="26">
        <f t="shared" si="56"/>
        <v>0</v>
      </c>
      <c r="W110" s="26">
        <f t="shared" si="57"/>
        <v>0</v>
      </c>
      <c r="X110" s="21">
        <f t="shared" si="58"/>
        <v>0</v>
      </c>
      <c r="Y110" s="42" t="str">
        <f t="shared" si="59"/>
        <v/>
      </c>
      <c r="Z110" s="26" t="str">
        <f t="shared" si="60"/>
        <v/>
      </c>
      <c r="AA110" s="22" t="str">
        <f t="shared" si="61"/>
        <v/>
      </c>
      <c r="AB110" s="22" t="str">
        <f t="shared" si="62"/>
        <v/>
      </c>
      <c r="AC110" s="26" t="str">
        <f t="shared" si="63"/>
        <v/>
      </c>
      <c r="AD110" s="27" t="str">
        <f t="shared" si="64"/>
        <v/>
      </c>
      <c r="AE110" s="69" t="str">
        <f t="shared" si="65"/>
        <v/>
      </c>
      <c r="AF110" s="60">
        <f t="shared" si="66"/>
        <v>0</v>
      </c>
      <c r="AG110" s="70" t="str">
        <f t="shared" si="67"/>
        <v/>
      </c>
      <c r="AH110" s="70" t="str">
        <f t="shared" si="68"/>
        <v/>
      </c>
      <c r="AI110" s="71" t="str">
        <f t="shared" si="69"/>
        <v/>
      </c>
      <c r="AJ110" s="69">
        <f t="shared" si="85"/>
        <v>0</v>
      </c>
      <c r="AK110" s="60">
        <f t="shared" si="86"/>
        <v>0</v>
      </c>
      <c r="AL110" s="60">
        <f t="shared" si="87"/>
        <v>0</v>
      </c>
      <c r="AM110" s="60">
        <f t="shared" si="88"/>
        <v>0</v>
      </c>
      <c r="AN110" s="60">
        <f t="shared" si="89"/>
        <v>0</v>
      </c>
      <c r="AO110" s="60">
        <f t="shared" si="90"/>
        <v>0</v>
      </c>
      <c r="AP110" s="60">
        <f t="shared" si="91"/>
        <v>0</v>
      </c>
      <c r="AQ110" s="60">
        <f t="shared" si="92"/>
        <v>0</v>
      </c>
      <c r="AR110" s="60">
        <f t="shared" si="93"/>
        <v>0</v>
      </c>
      <c r="AS110" s="60">
        <f t="shared" si="94"/>
        <v>0</v>
      </c>
      <c r="AT110" s="60">
        <f t="shared" si="95"/>
        <v>0</v>
      </c>
      <c r="AU110" s="60">
        <f t="shared" si="96"/>
        <v>0</v>
      </c>
      <c r="AV110" s="68">
        <f t="shared" si="80"/>
        <v>0</v>
      </c>
      <c r="AW110" s="68">
        <f t="shared" si="81"/>
        <v>0</v>
      </c>
      <c r="AX110" s="69" t="str">
        <f t="shared" si="82"/>
        <v/>
      </c>
      <c r="AY110" s="68" t="str">
        <f t="shared" si="83"/>
        <v/>
      </c>
      <c r="AZ110" s="67" t="str">
        <f t="shared" si="84"/>
        <v/>
      </c>
      <c r="BA110" s="68" t="str">
        <f t="shared" si="70"/>
        <v/>
      </c>
      <c r="BB110" s="69" t="str">
        <f t="shared" si="71"/>
        <v/>
      </c>
      <c r="BC110" s="68">
        <f t="shared" si="72"/>
        <v>0</v>
      </c>
      <c r="BD110" s="67" t="str">
        <f t="shared" si="73"/>
        <v/>
      </c>
      <c r="BE110" s="69" t="str">
        <f t="shared" si="74"/>
        <v/>
      </c>
      <c r="BF110" s="68" t="str">
        <f t="shared" si="75"/>
        <v/>
      </c>
      <c r="BG110" s="67" t="str">
        <f t="shared" si="76"/>
        <v/>
      </c>
    </row>
    <row r="111" spans="1:59" ht="12" x14ac:dyDescent="0.3">
      <c r="A111" s="445"/>
      <c r="B111" s="3"/>
      <c r="C111" s="3"/>
      <c r="D111" s="495" t="str">
        <f t="shared" si="77"/>
        <v/>
      </c>
      <c r="E111" s="3"/>
      <c r="F111" s="3"/>
      <c r="G111" s="3"/>
      <c r="H111" s="4"/>
      <c r="I111" s="9"/>
      <c r="J111" s="9"/>
      <c r="K111" s="9"/>
      <c r="L111" s="9"/>
      <c r="M111" s="8"/>
      <c r="N111" s="381" t="str">
        <f>IF(D111="No",1,(IF(AND(C111="Part 1033",D111="Yes",H111="Line-Haul"),IF(E111&gt;=20,0.27,(VLOOKUP(E111,'Proration Factors'!$E$14:$F$33,2,FALSE))),(IF(AND(C111="Part 1033",D111="Yes",H111="Switch"),IF(E111&gt;=40,0.2,(VLOOKUP(E111,'Proration Factors'!$H$14:$I$53,2,FALSE))),(IF(AND(C111="Part 92",D111="Yes"),IF(E111&gt;=32,0.143,(VLOOKUP(E111,'Proration Factors'!$B$14:$C$45,2,FALSE))),"")))))))</f>
        <v/>
      </c>
      <c r="O111" s="382" t="str">
        <f t="shared" si="78"/>
        <v/>
      </c>
      <c r="P111" s="383" t="str">
        <f t="shared" si="79"/>
        <v/>
      </c>
      <c r="Q111" s="384" t="str">
        <f t="shared" si="0"/>
        <v/>
      </c>
      <c r="R111" s="3"/>
      <c r="S111" s="205"/>
      <c r="T111" s="60"/>
      <c r="U111" s="68">
        <f t="shared" si="55"/>
        <v>0</v>
      </c>
      <c r="V111" s="26">
        <f t="shared" si="56"/>
        <v>0</v>
      </c>
      <c r="W111" s="26">
        <f t="shared" si="57"/>
        <v>0</v>
      </c>
      <c r="X111" s="21">
        <f t="shared" si="58"/>
        <v>0</v>
      </c>
      <c r="Y111" s="42" t="str">
        <f t="shared" si="59"/>
        <v/>
      </c>
      <c r="Z111" s="26" t="str">
        <f t="shared" si="60"/>
        <v/>
      </c>
      <c r="AA111" s="22" t="str">
        <f t="shared" si="61"/>
        <v/>
      </c>
      <c r="AB111" s="22" t="str">
        <f t="shared" si="62"/>
        <v/>
      </c>
      <c r="AC111" s="26" t="str">
        <f t="shared" si="63"/>
        <v/>
      </c>
      <c r="AD111" s="27" t="str">
        <f t="shared" si="64"/>
        <v/>
      </c>
      <c r="AE111" s="69" t="str">
        <f t="shared" si="65"/>
        <v/>
      </c>
      <c r="AF111" s="60">
        <f t="shared" si="66"/>
        <v>0</v>
      </c>
      <c r="AG111" s="70" t="str">
        <f t="shared" si="67"/>
        <v/>
      </c>
      <c r="AH111" s="70" t="str">
        <f t="shared" si="68"/>
        <v/>
      </c>
      <c r="AI111" s="71" t="str">
        <f t="shared" si="69"/>
        <v/>
      </c>
      <c r="AJ111" s="69">
        <f t="shared" si="85"/>
        <v>0</v>
      </c>
      <c r="AK111" s="60">
        <f t="shared" si="86"/>
        <v>0</v>
      </c>
      <c r="AL111" s="60">
        <f t="shared" si="87"/>
        <v>0</v>
      </c>
      <c r="AM111" s="60">
        <f t="shared" si="88"/>
        <v>0</v>
      </c>
      <c r="AN111" s="60">
        <f t="shared" si="89"/>
        <v>0</v>
      </c>
      <c r="AO111" s="60">
        <f t="shared" si="90"/>
        <v>0</v>
      </c>
      <c r="AP111" s="60">
        <f t="shared" si="91"/>
        <v>0</v>
      </c>
      <c r="AQ111" s="60">
        <f t="shared" si="92"/>
        <v>0</v>
      </c>
      <c r="AR111" s="60">
        <f t="shared" si="93"/>
        <v>0</v>
      </c>
      <c r="AS111" s="60">
        <f t="shared" si="94"/>
        <v>0</v>
      </c>
      <c r="AT111" s="60">
        <f t="shared" si="95"/>
        <v>0</v>
      </c>
      <c r="AU111" s="60">
        <f t="shared" si="96"/>
        <v>0</v>
      </c>
      <c r="AV111" s="68">
        <f t="shared" si="80"/>
        <v>0</v>
      </c>
      <c r="AW111" s="68">
        <f t="shared" si="81"/>
        <v>0</v>
      </c>
      <c r="AX111" s="69" t="str">
        <f t="shared" si="82"/>
        <v/>
      </c>
      <c r="AY111" s="68" t="str">
        <f t="shared" si="83"/>
        <v/>
      </c>
      <c r="AZ111" s="67" t="str">
        <f t="shared" si="84"/>
        <v/>
      </c>
      <c r="BA111" s="68" t="str">
        <f t="shared" si="70"/>
        <v/>
      </c>
      <c r="BB111" s="69" t="str">
        <f t="shared" si="71"/>
        <v/>
      </c>
      <c r="BC111" s="68">
        <f t="shared" si="72"/>
        <v>0</v>
      </c>
      <c r="BD111" s="67" t="str">
        <f t="shared" si="73"/>
        <v/>
      </c>
      <c r="BE111" s="69" t="str">
        <f t="shared" si="74"/>
        <v/>
      </c>
      <c r="BF111" s="68" t="str">
        <f t="shared" si="75"/>
        <v/>
      </c>
      <c r="BG111" s="67" t="str">
        <f t="shared" si="76"/>
        <v/>
      </c>
    </row>
    <row r="112" spans="1:59" ht="12" x14ac:dyDescent="0.3">
      <c r="A112" s="445"/>
      <c r="B112" s="3"/>
      <c r="C112" s="3"/>
      <c r="D112" s="495" t="str">
        <f t="shared" si="77"/>
        <v/>
      </c>
      <c r="E112" s="3"/>
      <c r="F112" s="3"/>
      <c r="G112" s="3"/>
      <c r="H112" s="4"/>
      <c r="I112" s="9"/>
      <c r="J112" s="9"/>
      <c r="K112" s="9"/>
      <c r="L112" s="9"/>
      <c r="M112" s="8"/>
      <c r="N112" s="381" t="str">
        <f>IF(D112="No",1,(IF(AND(C112="Part 1033",D112="Yes",H112="Line-Haul"),IF(E112&gt;=20,0.27,(VLOOKUP(E112,'Proration Factors'!$E$14:$F$33,2,FALSE))),(IF(AND(C112="Part 1033",D112="Yes",H112="Switch"),IF(E112&gt;=40,0.2,(VLOOKUP(E112,'Proration Factors'!$H$14:$I$53,2,FALSE))),(IF(AND(C112="Part 92",D112="Yes"),IF(E112&gt;=32,0.143,(VLOOKUP(E112,'Proration Factors'!$B$14:$C$45,2,FALSE))),"")))))))</f>
        <v/>
      </c>
      <c r="O112" s="382" t="str">
        <f t="shared" si="78"/>
        <v/>
      </c>
      <c r="P112" s="383" t="str">
        <f t="shared" si="79"/>
        <v/>
      </c>
      <c r="Q112" s="384" t="str">
        <f t="shared" si="0"/>
        <v/>
      </c>
      <c r="R112" s="3"/>
      <c r="S112" s="205"/>
      <c r="T112" s="60"/>
      <c r="U112" s="68">
        <f t="shared" si="55"/>
        <v>0</v>
      </c>
      <c r="V112" s="26">
        <f t="shared" si="56"/>
        <v>0</v>
      </c>
      <c r="W112" s="26">
        <f t="shared" si="57"/>
        <v>0</v>
      </c>
      <c r="X112" s="21">
        <f t="shared" si="58"/>
        <v>0</v>
      </c>
      <c r="Y112" s="42" t="str">
        <f t="shared" si="59"/>
        <v/>
      </c>
      <c r="Z112" s="26" t="str">
        <f t="shared" si="60"/>
        <v/>
      </c>
      <c r="AA112" s="22" t="str">
        <f t="shared" si="61"/>
        <v/>
      </c>
      <c r="AB112" s="22" t="str">
        <f t="shared" si="62"/>
        <v/>
      </c>
      <c r="AC112" s="26" t="str">
        <f t="shared" si="63"/>
        <v/>
      </c>
      <c r="AD112" s="27" t="str">
        <f t="shared" si="64"/>
        <v/>
      </c>
      <c r="AE112" s="69" t="str">
        <f t="shared" si="65"/>
        <v/>
      </c>
      <c r="AF112" s="60">
        <f t="shared" si="66"/>
        <v>0</v>
      </c>
      <c r="AG112" s="70" t="str">
        <f t="shared" si="67"/>
        <v/>
      </c>
      <c r="AH112" s="70" t="str">
        <f t="shared" si="68"/>
        <v/>
      </c>
      <c r="AI112" s="71" t="str">
        <f t="shared" si="69"/>
        <v/>
      </c>
      <c r="AJ112" s="69">
        <f t="shared" si="85"/>
        <v>0</v>
      </c>
      <c r="AK112" s="60">
        <f t="shared" si="86"/>
        <v>0</v>
      </c>
      <c r="AL112" s="60">
        <f t="shared" si="87"/>
        <v>0</v>
      </c>
      <c r="AM112" s="60">
        <f t="shared" si="88"/>
        <v>0</v>
      </c>
      <c r="AN112" s="60">
        <f t="shared" si="89"/>
        <v>0</v>
      </c>
      <c r="AO112" s="60">
        <f t="shared" si="90"/>
        <v>0</v>
      </c>
      <c r="AP112" s="60">
        <f t="shared" si="91"/>
        <v>0</v>
      </c>
      <c r="AQ112" s="60">
        <f t="shared" si="92"/>
        <v>0</v>
      </c>
      <c r="AR112" s="60">
        <f t="shared" si="93"/>
        <v>0</v>
      </c>
      <c r="AS112" s="60">
        <f t="shared" si="94"/>
        <v>0</v>
      </c>
      <c r="AT112" s="60">
        <f t="shared" si="95"/>
        <v>0</v>
      </c>
      <c r="AU112" s="60">
        <f t="shared" si="96"/>
        <v>0</v>
      </c>
      <c r="AV112" s="68">
        <f t="shared" si="80"/>
        <v>0</v>
      </c>
      <c r="AW112" s="68">
        <f t="shared" si="81"/>
        <v>0</v>
      </c>
      <c r="AX112" s="69" t="str">
        <f t="shared" si="82"/>
        <v/>
      </c>
      <c r="AY112" s="68" t="str">
        <f t="shared" si="83"/>
        <v/>
      </c>
      <c r="AZ112" s="67" t="str">
        <f t="shared" si="84"/>
        <v/>
      </c>
      <c r="BA112" s="68" t="str">
        <f t="shared" si="70"/>
        <v/>
      </c>
      <c r="BB112" s="69" t="str">
        <f t="shared" si="71"/>
        <v/>
      </c>
      <c r="BC112" s="68">
        <f t="shared" si="72"/>
        <v>0</v>
      </c>
      <c r="BD112" s="67" t="str">
        <f t="shared" si="73"/>
        <v/>
      </c>
      <c r="BE112" s="69" t="str">
        <f t="shared" si="74"/>
        <v/>
      </c>
      <c r="BF112" s="68" t="str">
        <f t="shared" si="75"/>
        <v/>
      </c>
      <c r="BG112" s="67" t="str">
        <f t="shared" si="76"/>
        <v/>
      </c>
    </row>
    <row r="113" spans="1:59" ht="12" x14ac:dyDescent="0.3">
      <c r="A113" s="445"/>
      <c r="B113" s="3"/>
      <c r="C113" s="3"/>
      <c r="D113" s="495" t="str">
        <f t="shared" si="77"/>
        <v/>
      </c>
      <c r="E113" s="3"/>
      <c r="F113" s="3"/>
      <c r="G113" s="3"/>
      <c r="H113" s="4"/>
      <c r="I113" s="9"/>
      <c r="J113" s="9"/>
      <c r="K113" s="9"/>
      <c r="L113" s="9"/>
      <c r="M113" s="8"/>
      <c r="N113" s="381" t="str">
        <f>IF(D113="No",1,(IF(AND(C113="Part 1033",D113="Yes",H113="Line-Haul"),IF(E113&gt;=20,0.27,(VLOOKUP(E113,'Proration Factors'!$E$14:$F$33,2,FALSE))),(IF(AND(C113="Part 1033",D113="Yes",H113="Switch"),IF(E113&gt;=40,0.2,(VLOOKUP(E113,'Proration Factors'!$H$14:$I$53,2,FALSE))),(IF(AND(C113="Part 92",D113="Yes"),IF(E113&gt;=32,0.143,(VLOOKUP(E113,'Proration Factors'!$B$14:$C$45,2,FALSE))),"")))))))</f>
        <v/>
      </c>
      <c r="O113" s="382" t="str">
        <f t="shared" si="78"/>
        <v/>
      </c>
      <c r="P113" s="383" t="str">
        <f t="shared" si="79"/>
        <v/>
      </c>
      <c r="Q113" s="384" t="str">
        <f t="shared" si="0"/>
        <v/>
      </c>
      <c r="R113" s="3"/>
      <c r="S113" s="205"/>
      <c r="T113" s="60"/>
      <c r="U113" s="68">
        <f t="shared" si="55"/>
        <v>0</v>
      </c>
      <c r="V113" s="26">
        <f t="shared" si="56"/>
        <v>0</v>
      </c>
      <c r="W113" s="26">
        <f t="shared" si="57"/>
        <v>0</v>
      </c>
      <c r="X113" s="21">
        <f t="shared" si="58"/>
        <v>0</v>
      </c>
      <c r="Y113" s="42" t="str">
        <f t="shared" si="59"/>
        <v/>
      </c>
      <c r="Z113" s="26" t="str">
        <f t="shared" si="60"/>
        <v/>
      </c>
      <c r="AA113" s="22" t="str">
        <f t="shared" si="61"/>
        <v/>
      </c>
      <c r="AB113" s="22" t="str">
        <f t="shared" si="62"/>
        <v/>
      </c>
      <c r="AC113" s="26" t="str">
        <f t="shared" si="63"/>
        <v/>
      </c>
      <c r="AD113" s="27" t="str">
        <f t="shared" si="64"/>
        <v/>
      </c>
      <c r="AE113" s="69" t="str">
        <f t="shared" si="65"/>
        <v/>
      </c>
      <c r="AF113" s="60">
        <f t="shared" si="66"/>
        <v>0</v>
      </c>
      <c r="AG113" s="70" t="str">
        <f t="shared" si="67"/>
        <v/>
      </c>
      <c r="AH113" s="70" t="str">
        <f t="shared" si="68"/>
        <v/>
      </c>
      <c r="AI113" s="71" t="str">
        <f t="shared" si="69"/>
        <v/>
      </c>
      <c r="AJ113" s="62">
        <f t="shared" si="85"/>
        <v>0</v>
      </c>
      <c r="AK113" s="63">
        <f t="shared" si="86"/>
        <v>0</v>
      </c>
      <c r="AL113" s="63">
        <f t="shared" si="87"/>
        <v>0</v>
      </c>
      <c r="AM113" s="63">
        <f t="shared" si="88"/>
        <v>0</v>
      </c>
      <c r="AN113" s="63">
        <f t="shared" si="89"/>
        <v>0</v>
      </c>
      <c r="AO113" s="63">
        <f t="shared" si="90"/>
        <v>0</v>
      </c>
      <c r="AP113" s="63">
        <f t="shared" si="91"/>
        <v>0</v>
      </c>
      <c r="AQ113" s="63">
        <f t="shared" si="92"/>
        <v>0</v>
      </c>
      <c r="AR113" s="63">
        <f t="shared" si="93"/>
        <v>0</v>
      </c>
      <c r="AS113" s="63">
        <f t="shared" si="94"/>
        <v>0</v>
      </c>
      <c r="AT113" s="63">
        <f t="shared" si="95"/>
        <v>0</v>
      </c>
      <c r="AU113" s="63">
        <f t="shared" si="96"/>
        <v>0</v>
      </c>
      <c r="AV113" s="68">
        <f t="shared" si="80"/>
        <v>0</v>
      </c>
      <c r="AW113" s="68">
        <f t="shared" si="81"/>
        <v>0</v>
      </c>
      <c r="AX113" s="69" t="str">
        <f t="shared" si="82"/>
        <v/>
      </c>
      <c r="AY113" s="68" t="str">
        <f t="shared" si="83"/>
        <v/>
      </c>
      <c r="AZ113" s="67" t="str">
        <f t="shared" si="84"/>
        <v/>
      </c>
      <c r="BA113" s="68" t="str">
        <f t="shared" si="70"/>
        <v/>
      </c>
      <c r="BB113" s="69" t="str">
        <f t="shared" si="71"/>
        <v/>
      </c>
      <c r="BC113" s="68">
        <f t="shared" si="72"/>
        <v>0</v>
      </c>
      <c r="BD113" s="67" t="str">
        <f t="shared" si="73"/>
        <v/>
      </c>
      <c r="BE113" s="69" t="str">
        <f t="shared" si="74"/>
        <v/>
      </c>
      <c r="BF113" s="68" t="str">
        <f t="shared" si="75"/>
        <v/>
      </c>
      <c r="BG113" s="67" t="str">
        <f t="shared" si="76"/>
        <v/>
      </c>
    </row>
    <row r="114" spans="1:59" ht="12" x14ac:dyDescent="0.3">
      <c r="A114" s="445"/>
      <c r="B114" s="3"/>
      <c r="C114" s="3"/>
      <c r="D114" s="495" t="str">
        <f t="shared" si="77"/>
        <v/>
      </c>
      <c r="E114" s="3"/>
      <c r="F114" s="3"/>
      <c r="G114" s="3"/>
      <c r="H114" s="4"/>
      <c r="I114" s="9"/>
      <c r="J114" s="9"/>
      <c r="K114" s="9"/>
      <c r="L114" s="9"/>
      <c r="M114" s="8"/>
      <c r="N114" s="381" t="str">
        <f>IF(D114="No",1,(IF(AND(C114="Part 1033",D114="Yes",H114="Line-Haul"),IF(E114&gt;=20,0.27,(VLOOKUP(E114,'Proration Factors'!$E$14:$F$33,2,FALSE))),(IF(AND(C114="Part 1033",D114="Yes",H114="Switch"),IF(E114&gt;=40,0.2,(VLOOKUP(E114,'Proration Factors'!$H$14:$I$53,2,FALSE))),(IF(AND(C114="Part 92",D114="Yes"),IF(E114&gt;=32,0.143,(VLOOKUP(E114,'Proration Factors'!$B$14:$C$45,2,FALSE))),"")))))))</f>
        <v/>
      </c>
      <c r="O114" s="382" t="str">
        <f t="shared" si="78"/>
        <v/>
      </c>
      <c r="P114" s="383" t="str">
        <f t="shared" si="79"/>
        <v/>
      </c>
      <c r="Q114" s="384" t="str">
        <f t="shared" si="0"/>
        <v/>
      </c>
      <c r="R114" s="3"/>
      <c r="S114" s="205"/>
      <c r="T114" s="60"/>
      <c r="U114" s="68">
        <f t="shared" si="55"/>
        <v>0</v>
      </c>
      <c r="V114" s="26">
        <f t="shared" si="56"/>
        <v>0</v>
      </c>
      <c r="W114" s="26">
        <f t="shared" si="57"/>
        <v>0</v>
      </c>
      <c r="X114" s="21">
        <f t="shared" si="58"/>
        <v>0</v>
      </c>
      <c r="Y114" s="42" t="str">
        <f t="shared" si="59"/>
        <v/>
      </c>
      <c r="Z114" s="26" t="str">
        <f t="shared" si="60"/>
        <v/>
      </c>
      <c r="AA114" s="22" t="str">
        <f t="shared" si="61"/>
        <v/>
      </c>
      <c r="AB114" s="22" t="str">
        <f t="shared" si="62"/>
        <v/>
      </c>
      <c r="AC114" s="26" t="str">
        <f t="shared" si="63"/>
        <v/>
      </c>
      <c r="AD114" s="27" t="str">
        <f t="shared" si="64"/>
        <v/>
      </c>
      <c r="AE114" s="69" t="str">
        <f t="shared" si="65"/>
        <v/>
      </c>
      <c r="AF114" s="60">
        <f t="shared" si="66"/>
        <v>0</v>
      </c>
      <c r="AG114" s="70" t="str">
        <f t="shared" si="67"/>
        <v/>
      </c>
      <c r="AH114" s="70" t="str">
        <f t="shared" si="68"/>
        <v/>
      </c>
      <c r="AI114" s="71" t="str">
        <f t="shared" si="69"/>
        <v/>
      </c>
      <c r="AJ114" s="69">
        <f t="shared" si="85"/>
        <v>0</v>
      </c>
      <c r="AK114" s="60">
        <f t="shared" si="86"/>
        <v>0</v>
      </c>
      <c r="AL114" s="60">
        <f t="shared" si="87"/>
        <v>0</v>
      </c>
      <c r="AM114" s="60">
        <f t="shared" si="88"/>
        <v>0</v>
      </c>
      <c r="AN114" s="60">
        <f t="shared" si="89"/>
        <v>0</v>
      </c>
      <c r="AO114" s="60">
        <f t="shared" si="90"/>
        <v>0</v>
      </c>
      <c r="AP114" s="60">
        <f t="shared" si="91"/>
        <v>0</v>
      </c>
      <c r="AQ114" s="60">
        <f t="shared" si="92"/>
        <v>0</v>
      </c>
      <c r="AR114" s="60">
        <f t="shared" si="93"/>
        <v>0</v>
      </c>
      <c r="AS114" s="60">
        <f t="shared" si="94"/>
        <v>0</v>
      </c>
      <c r="AT114" s="60">
        <f t="shared" si="95"/>
        <v>0</v>
      </c>
      <c r="AU114" s="60">
        <f t="shared" si="96"/>
        <v>0</v>
      </c>
      <c r="AV114" s="68">
        <f t="shared" si="80"/>
        <v>0</v>
      </c>
      <c r="AW114" s="68">
        <f t="shared" si="81"/>
        <v>0</v>
      </c>
      <c r="AX114" s="69" t="str">
        <f t="shared" si="82"/>
        <v/>
      </c>
      <c r="AY114" s="68" t="str">
        <f t="shared" si="83"/>
        <v/>
      </c>
      <c r="AZ114" s="67" t="str">
        <f t="shared" si="84"/>
        <v/>
      </c>
      <c r="BA114" s="68" t="str">
        <f t="shared" si="70"/>
        <v/>
      </c>
      <c r="BB114" s="69" t="str">
        <f t="shared" si="71"/>
        <v/>
      </c>
      <c r="BC114" s="68">
        <f t="shared" si="72"/>
        <v>0</v>
      </c>
      <c r="BD114" s="67" t="str">
        <f t="shared" si="73"/>
        <v/>
      </c>
      <c r="BE114" s="69" t="str">
        <f t="shared" si="74"/>
        <v/>
      </c>
      <c r="BF114" s="68" t="str">
        <f t="shared" si="75"/>
        <v/>
      </c>
      <c r="BG114" s="67" t="str">
        <f t="shared" si="76"/>
        <v/>
      </c>
    </row>
    <row r="115" spans="1:59" ht="12" x14ac:dyDescent="0.3">
      <c r="A115" s="445"/>
      <c r="B115" s="3"/>
      <c r="C115" s="3"/>
      <c r="D115" s="495" t="str">
        <f t="shared" si="77"/>
        <v/>
      </c>
      <c r="E115" s="3"/>
      <c r="F115" s="3"/>
      <c r="G115" s="3"/>
      <c r="H115" s="4"/>
      <c r="I115" s="9"/>
      <c r="J115" s="9"/>
      <c r="K115" s="9"/>
      <c r="L115" s="9"/>
      <c r="M115" s="8"/>
      <c r="N115" s="381" t="str">
        <f>IF(D115="No",1,(IF(AND(C115="Part 1033",D115="Yes",H115="Line-Haul"),IF(E115&gt;=20,0.27,(VLOOKUP(E115,'Proration Factors'!$E$14:$F$33,2,FALSE))),(IF(AND(C115="Part 1033",D115="Yes",H115="Switch"),IF(E115&gt;=40,0.2,(VLOOKUP(E115,'Proration Factors'!$H$14:$I$53,2,FALSE))),(IF(AND(C115="Part 92",D115="Yes"),IF(E115&gt;=32,0.143,(VLOOKUP(E115,'Proration Factors'!$B$14:$C$45,2,FALSE))),"")))))))</f>
        <v/>
      </c>
      <c r="O115" s="382" t="str">
        <f t="shared" si="78"/>
        <v/>
      </c>
      <c r="P115" s="383" t="str">
        <f t="shared" si="79"/>
        <v/>
      </c>
      <c r="Q115" s="384" t="str">
        <f t="shared" si="0"/>
        <v/>
      </c>
      <c r="R115" s="3"/>
      <c r="S115" s="205"/>
      <c r="T115" s="60"/>
      <c r="U115" s="68">
        <f t="shared" si="55"/>
        <v>0</v>
      </c>
      <c r="V115" s="26">
        <f t="shared" si="56"/>
        <v>0</v>
      </c>
      <c r="W115" s="26">
        <f t="shared" si="57"/>
        <v>0</v>
      </c>
      <c r="X115" s="21">
        <f t="shared" si="58"/>
        <v>0</v>
      </c>
      <c r="Y115" s="42" t="str">
        <f t="shared" si="59"/>
        <v/>
      </c>
      <c r="Z115" s="26" t="str">
        <f t="shared" si="60"/>
        <v/>
      </c>
      <c r="AA115" s="22" t="str">
        <f t="shared" si="61"/>
        <v/>
      </c>
      <c r="AB115" s="22" t="str">
        <f t="shared" si="62"/>
        <v/>
      </c>
      <c r="AC115" s="26" t="str">
        <f t="shared" si="63"/>
        <v/>
      </c>
      <c r="AD115" s="27" t="str">
        <f t="shared" si="64"/>
        <v/>
      </c>
      <c r="AE115" s="69" t="str">
        <f t="shared" si="65"/>
        <v/>
      </c>
      <c r="AF115" s="60">
        <f t="shared" si="66"/>
        <v>0</v>
      </c>
      <c r="AG115" s="70" t="str">
        <f t="shared" si="67"/>
        <v/>
      </c>
      <c r="AH115" s="70" t="str">
        <f t="shared" si="68"/>
        <v/>
      </c>
      <c r="AI115" s="71" t="str">
        <f t="shared" si="69"/>
        <v/>
      </c>
      <c r="AJ115" s="69">
        <f t="shared" si="85"/>
        <v>0</v>
      </c>
      <c r="AK115" s="60">
        <f t="shared" si="86"/>
        <v>0</v>
      </c>
      <c r="AL115" s="60">
        <f t="shared" si="87"/>
        <v>0</v>
      </c>
      <c r="AM115" s="60">
        <f t="shared" si="88"/>
        <v>0</v>
      </c>
      <c r="AN115" s="60">
        <f t="shared" si="89"/>
        <v>0</v>
      </c>
      <c r="AO115" s="60">
        <f t="shared" si="90"/>
        <v>0</v>
      </c>
      <c r="AP115" s="60">
        <f t="shared" si="91"/>
        <v>0</v>
      </c>
      <c r="AQ115" s="60">
        <f t="shared" si="92"/>
        <v>0</v>
      </c>
      <c r="AR115" s="60">
        <f t="shared" si="93"/>
        <v>0</v>
      </c>
      <c r="AS115" s="60">
        <f t="shared" si="94"/>
        <v>0</v>
      </c>
      <c r="AT115" s="60">
        <f t="shared" si="95"/>
        <v>0</v>
      </c>
      <c r="AU115" s="60">
        <f t="shared" si="96"/>
        <v>0</v>
      </c>
      <c r="AV115" s="68">
        <f t="shared" si="80"/>
        <v>0</v>
      </c>
      <c r="AW115" s="68">
        <f t="shared" si="81"/>
        <v>0</v>
      </c>
      <c r="AX115" s="69" t="str">
        <f t="shared" si="82"/>
        <v/>
      </c>
      <c r="AY115" s="68" t="str">
        <f t="shared" si="83"/>
        <v/>
      </c>
      <c r="AZ115" s="67" t="str">
        <f t="shared" si="84"/>
        <v/>
      </c>
      <c r="BA115" s="68" t="str">
        <f t="shared" si="70"/>
        <v/>
      </c>
      <c r="BB115" s="69" t="str">
        <f t="shared" si="71"/>
        <v/>
      </c>
      <c r="BC115" s="68">
        <f t="shared" si="72"/>
        <v>0</v>
      </c>
      <c r="BD115" s="67" t="str">
        <f t="shared" si="73"/>
        <v/>
      </c>
      <c r="BE115" s="69" t="str">
        <f t="shared" si="74"/>
        <v/>
      </c>
      <c r="BF115" s="68" t="str">
        <f t="shared" si="75"/>
        <v/>
      </c>
      <c r="BG115" s="67" t="str">
        <f t="shared" si="76"/>
        <v/>
      </c>
    </row>
    <row r="116" spans="1:59" ht="12" x14ac:dyDescent="0.3">
      <c r="A116" s="445"/>
      <c r="B116" s="3"/>
      <c r="C116" s="3"/>
      <c r="D116" s="495" t="str">
        <f t="shared" si="77"/>
        <v/>
      </c>
      <c r="E116" s="3"/>
      <c r="F116" s="3"/>
      <c r="G116" s="3"/>
      <c r="H116" s="4"/>
      <c r="I116" s="9"/>
      <c r="J116" s="9"/>
      <c r="K116" s="9"/>
      <c r="L116" s="9"/>
      <c r="M116" s="8"/>
      <c r="N116" s="381" t="str">
        <f>IF(D116="No",1,(IF(AND(C116="Part 1033",D116="Yes",H116="Line-Haul"),IF(E116&gt;=20,0.27,(VLOOKUP(E116,'Proration Factors'!$E$14:$F$33,2,FALSE))),(IF(AND(C116="Part 1033",D116="Yes",H116="Switch"),IF(E116&gt;=40,0.2,(VLOOKUP(E116,'Proration Factors'!$H$14:$I$53,2,FALSE))),(IF(AND(C116="Part 92",D116="Yes"),IF(E116&gt;=32,0.143,(VLOOKUP(E116,'Proration Factors'!$B$14:$C$45,2,FALSE))),"")))))))</f>
        <v/>
      </c>
      <c r="O116" s="382" t="str">
        <f t="shared" si="78"/>
        <v/>
      </c>
      <c r="P116" s="383" t="str">
        <f t="shared" si="79"/>
        <v/>
      </c>
      <c r="Q116" s="384" t="str">
        <f t="shared" si="0"/>
        <v/>
      </c>
      <c r="R116" s="3"/>
      <c r="S116" s="205"/>
      <c r="T116" s="60"/>
      <c r="U116" s="68">
        <f t="shared" si="55"/>
        <v>0</v>
      </c>
      <c r="V116" s="26">
        <f t="shared" si="56"/>
        <v>0</v>
      </c>
      <c r="W116" s="26">
        <f t="shared" si="57"/>
        <v>0</v>
      </c>
      <c r="X116" s="21">
        <f t="shared" si="58"/>
        <v>0</v>
      </c>
      <c r="Y116" s="42" t="str">
        <f t="shared" si="59"/>
        <v/>
      </c>
      <c r="Z116" s="26" t="str">
        <f t="shared" si="60"/>
        <v/>
      </c>
      <c r="AA116" s="22" t="str">
        <f t="shared" si="61"/>
        <v/>
      </c>
      <c r="AB116" s="22" t="str">
        <f t="shared" si="62"/>
        <v/>
      </c>
      <c r="AC116" s="26" t="str">
        <f t="shared" si="63"/>
        <v/>
      </c>
      <c r="AD116" s="27" t="str">
        <f t="shared" si="64"/>
        <v/>
      </c>
      <c r="AE116" s="69" t="str">
        <f t="shared" si="65"/>
        <v/>
      </c>
      <c r="AF116" s="60">
        <f t="shared" si="66"/>
        <v>0</v>
      </c>
      <c r="AG116" s="70" t="str">
        <f t="shared" si="67"/>
        <v/>
      </c>
      <c r="AH116" s="70" t="str">
        <f t="shared" si="68"/>
        <v/>
      </c>
      <c r="AI116" s="71" t="str">
        <f t="shared" si="69"/>
        <v/>
      </c>
      <c r="AJ116" s="69">
        <f t="shared" si="85"/>
        <v>0</v>
      </c>
      <c r="AK116" s="60">
        <f t="shared" si="86"/>
        <v>0</v>
      </c>
      <c r="AL116" s="60">
        <f t="shared" si="87"/>
        <v>0</v>
      </c>
      <c r="AM116" s="60">
        <f t="shared" si="88"/>
        <v>0</v>
      </c>
      <c r="AN116" s="60">
        <f t="shared" si="89"/>
        <v>0</v>
      </c>
      <c r="AO116" s="60">
        <f t="shared" si="90"/>
        <v>0</v>
      </c>
      <c r="AP116" s="60">
        <f t="shared" si="91"/>
        <v>0</v>
      </c>
      <c r="AQ116" s="60">
        <f t="shared" si="92"/>
        <v>0</v>
      </c>
      <c r="AR116" s="60">
        <f t="shared" si="93"/>
        <v>0</v>
      </c>
      <c r="AS116" s="60">
        <f t="shared" si="94"/>
        <v>0</v>
      </c>
      <c r="AT116" s="60">
        <f t="shared" si="95"/>
        <v>0</v>
      </c>
      <c r="AU116" s="60">
        <f t="shared" si="96"/>
        <v>0</v>
      </c>
      <c r="AV116" s="68">
        <f t="shared" si="80"/>
        <v>0</v>
      </c>
      <c r="AW116" s="68">
        <f t="shared" si="81"/>
        <v>0</v>
      </c>
      <c r="AX116" s="69" t="str">
        <f t="shared" si="82"/>
        <v/>
      </c>
      <c r="AY116" s="68" t="str">
        <f t="shared" si="83"/>
        <v/>
      </c>
      <c r="AZ116" s="67" t="str">
        <f t="shared" si="84"/>
        <v/>
      </c>
      <c r="BA116" s="68" t="str">
        <f t="shared" si="70"/>
        <v/>
      </c>
      <c r="BB116" s="69" t="str">
        <f t="shared" si="71"/>
        <v/>
      </c>
      <c r="BC116" s="68">
        <f t="shared" si="72"/>
        <v>0</v>
      </c>
      <c r="BD116" s="67" t="str">
        <f t="shared" si="73"/>
        <v/>
      </c>
      <c r="BE116" s="69" t="str">
        <f t="shared" si="74"/>
        <v/>
      </c>
      <c r="BF116" s="68" t="str">
        <f t="shared" si="75"/>
        <v/>
      </c>
      <c r="BG116" s="67" t="str">
        <f t="shared" si="76"/>
        <v/>
      </c>
    </row>
    <row r="117" spans="1:59" ht="12" x14ac:dyDescent="0.3">
      <c r="A117" s="445"/>
      <c r="B117" s="3"/>
      <c r="C117" s="3"/>
      <c r="D117" s="495" t="str">
        <f t="shared" si="77"/>
        <v/>
      </c>
      <c r="E117" s="3"/>
      <c r="F117" s="3"/>
      <c r="G117" s="3"/>
      <c r="H117" s="4"/>
      <c r="I117" s="9"/>
      <c r="J117" s="9"/>
      <c r="K117" s="9"/>
      <c r="L117" s="9"/>
      <c r="M117" s="8"/>
      <c r="N117" s="381" t="str">
        <f>IF(D117="No",1,(IF(AND(C117="Part 1033",D117="Yes",H117="Line-Haul"),IF(E117&gt;=20,0.27,(VLOOKUP(E117,'Proration Factors'!$E$14:$F$33,2,FALSE))),(IF(AND(C117="Part 1033",D117="Yes",H117="Switch"),IF(E117&gt;=40,0.2,(VLOOKUP(E117,'Proration Factors'!$H$14:$I$53,2,FALSE))),(IF(AND(C117="Part 92",D117="Yes"),IF(E117&gt;=32,0.143,(VLOOKUP(E117,'Proration Factors'!$B$14:$C$45,2,FALSE))),"")))))))</f>
        <v/>
      </c>
      <c r="O117" s="382" t="str">
        <f t="shared" si="78"/>
        <v/>
      </c>
      <c r="P117" s="383" t="str">
        <f t="shared" si="79"/>
        <v/>
      </c>
      <c r="Q117" s="384" t="str">
        <f t="shared" si="0"/>
        <v/>
      </c>
      <c r="R117" s="3"/>
      <c r="S117" s="205"/>
      <c r="T117" s="60"/>
      <c r="U117" s="68">
        <f t="shared" si="55"/>
        <v>0</v>
      </c>
      <c r="V117" s="26">
        <f t="shared" si="56"/>
        <v>0</v>
      </c>
      <c r="W117" s="26">
        <f t="shared" si="57"/>
        <v>0</v>
      </c>
      <c r="X117" s="21">
        <f t="shared" si="58"/>
        <v>0</v>
      </c>
      <c r="Y117" s="42" t="str">
        <f t="shared" si="59"/>
        <v/>
      </c>
      <c r="Z117" s="26" t="str">
        <f t="shared" si="60"/>
        <v/>
      </c>
      <c r="AA117" s="22" t="str">
        <f t="shared" si="61"/>
        <v/>
      </c>
      <c r="AB117" s="22" t="str">
        <f t="shared" si="62"/>
        <v/>
      </c>
      <c r="AC117" s="26" t="str">
        <f t="shared" si="63"/>
        <v/>
      </c>
      <c r="AD117" s="27" t="str">
        <f t="shared" si="64"/>
        <v/>
      </c>
      <c r="AE117" s="69" t="str">
        <f t="shared" si="65"/>
        <v/>
      </c>
      <c r="AF117" s="60">
        <f t="shared" si="66"/>
        <v>0</v>
      </c>
      <c r="AG117" s="70" t="str">
        <f t="shared" si="67"/>
        <v/>
      </c>
      <c r="AH117" s="70" t="str">
        <f t="shared" si="68"/>
        <v/>
      </c>
      <c r="AI117" s="71" t="str">
        <f t="shared" si="69"/>
        <v/>
      </c>
      <c r="AJ117" s="69">
        <f t="shared" si="85"/>
        <v>0</v>
      </c>
      <c r="AK117" s="60">
        <f t="shared" si="86"/>
        <v>0</v>
      </c>
      <c r="AL117" s="60">
        <f t="shared" si="87"/>
        <v>0</v>
      </c>
      <c r="AM117" s="60">
        <f t="shared" si="88"/>
        <v>0</v>
      </c>
      <c r="AN117" s="60">
        <f t="shared" si="89"/>
        <v>0</v>
      </c>
      <c r="AO117" s="60">
        <f t="shared" si="90"/>
        <v>0</v>
      </c>
      <c r="AP117" s="60">
        <f t="shared" si="91"/>
        <v>0</v>
      </c>
      <c r="AQ117" s="60">
        <f t="shared" si="92"/>
        <v>0</v>
      </c>
      <c r="AR117" s="60">
        <f t="shared" si="93"/>
        <v>0</v>
      </c>
      <c r="AS117" s="60">
        <f t="shared" si="94"/>
        <v>0</v>
      </c>
      <c r="AT117" s="60">
        <f t="shared" si="95"/>
        <v>0</v>
      </c>
      <c r="AU117" s="60">
        <f t="shared" si="96"/>
        <v>0</v>
      </c>
      <c r="AV117" s="68">
        <f t="shared" si="80"/>
        <v>0</v>
      </c>
      <c r="AW117" s="68">
        <f t="shared" si="81"/>
        <v>0</v>
      </c>
      <c r="AX117" s="69" t="str">
        <f t="shared" si="82"/>
        <v/>
      </c>
      <c r="AY117" s="68" t="str">
        <f t="shared" si="83"/>
        <v/>
      </c>
      <c r="AZ117" s="67" t="str">
        <f t="shared" si="84"/>
        <v/>
      </c>
      <c r="BA117" s="68" t="str">
        <f t="shared" si="70"/>
        <v/>
      </c>
      <c r="BB117" s="69" t="str">
        <f t="shared" si="71"/>
        <v/>
      </c>
      <c r="BC117" s="68">
        <f t="shared" si="72"/>
        <v>0</v>
      </c>
      <c r="BD117" s="67" t="str">
        <f t="shared" si="73"/>
        <v/>
      </c>
      <c r="BE117" s="69" t="str">
        <f t="shared" si="74"/>
        <v/>
      </c>
      <c r="BF117" s="68" t="str">
        <f t="shared" si="75"/>
        <v/>
      </c>
      <c r="BG117" s="67" t="str">
        <f t="shared" si="76"/>
        <v/>
      </c>
    </row>
    <row r="118" spans="1:59" ht="12" x14ac:dyDescent="0.3">
      <c r="A118" s="445"/>
      <c r="B118" s="3"/>
      <c r="C118" s="3"/>
      <c r="D118" s="495" t="str">
        <f t="shared" si="77"/>
        <v/>
      </c>
      <c r="E118" s="3"/>
      <c r="F118" s="3"/>
      <c r="G118" s="3"/>
      <c r="H118" s="4"/>
      <c r="I118" s="9"/>
      <c r="J118" s="9"/>
      <c r="K118" s="9"/>
      <c r="L118" s="9"/>
      <c r="M118" s="8"/>
      <c r="N118" s="381" t="str">
        <f>IF(D118="No",1,(IF(AND(C118="Part 1033",D118="Yes",H118="Line-Haul"),IF(E118&gt;=20,0.27,(VLOOKUP(E118,'Proration Factors'!$E$14:$F$33,2,FALSE))),(IF(AND(C118="Part 1033",D118="Yes",H118="Switch"),IF(E118&gt;=40,0.2,(VLOOKUP(E118,'Proration Factors'!$H$14:$I$53,2,FALSE))),(IF(AND(C118="Part 92",D118="Yes"),IF(E118&gt;=32,0.143,(VLOOKUP(E118,'Proration Factors'!$B$14:$C$45,2,FALSE))),"")))))))</f>
        <v/>
      </c>
      <c r="O118" s="382" t="str">
        <f t="shared" si="78"/>
        <v/>
      </c>
      <c r="P118" s="383" t="str">
        <f t="shared" si="79"/>
        <v/>
      </c>
      <c r="Q118" s="384" t="str">
        <f t="shared" si="0"/>
        <v/>
      </c>
      <c r="R118" s="3"/>
      <c r="S118" s="205"/>
      <c r="T118" s="60"/>
      <c r="U118" s="68">
        <f t="shared" si="55"/>
        <v>0</v>
      </c>
      <c r="V118" s="26">
        <f t="shared" si="56"/>
        <v>0</v>
      </c>
      <c r="W118" s="26">
        <f t="shared" si="57"/>
        <v>0</v>
      </c>
      <c r="X118" s="21">
        <f t="shared" si="58"/>
        <v>0</v>
      </c>
      <c r="Y118" s="42" t="str">
        <f t="shared" si="59"/>
        <v/>
      </c>
      <c r="Z118" s="26" t="str">
        <f t="shared" si="60"/>
        <v/>
      </c>
      <c r="AA118" s="22" t="str">
        <f t="shared" si="61"/>
        <v/>
      </c>
      <c r="AB118" s="22" t="str">
        <f t="shared" si="62"/>
        <v/>
      </c>
      <c r="AC118" s="26" t="str">
        <f t="shared" si="63"/>
        <v/>
      </c>
      <c r="AD118" s="27" t="str">
        <f t="shared" si="64"/>
        <v/>
      </c>
      <c r="AE118" s="69" t="str">
        <f t="shared" si="65"/>
        <v/>
      </c>
      <c r="AF118" s="60">
        <f t="shared" si="66"/>
        <v>0</v>
      </c>
      <c r="AG118" s="70" t="str">
        <f t="shared" si="67"/>
        <v/>
      </c>
      <c r="AH118" s="70" t="str">
        <f t="shared" si="68"/>
        <v/>
      </c>
      <c r="AI118" s="71" t="str">
        <f t="shared" si="69"/>
        <v/>
      </c>
      <c r="AJ118" s="69">
        <f t="shared" si="85"/>
        <v>0</v>
      </c>
      <c r="AK118" s="60">
        <f t="shared" si="86"/>
        <v>0</v>
      </c>
      <c r="AL118" s="60">
        <f t="shared" si="87"/>
        <v>0</v>
      </c>
      <c r="AM118" s="60">
        <f t="shared" si="88"/>
        <v>0</v>
      </c>
      <c r="AN118" s="60">
        <f t="shared" si="89"/>
        <v>0</v>
      </c>
      <c r="AO118" s="60">
        <f t="shared" si="90"/>
        <v>0</v>
      </c>
      <c r="AP118" s="60">
        <f t="shared" si="91"/>
        <v>0</v>
      </c>
      <c r="AQ118" s="60">
        <f t="shared" si="92"/>
        <v>0</v>
      </c>
      <c r="AR118" s="60">
        <f t="shared" si="93"/>
        <v>0</v>
      </c>
      <c r="AS118" s="60">
        <f t="shared" si="94"/>
        <v>0</v>
      </c>
      <c r="AT118" s="60">
        <f t="shared" si="95"/>
        <v>0</v>
      </c>
      <c r="AU118" s="60">
        <f t="shared" si="96"/>
        <v>0</v>
      </c>
      <c r="AV118" s="68">
        <f t="shared" si="80"/>
        <v>0</v>
      </c>
      <c r="AW118" s="68">
        <f t="shared" si="81"/>
        <v>0</v>
      </c>
      <c r="AX118" s="69" t="str">
        <f t="shared" si="82"/>
        <v/>
      </c>
      <c r="AY118" s="68" t="str">
        <f t="shared" si="83"/>
        <v/>
      </c>
      <c r="AZ118" s="67" t="str">
        <f t="shared" si="84"/>
        <v/>
      </c>
      <c r="BA118" s="68" t="str">
        <f t="shared" si="70"/>
        <v/>
      </c>
      <c r="BB118" s="69" t="str">
        <f t="shared" si="71"/>
        <v/>
      </c>
      <c r="BC118" s="68">
        <f t="shared" si="72"/>
        <v>0</v>
      </c>
      <c r="BD118" s="67" t="str">
        <f t="shared" si="73"/>
        <v/>
      </c>
      <c r="BE118" s="69" t="str">
        <f t="shared" si="74"/>
        <v/>
      </c>
      <c r="BF118" s="68" t="str">
        <f t="shared" si="75"/>
        <v/>
      </c>
      <c r="BG118" s="67" t="str">
        <f t="shared" si="76"/>
        <v/>
      </c>
    </row>
    <row r="119" spans="1:59" ht="12" x14ac:dyDescent="0.3">
      <c r="A119" s="445"/>
      <c r="B119" s="3"/>
      <c r="C119" s="3"/>
      <c r="D119" s="495" t="str">
        <f t="shared" si="77"/>
        <v/>
      </c>
      <c r="E119" s="3"/>
      <c r="F119" s="3"/>
      <c r="G119" s="3"/>
      <c r="H119" s="4"/>
      <c r="I119" s="9"/>
      <c r="J119" s="9"/>
      <c r="K119" s="9"/>
      <c r="L119" s="9"/>
      <c r="M119" s="8"/>
      <c r="N119" s="381" t="str">
        <f>IF(D119="No",1,(IF(AND(C119="Part 1033",D119="Yes",H119="Line-Haul"),IF(E119&gt;=20,0.27,(VLOOKUP(E119,'Proration Factors'!$E$14:$F$33,2,FALSE))),(IF(AND(C119="Part 1033",D119="Yes",H119="Switch"),IF(E119&gt;=40,0.2,(VLOOKUP(E119,'Proration Factors'!$H$14:$I$53,2,FALSE))),(IF(AND(C119="Part 92",D119="Yes"),IF(E119&gt;=32,0.143,(VLOOKUP(E119,'Proration Factors'!$B$14:$C$45,2,FALSE))),"")))))))</f>
        <v/>
      </c>
      <c r="O119" s="382" t="str">
        <f t="shared" si="78"/>
        <v/>
      </c>
      <c r="P119" s="383" t="str">
        <f t="shared" si="79"/>
        <v/>
      </c>
      <c r="Q119" s="384" t="str">
        <f t="shared" si="0"/>
        <v/>
      </c>
      <c r="R119" s="3"/>
      <c r="S119" s="205"/>
      <c r="T119" s="60"/>
      <c r="U119" s="68">
        <f t="shared" si="55"/>
        <v>0</v>
      </c>
      <c r="V119" s="26">
        <f t="shared" si="56"/>
        <v>0</v>
      </c>
      <c r="W119" s="26">
        <f t="shared" si="57"/>
        <v>0</v>
      </c>
      <c r="X119" s="21">
        <f t="shared" si="58"/>
        <v>0</v>
      </c>
      <c r="Y119" s="42" t="str">
        <f t="shared" si="59"/>
        <v/>
      </c>
      <c r="Z119" s="26" t="str">
        <f t="shared" si="60"/>
        <v/>
      </c>
      <c r="AA119" s="22" t="str">
        <f t="shared" si="61"/>
        <v/>
      </c>
      <c r="AB119" s="22" t="str">
        <f t="shared" si="62"/>
        <v/>
      </c>
      <c r="AC119" s="26" t="str">
        <f t="shared" si="63"/>
        <v/>
      </c>
      <c r="AD119" s="27" t="str">
        <f t="shared" si="64"/>
        <v/>
      </c>
      <c r="AE119" s="69" t="str">
        <f t="shared" si="65"/>
        <v/>
      </c>
      <c r="AF119" s="60">
        <f t="shared" si="66"/>
        <v>0</v>
      </c>
      <c r="AG119" s="70" t="str">
        <f t="shared" si="67"/>
        <v/>
      </c>
      <c r="AH119" s="70" t="str">
        <f t="shared" si="68"/>
        <v/>
      </c>
      <c r="AI119" s="71" t="str">
        <f t="shared" si="69"/>
        <v/>
      </c>
      <c r="AJ119" s="69">
        <f t="shared" si="85"/>
        <v>0</v>
      </c>
      <c r="AK119" s="60">
        <f t="shared" si="86"/>
        <v>0</v>
      </c>
      <c r="AL119" s="60">
        <f t="shared" si="87"/>
        <v>0</v>
      </c>
      <c r="AM119" s="60">
        <f t="shared" si="88"/>
        <v>0</v>
      </c>
      <c r="AN119" s="60">
        <f t="shared" si="89"/>
        <v>0</v>
      </c>
      <c r="AO119" s="60">
        <f t="shared" si="90"/>
        <v>0</v>
      </c>
      <c r="AP119" s="60">
        <f t="shared" si="91"/>
        <v>0</v>
      </c>
      <c r="AQ119" s="60">
        <f t="shared" si="92"/>
        <v>0</v>
      </c>
      <c r="AR119" s="60">
        <f t="shared" si="93"/>
        <v>0</v>
      </c>
      <c r="AS119" s="60">
        <f t="shared" si="94"/>
        <v>0</v>
      </c>
      <c r="AT119" s="60">
        <f t="shared" si="95"/>
        <v>0</v>
      </c>
      <c r="AU119" s="60">
        <f t="shared" si="96"/>
        <v>0</v>
      </c>
      <c r="AV119" s="68">
        <f t="shared" si="80"/>
        <v>0</v>
      </c>
      <c r="AW119" s="68">
        <f t="shared" si="81"/>
        <v>0</v>
      </c>
      <c r="AX119" s="69" t="str">
        <f t="shared" si="82"/>
        <v/>
      </c>
      <c r="AY119" s="68" t="str">
        <f t="shared" si="83"/>
        <v/>
      </c>
      <c r="AZ119" s="67" t="str">
        <f t="shared" si="84"/>
        <v/>
      </c>
      <c r="BA119" s="68" t="str">
        <f t="shared" si="70"/>
        <v/>
      </c>
      <c r="BB119" s="69" t="str">
        <f t="shared" si="71"/>
        <v/>
      </c>
      <c r="BC119" s="68">
        <f t="shared" si="72"/>
        <v>0</v>
      </c>
      <c r="BD119" s="67" t="str">
        <f t="shared" si="73"/>
        <v/>
      </c>
      <c r="BE119" s="69" t="str">
        <f t="shared" si="74"/>
        <v/>
      </c>
      <c r="BF119" s="68" t="str">
        <f t="shared" si="75"/>
        <v/>
      </c>
      <c r="BG119" s="67" t="str">
        <f t="shared" si="76"/>
        <v/>
      </c>
    </row>
    <row r="120" spans="1:59" ht="12" x14ac:dyDescent="0.3">
      <c r="A120" s="445"/>
      <c r="B120" s="3"/>
      <c r="C120" s="3"/>
      <c r="D120" s="495" t="str">
        <f t="shared" si="77"/>
        <v/>
      </c>
      <c r="E120" s="3"/>
      <c r="F120" s="3"/>
      <c r="G120" s="3"/>
      <c r="H120" s="4"/>
      <c r="I120" s="9"/>
      <c r="J120" s="9"/>
      <c r="K120" s="9"/>
      <c r="L120" s="9"/>
      <c r="M120" s="8"/>
      <c r="N120" s="381" t="str">
        <f>IF(D120="No",1,(IF(AND(C120="Part 1033",D120="Yes",H120="Line-Haul"),IF(E120&gt;=20,0.27,(VLOOKUP(E120,'Proration Factors'!$E$14:$F$33,2,FALSE))),(IF(AND(C120="Part 1033",D120="Yes",H120="Switch"),IF(E120&gt;=40,0.2,(VLOOKUP(E120,'Proration Factors'!$H$14:$I$53,2,FALSE))),(IF(AND(C120="Part 92",D120="Yes"),IF(E120&gt;=32,0.143,(VLOOKUP(E120,'Proration Factors'!$B$14:$C$45,2,FALSE))),"")))))))</f>
        <v/>
      </c>
      <c r="O120" s="382" t="str">
        <f t="shared" si="78"/>
        <v/>
      </c>
      <c r="P120" s="383" t="str">
        <f t="shared" si="79"/>
        <v/>
      </c>
      <c r="Q120" s="384" t="str">
        <f t="shared" si="0"/>
        <v/>
      </c>
      <c r="R120" s="3"/>
      <c r="S120" s="205"/>
      <c r="T120" s="60"/>
      <c r="U120" s="68">
        <f t="shared" si="55"/>
        <v>0</v>
      </c>
      <c r="V120" s="26">
        <f t="shared" si="56"/>
        <v>0</v>
      </c>
      <c r="W120" s="26">
        <f t="shared" si="57"/>
        <v>0</v>
      </c>
      <c r="X120" s="21">
        <f t="shared" si="58"/>
        <v>0</v>
      </c>
      <c r="Y120" s="42" t="str">
        <f t="shared" si="59"/>
        <v/>
      </c>
      <c r="Z120" s="26" t="str">
        <f t="shared" si="60"/>
        <v/>
      </c>
      <c r="AA120" s="22" t="str">
        <f t="shared" si="61"/>
        <v/>
      </c>
      <c r="AB120" s="22" t="str">
        <f t="shared" si="62"/>
        <v/>
      </c>
      <c r="AC120" s="26" t="str">
        <f t="shared" si="63"/>
        <v/>
      </c>
      <c r="AD120" s="27" t="str">
        <f t="shared" si="64"/>
        <v/>
      </c>
      <c r="AE120" s="69" t="str">
        <f t="shared" si="65"/>
        <v/>
      </c>
      <c r="AF120" s="60">
        <f t="shared" si="66"/>
        <v>0</v>
      </c>
      <c r="AG120" s="70" t="str">
        <f t="shared" si="67"/>
        <v/>
      </c>
      <c r="AH120" s="70" t="str">
        <f t="shared" si="68"/>
        <v/>
      </c>
      <c r="AI120" s="71" t="str">
        <f t="shared" si="69"/>
        <v/>
      </c>
      <c r="AJ120" s="69">
        <f t="shared" si="85"/>
        <v>0</v>
      </c>
      <c r="AK120" s="60">
        <f t="shared" si="86"/>
        <v>0</v>
      </c>
      <c r="AL120" s="60">
        <f t="shared" si="87"/>
        <v>0</v>
      </c>
      <c r="AM120" s="60">
        <f t="shared" si="88"/>
        <v>0</v>
      </c>
      <c r="AN120" s="60">
        <f t="shared" si="89"/>
        <v>0</v>
      </c>
      <c r="AO120" s="60">
        <f t="shared" si="90"/>
        <v>0</v>
      </c>
      <c r="AP120" s="60">
        <f t="shared" si="91"/>
        <v>0</v>
      </c>
      <c r="AQ120" s="60">
        <f t="shared" si="92"/>
        <v>0</v>
      </c>
      <c r="AR120" s="60">
        <f t="shared" si="93"/>
        <v>0</v>
      </c>
      <c r="AS120" s="60">
        <f t="shared" si="94"/>
        <v>0</v>
      </c>
      <c r="AT120" s="60">
        <f t="shared" si="95"/>
        <v>0</v>
      </c>
      <c r="AU120" s="60">
        <f t="shared" si="96"/>
        <v>0</v>
      </c>
      <c r="AV120" s="68">
        <f t="shared" si="80"/>
        <v>0</v>
      </c>
      <c r="AW120" s="68">
        <f t="shared" si="81"/>
        <v>0</v>
      </c>
      <c r="AX120" s="69" t="str">
        <f t="shared" si="82"/>
        <v/>
      </c>
      <c r="AY120" s="68" t="str">
        <f t="shared" si="83"/>
        <v/>
      </c>
      <c r="AZ120" s="67" t="str">
        <f t="shared" si="84"/>
        <v/>
      </c>
      <c r="BA120" s="68" t="str">
        <f t="shared" si="70"/>
        <v/>
      </c>
      <c r="BB120" s="69" t="str">
        <f t="shared" si="71"/>
        <v/>
      </c>
      <c r="BC120" s="68">
        <f t="shared" si="72"/>
        <v>0</v>
      </c>
      <c r="BD120" s="67" t="str">
        <f t="shared" si="73"/>
        <v/>
      </c>
      <c r="BE120" s="69" t="str">
        <f t="shared" si="74"/>
        <v/>
      </c>
      <c r="BF120" s="68" t="str">
        <f t="shared" si="75"/>
        <v/>
      </c>
      <c r="BG120" s="67" t="str">
        <f t="shared" si="76"/>
        <v/>
      </c>
    </row>
    <row r="121" spans="1:59" ht="12" x14ac:dyDescent="0.3">
      <c r="A121" s="445"/>
      <c r="B121" s="3"/>
      <c r="C121" s="3"/>
      <c r="D121" s="495" t="str">
        <f t="shared" si="77"/>
        <v/>
      </c>
      <c r="E121" s="3"/>
      <c r="F121" s="3"/>
      <c r="G121" s="3"/>
      <c r="H121" s="4"/>
      <c r="I121" s="9"/>
      <c r="J121" s="9"/>
      <c r="K121" s="9"/>
      <c r="L121" s="9"/>
      <c r="M121" s="8"/>
      <c r="N121" s="381" t="str">
        <f>IF(D121="No",1,(IF(AND(C121="Part 1033",D121="Yes",H121="Line-Haul"),IF(E121&gt;=20,0.27,(VLOOKUP(E121,'Proration Factors'!$E$14:$F$33,2,FALSE))),(IF(AND(C121="Part 1033",D121="Yes",H121="Switch"),IF(E121&gt;=40,0.2,(VLOOKUP(E121,'Proration Factors'!$H$14:$I$53,2,FALSE))),(IF(AND(C121="Part 92",D121="Yes"),IF(E121&gt;=32,0.143,(VLOOKUP(E121,'Proration Factors'!$B$14:$C$45,2,FALSE))),"")))))))</f>
        <v/>
      </c>
      <c r="O121" s="382" t="str">
        <f t="shared" si="78"/>
        <v/>
      </c>
      <c r="P121" s="383" t="str">
        <f t="shared" si="79"/>
        <v/>
      </c>
      <c r="Q121" s="384" t="str">
        <f t="shared" si="0"/>
        <v/>
      </c>
      <c r="R121" s="3"/>
      <c r="S121" s="205"/>
      <c r="T121" s="60"/>
      <c r="U121" s="68">
        <f t="shared" si="55"/>
        <v>0</v>
      </c>
      <c r="V121" s="26">
        <f t="shared" si="56"/>
        <v>0</v>
      </c>
      <c r="W121" s="26">
        <f t="shared" si="57"/>
        <v>0</v>
      </c>
      <c r="X121" s="21">
        <f t="shared" si="58"/>
        <v>0</v>
      </c>
      <c r="Y121" s="42" t="str">
        <f t="shared" si="59"/>
        <v/>
      </c>
      <c r="Z121" s="26" t="str">
        <f t="shared" si="60"/>
        <v/>
      </c>
      <c r="AA121" s="22" t="str">
        <f t="shared" si="61"/>
        <v/>
      </c>
      <c r="AB121" s="22" t="str">
        <f t="shared" si="62"/>
        <v/>
      </c>
      <c r="AC121" s="26" t="str">
        <f t="shared" si="63"/>
        <v/>
      </c>
      <c r="AD121" s="27" t="str">
        <f t="shared" si="64"/>
        <v/>
      </c>
      <c r="AE121" s="69" t="str">
        <f t="shared" si="65"/>
        <v/>
      </c>
      <c r="AF121" s="60">
        <f t="shared" si="66"/>
        <v>0</v>
      </c>
      <c r="AG121" s="70" t="str">
        <f t="shared" si="67"/>
        <v/>
      </c>
      <c r="AH121" s="70" t="str">
        <f t="shared" si="68"/>
        <v/>
      </c>
      <c r="AI121" s="71" t="str">
        <f t="shared" si="69"/>
        <v/>
      </c>
      <c r="AJ121" s="69">
        <f t="shared" si="85"/>
        <v>0</v>
      </c>
      <c r="AK121" s="60">
        <f t="shared" si="86"/>
        <v>0</v>
      </c>
      <c r="AL121" s="60">
        <f t="shared" si="87"/>
        <v>0</v>
      </c>
      <c r="AM121" s="60">
        <f t="shared" si="88"/>
        <v>0</v>
      </c>
      <c r="AN121" s="60">
        <f t="shared" si="89"/>
        <v>0</v>
      </c>
      <c r="AO121" s="60">
        <f t="shared" si="90"/>
        <v>0</v>
      </c>
      <c r="AP121" s="60">
        <f t="shared" si="91"/>
        <v>0</v>
      </c>
      <c r="AQ121" s="60">
        <f t="shared" si="92"/>
        <v>0</v>
      </c>
      <c r="AR121" s="60">
        <f t="shared" si="93"/>
        <v>0</v>
      </c>
      <c r="AS121" s="60">
        <f t="shared" si="94"/>
        <v>0</v>
      </c>
      <c r="AT121" s="60">
        <f t="shared" si="95"/>
        <v>0</v>
      </c>
      <c r="AU121" s="60">
        <f t="shared" si="96"/>
        <v>0</v>
      </c>
      <c r="AV121" s="68">
        <f t="shared" si="80"/>
        <v>0</v>
      </c>
      <c r="AW121" s="68">
        <f t="shared" si="81"/>
        <v>0</v>
      </c>
      <c r="AX121" s="69" t="str">
        <f t="shared" si="82"/>
        <v/>
      </c>
      <c r="AY121" s="68" t="str">
        <f t="shared" si="83"/>
        <v/>
      </c>
      <c r="AZ121" s="67" t="str">
        <f t="shared" si="84"/>
        <v/>
      </c>
      <c r="BA121" s="68" t="str">
        <f t="shared" si="70"/>
        <v/>
      </c>
      <c r="BB121" s="69" t="str">
        <f t="shared" si="71"/>
        <v/>
      </c>
      <c r="BC121" s="68">
        <f t="shared" si="72"/>
        <v>0</v>
      </c>
      <c r="BD121" s="67" t="str">
        <f t="shared" si="73"/>
        <v/>
      </c>
      <c r="BE121" s="69" t="str">
        <f t="shared" si="74"/>
        <v/>
      </c>
      <c r="BF121" s="68" t="str">
        <f t="shared" si="75"/>
        <v/>
      </c>
      <c r="BG121" s="67" t="str">
        <f t="shared" si="76"/>
        <v/>
      </c>
    </row>
    <row r="122" spans="1:59" ht="12" x14ac:dyDescent="0.3">
      <c r="A122" s="445"/>
      <c r="B122" s="3"/>
      <c r="C122" s="3"/>
      <c r="D122" s="495" t="str">
        <f t="shared" si="77"/>
        <v/>
      </c>
      <c r="E122" s="3"/>
      <c r="F122" s="3"/>
      <c r="G122" s="3"/>
      <c r="H122" s="4"/>
      <c r="I122" s="9"/>
      <c r="J122" s="9"/>
      <c r="K122" s="9"/>
      <c r="L122" s="9"/>
      <c r="M122" s="8"/>
      <c r="N122" s="381" t="str">
        <f>IF(D122="No",1,(IF(AND(C122="Part 1033",D122="Yes",H122="Line-Haul"),IF(E122&gt;=20,0.27,(VLOOKUP(E122,'Proration Factors'!$E$14:$F$33,2,FALSE))),(IF(AND(C122="Part 1033",D122="Yes",H122="Switch"),IF(E122&gt;=40,0.2,(VLOOKUP(E122,'Proration Factors'!$H$14:$I$53,2,FALSE))),(IF(AND(C122="Part 92",D122="Yes"),IF(E122&gt;=32,0.143,(VLOOKUP(E122,'Proration Factors'!$B$14:$C$45,2,FALSE))),"")))))))</f>
        <v/>
      </c>
      <c r="O122" s="382" t="str">
        <f t="shared" si="78"/>
        <v/>
      </c>
      <c r="P122" s="383" t="str">
        <f t="shared" si="79"/>
        <v/>
      </c>
      <c r="Q122" s="384" t="str">
        <f t="shared" si="0"/>
        <v/>
      </c>
      <c r="R122" s="3"/>
      <c r="S122" s="205"/>
      <c r="T122" s="60"/>
      <c r="U122" s="68">
        <f t="shared" si="55"/>
        <v>0</v>
      </c>
      <c r="V122" s="26">
        <f t="shared" si="56"/>
        <v>0</v>
      </c>
      <c r="W122" s="26">
        <f t="shared" si="57"/>
        <v>0</v>
      </c>
      <c r="X122" s="21">
        <f t="shared" si="58"/>
        <v>0</v>
      </c>
      <c r="Y122" s="42" t="str">
        <f t="shared" si="59"/>
        <v/>
      </c>
      <c r="Z122" s="26" t="str">
        <f t="shared" si="60"/>
        <v/>
      </c>
      <c r="AA122" s="22" t="str">
        <f t="shared" si="61"/>
        <v/>
      </c>
      <c r="AB122" s="22" t="str">
        <f t="shared" si="62"/>
        <v/>
      </c>
      <c r="AC122" s="26" t="str">
        <f t="shared" si="63"/>
        <v/>
      </c>
      <c r="AD122" s="27" t="str">
        <f t="shared" si="64"/>
        <v/>
      </c>
      <c r="AE122" s="69" t="str">
        <f t="shared" si="65"/>
        <v/>
      </c>
      <c r="AF122" s="60">
        <f t="shared" si="66"/>
        <v>0</v>
      </c>
      <c r="AG122" s="70" t="str">
        <f t="shared" si="67"/>
        <v/>
      </c>
      <c r="AH122" s="70" t="str">
        <f t="shared" si="68"/>
        <v/>
      </c>
      <c r="AI122" s="71" t="str">
        <f t="shared" si="69"/>
        <v/>
      </c>
      <c r="AJ122" s="69">
        <f t="shared" si="85"/>
        <v>0</v>
      </c>
      <c r="AK122" s="60">
        <f t="shared" si="86"/>
        <v>0</v>
      </c>
      <c r="AL122" s="60">
        <f t="shared" si="87"/>
        <v>0</v>
      </c>
      <c r="AM122" s="60">
        <f t="shared" si="88"/>
        <v>0</v>
      </c>
      <c r="AN122" s="60">
        <f t="shared" si="89"/>
        <v>0</v>
      </c>
      <c r="AO122" s="60">
        <f t="shared" si="90"/>
        <v>0</v>
      </c>
      <c r="AP122" s="60">
        <f t="shared" si="91"/>
        <v>0</v>
      </c>
      <c r="AQ122" s="60">
        <f t="shared" si="92"/>
        <v>0</v>
      </c>
      <c r="AR122" s="60">
        <f t="shared" si="93"/>
        <v>0</v>
      </c>
      <c r="AS122" s="60">
        <f t="shared" si="94"/>
        <v>0</v>
      </c>
      <c r="AT122" s="60">
        <f t="shared" si="95"/>
        <v>0</v>
      </c>
      <c r="AU122" s="60">
        <f t="shared" si="96"/>
        <v>0</v>
      </c>
      <c r="AV122" s="68">
        <f t="shared" si="80"/>
        <v>0</v>
      </c>
      <c r="AW122" s="68">
        <f t="shared" si="81"/>
        <v>0</v>
      </c>
      <c r="AX122" s="69" t="str">
        <f t="shared" si="82"/>
        <v/>
      </c>
      <c r="AY122" s="68" t="str">
        <f t="shared" si="83"/>
        <v/>
      </c>
      <c r="AZ122" s="67" t="str">
        <f t="shared" si="84"/>
        <v/>
      </c>
      <c r="BA122" s="68" t="str">
        <f t="shared" si="70"/>
        <v/>
      </c>
      <c r="BB122" s="69" t="str">
        <f t="shared" si="71"/>
        <v/>
      </c>
      <c r="BC122" s="68">
        <f t="shared" si="72"/>
        <v>0</v>
      </c>
      <c r="BD122" s="67" t="str">
        <f t="shared" si="73"/>
        <v/>
      </c>
      <c r="BE122" s="69" t="str">
        <f t="shared" si="74"/>
        <v/>
      </c>
      <c r="BF122" s="68" t="str">
        <f t="shared" si="75"/>
        <v/>
      </c>
      <c r="BG122" s="67" t="str">
        <f t="shared" si="76"/>
        <v/>
      </c>
    </row>
    <row r="123" spans="1:59" ht="12" x14ac:dyDescent="0.3">
      <c r="A123" s="445"/>
      <c r="B123" s="3"/>
      <c r="C123" s="3"/>
      <c r="D123" s="495" t="str">
        <f t="shared" si="77"/>
        <v/>
      </c>
      <c r="E123" s="3"/>
      <c r="F123" s="3"/>
      <c r="G123" s="3"/>
      <c r="H123" s="4"/>
      <c r="I123" s="9"/>
      <c r="J123" s="9"/>
      <c r="K123" s="9"/>
      <c r="L123" s="9"/>
      <c r="M123" s="8"/>
      <c r="N123" s="381" t="str">
        <f>IF(D123="No",1,(IF(AND(C123="Part 1033",D123="Yes",H123="Line-Haul"),IF(E123&gt;=20,0.27,(VLOOKUP(E123,'Proration Factors'!$E$14:$F$33,2,FALSE))),(IF(AND(C123="Part 1033",D123="Yes",H123="Switch"),IF(E123&gt;=40,0.2,(VLOOKUP(E123,'Proration Factors'!$H$14:$I$53,2,FALSE))),(IF(AND(C123="Part 92",D123="Yes"),IF(E123&gt;=32,0.143,(VLOOKUP(E123,'Proration Factors'!$B$14:$C$45,2,FALSE))),"")))))))</f>
        <v/>
      </c>
      <c r="O123" s="382" t="str">
        <f t="shared" si="78"/>
        <v/>
      </c>
      <c r="P123" s="383" t="str">
        <f t="shared" si="79"/>
        <v/>
      </c>
      <c r="Q123" s="384" t="str">
        <f t="shared" si="0"/>
        <v/>
      </c>
      <c r="R123" s="3"/>
      <c r="S123" s="205"/>
      <c r="T123" s="60"/>
      <c r="U123" s="68">
        <f t="shared" si="55"/>
        <v>0</v>
      </c>
      <c r="V123" s="26">
        <f t="shared" si="56"/>
        <v>0</v>
      </c>
      <c r="W123" s="26">
        <f t="shared" si="57"/>
        <v>0</v>
      </c>
      <c r="X123" s="21">
        <f t="shared" si="58"/>
        <v>0</v>
      </c>
      <c r="Y123" s="42" t="str">
        <f t="shared" si="59"/>
        <v/>
      </c>
      <c r="Z123" s="26" t="str">
        <f t="shared" si="60"/>
        <v/>
      </c>
      <c r="AA123" s="22" t="str">
        <f t="shared" si="61"/>
        <v/>
      </c>
      <c r="AB123" s="22" t="str">
        <f t="shared" si="62"/>
        <v/>
      </c>
      <c r="AC123" s="26" t="str">
        <f t="shared" si="63"/>
        <v/>
      </c>
      <c r="AD123" s="27" t="str">
        <f t="shared" si="64"/>
        <v/>
      </c>
      <c r="AE123" s="69" t="str">
        <f t="shared" si="65"/>
        <v/>
      </c>
      <c r="AF123" s="60">
        <f t="shared" si="66"/>
        <v>0</v>
      </c>
      <c r="AG123" s="70" t="str">
        <f t="shared" si="67"/>
        <v/>
      </c>
      <c r="AH123" s="70" t="str">
        <f t="shared" si="68"/>
        <v/>
      </c>
      <c r="AI123" s="71" t="str">
        <f t="shared" si="69"/>
        <v/>
      </c>
      <c r="AJ123" s="69">
        <f t="shared" si="85"/>
        <v>0</v>
      </c>
      <c r="AK123" s="60">
        <f t="shared" si="86"/>
        <v>0</v>
      </c>
      <c r="AL123" s="60">
        <f t="shared" si="87"/>
        <v>0</v>
      </c>
      <c r="AM123" s="60">
        <f t="shared" si="88"/>
        <v>0</v>
      </c>
      <c r="AN123" s="60">
        <f t="shared" si="89"/>
        <v>0</v>
      </c>
      <c r="AO123" s="60">
        <f t="shared" si="90"/>
        <v>0</v>
      </c>
      <c r="AP123" s="60">
        <f t="shared" si="91"/>
        <v>0</v>
      </c>
      <c r="AQ123" s="60">
        <f t="shared" si="92"/>
        <v>0</v>
      </c>
      <c r="AR123" s="60">
        <f t="shared" si="93"/>
        <v>0</v>
      </c>
      <c r="AS123" s="60">
        <f t="shared" si="94"/>
        <v>0</v>
      </c>
      <c r="AT123" s="60">
        <f t="shared" si="95"/>
        <v>0</v>
      </c>
      <c r="AU123" s="60">
        <f t="shared" si="96"/>
        <v>0</v>
      </c>
      <c r="AV123" s="68">
        <f t="shared" si="80"/>
        <v>0</v>
      </c>
      <c r="AW123" s="68">
        <f t="shared" si="81"/>
        <v>0</v>
      </c>
      <c r="AX123" s="69" t="str">
        <f t="shared" si="82"/>
        <v/>
      </c>
      <c r="AY123" s="68" t="str">
        <f t="shared" si="83"/>
        <v/>
      </c>
      <c r="AZ123" s="67" t="str">
        <f t="shared" si="84"/>
        <v/>
      </c>
      <c r="BA123" s="68" t="str">
        <f t="shared" si="70"/>
        <v/>
      </c>
      <c r="BB123" s="69" t="str">
        <f t="shared" si="71"/>
        <v/>
      </c>
      <c r="BC123" s="68">
        <f t="shared" si="72"/>
        <v>0</v>
      </c>
      <c r="BD123" s="67" t="str">
        <f t="shared" si="73"/>
        <v/>
      </c>
      <c r="BE123" s="69" t="str">
        <f t="shared" si="74"/>
        <v/>
      </c>
      <c r="BF123" s="68" t="str">
        <f t="shared" si="75"/>
        <v/>
      </c>
      <c r="BG123" s="67" t="str">
        <f t="shared" si="76"/>
        <v/>
      </c>
    </row>
    <row r="124" spans="1:59" ht="12" x14ac:dyDescent="0.3">
      <c r="A124" s="445"/>
      <c r="B124" s="3"/>
      <c r="C124" s="3"/>
      <c r="D124" s="495" t="str">
        <f t="shared" si="77"/>
        <v/>
      </c>
      <c r="E124" s="3"/>
      <c r="F124" s="3"/>
      <c r="G124" s="3"/>
      <c r="H124" s="4"/>
      <c r="I124" s="9"/>
      <c r="J124" s="9"/>
      <c r="K124" s="9"/>
      <c r="L124" s="9"/>
      <c r="M124" s="8"/>
      <c r="N124" s="381" t="str">
        <f>IF(D124="No",1,(IF(AND(C124="Part 1033",D124="Yes",H124="Line-Haul"),IF(E124&gt;=20,0.27,(VLOOKUP(E124,'Proration Factors'!$E$14:$F$33,2,FALSE))),(IF(AND(C124="Part 1033",D124="Yes",H124="Switch"),IF(E124&gt;=40,0.2,(VLOOKUP(E124,'Proration Factors'!$H$14:$I$53,2,FALSE))),(IF(AND(C124="Part 92",D124="Yes"),IF(E124&gt;=32,0.143,(VLOOKUP(E124,'Proration Factors'!$B$14:$C$45,2,FALSE))),"")))))))</f>
        <v/>
      </c>
      <c r="O124" s="382" t="str">
        <f t="shared" si="78"/>
        <v/>
      </c>
      <c r="P124" s="383" t="str">
        <f t="shared" si="79"/>
        <v/>
      </c>
      <c r="Q124" s="384" t="str">
        <f t="shared" si="0"/>
        <v/>
      </c>
      <c r="R124" s="3"/>
      <c r="S124" s="205"/>
      <c r="T124" s="60"/>
      <c r="U124" s="68">
        <f t="shared" si="55"/>
        <v>0</v>
      </c>
      <c r="V124" s="26">
        <f t="shared" si="56"/>
        <v>0</v>
      </c>
      <c r="W124" s="26">
        <f t="shared" si="57"/>
        <v>0</v>
      </c>
      <c r="X124" s="21">
        <f t="shared" si="58"/>
        <v>0</v>
      </c>
      <c r="Y124" s="42" t="str">
        <f t="shared" si="59"/>
        <v/>
      </c>
      <c r="Z124" s="26" t="str">
        <f t="shared" si="60"/>
        <v/>
      </c>
      <c r="AA124" s="22" t="str">
        <f t="shared" si="61"/>
        <v/>
      </c>
      <c r="AB124" s="22" t="str">
        <f t="shared" si="62"/>
        <v/>
      </c>
      <c r="AC124" s="26" t="str">
        <f t="shared" si="63"/>
        <v/>
      </c>
      <c r="AD124" s="27" t="str">
        <f t="shared" si="64"/>
        <v/>
      </c>
      <c r="AE124" s="69" t="str">
        <f t="shared" si="65"/>
        <v/>
      </c>
      <c r="AF124" s="60">
        <f t="shared" si="66"/>
        <v>0</v>
      </c>
      <c r="AG124" s="70" t="str">
        <f t="shared" si="67"/>
        <v/>
      </c>
      <c r="AH124" s="70" t="str">
        <f t="shared" si="68"/>
        <v/>
      </c>
      <c r="AI124" s="71" t="str">
        <f t="shared" si="69"/>
        <v/>
      </c>
      <c r="AJ124" s="69">
        <f t="shared" si="85"/>
        <v>0</v>
      </c>
      <c r="AK124" s="60">
        <f t="shared" si="86"/>
        <v>0</v>
      </c>
      <c r="AL124" s="60">
        <f t="shared" si="87"/>
        <v>0</v>
      </c>
      <c r="AM124" s="60">
        <f t="shared" si="88"/>
        <v>0</v>
      </c>
      <c r="AN124" s="60">
        <f t="shared" si="89"/>
        <v>0</v>
      </c>
      <c r="AO124" s="60">
        <f t="shared" si="90"/>
        <v>0</v>
      </c>
      <c r="AP124" s="60">
        <f t="shared" si="91"/>
        <v>0</v>
      </c>
      <c r="AQ124" s="60">
        <f t="shared" si="92"/>
        <v>0</v>
      </c>
      <c r="AR124" s="60">
        <f t="shared" si="93"/>
        <v>0</v>
      </c>
      <c r="AS124" s="60">
        <f t="shared" si="94"/>
        <v>0</v>
      </c>
      <c r="AT124" s="60">
        <f t="shared" si="95"/>
        <v>0</v>
      </c>
      <c r="AU124" s="60">
        <f t="shared" si="96"/>
        <v>0</v>
      </c>
      <c r="AV124" s="68">
        <f t="shared" si="80"/>
        <v>0</v>
      </c>
      <c r="AW124" s="68">
        <f t="shared" si="81"/>
        <v>0</v>
      </c>
      <c r="AX124" s="69" t="str">
        <f t="shared" si="82"/>
        <v/>
      </c>
      <c r="AY124" s="68" t="str">
        <f t="shared" si="83"/>
        <v/>
      </c>
      <c r="AZ124" s="67" t="str">
        <f t="shared" si="84"/>
        <v/>
      </c>
      <c r="BA124" s="68" t="str">
        <f t="shared" si="70"/>
        <v/>
      </c>
      <c r="BB124" s="69" t="str">
        <f t="shared" si="71"/>
        <v/>
      </c>
      <c r="BC124" s="68">
        <f t="shared" si="72"/>
        <v>0</v>
      </c>
      <c r="BD124" s="67" t="str">
        <f t="shared" si="73"/>
        <v/>
      </c>
      <c r="BE124" s="69" t="str">
        <f t="shared" si="74"/>
        <v/>
      </c>
      <c r="BF124" s="68" t="str">
        <f t="shared" si="75"/>
        <v/>
      </c>
      <c r="BG124" s="67" t="str">
        <f t="shared" si="76"/>
        <v/>
      </c>
    </row>
    <row r="125" spans="1:59" ht="12" x14ac:dyDescent="0.3">
      <c r="A125" s="445"/>
      <c r="B125" s="3"/>
      <c r="C125" s="3"/>
      <c r="D125" s="495" t="str">
        <f t="shared" si="77"/>
        <v/>
      </c>
      <c r="E125" s="3"/>
      <c r="F125" s="3"/>
      <c r="G125" s="3"/>
      <c r="H125" s="4"/>
      <c r="I125" s="9"/>
      <c r="J125" s="9"/>
      <c r="K125" s="9"/>
      <c r="L125" s="9"/>
      <c r="M125" s="8"/>
      <c r="N125" s="381" t="str">
        <f>IF(D125="No",1,(IF(AND(C125="Part 1033",D125="Yes",H125="Line-Haul"),IF(E125&gt;=20,0.27,(VLOOKUP(E125,'Proration Factors'!$E$14:$F$33,2,FALSE))),(IF(AND(C125="Part 1033",D125="Yes",H125="Switch"),IF(E125&gt;=40,0.2,(VLOOKUP(E125,'Proration Factors'!$H$14:$I$53,2,FALSE))),(IF(AND(C125="Part 92",D125="Yes"),IF(E125&gt;=32,0.143,(VLOOKUP(E125,'Proration Factors'!$B$14:$C$45,2,FALSE))),"")))))))</f>
        <v/>
      </c>
      <c r="O125" s="382" t="str">
        <f t="shared" si="78"/>
        <v/>
      </c>
      <c r="P125" s="383" t="str">
        <f t="shared" si="79"/>
        <v/>
      </c>
      <c r="Q125" s="384" t="str">
        <f t="shared" si="0"/>
        <v/>
      </c>
      <c r="R125" s="3"/>
      <c r="S125" s="205"/>
      <c r="T125" s="60"/>
      <c r="U125" s="68">
        <f t="shared" si="55"/>
        <v>0</v>
      </c>
      <c r="V125" s="26">
        <f t="shared" si="56"/>
        <v>0</v>
      </c>
      <c r="W125" s="26">
        <f t="shared" si="57"/>
        <v>0</v>
      </c>
      <c r="X125" s="21">
        <f t="shared" si="58"/>
        <v>0</v>
      </c>
      <c r="Y125" s="42" t="str">
        <f t="shared" si="59"/>
        <v/>
      </c>
      <c r="Z125" s="26" t="str">
        <f t="shared" si="60"/>
        <v/>
      </c>
      <c r="AA125" s="22" t="str">
        <f t="shared" si="61"/>
        <v/>
      </c>
      <c r="AB125" s="22" t="str">
        <f t="shared" si="62"/>
        <v/>
      </c>
      <c r="AC125" s="26" t="str">
        <f t="shared" si="63"/>
        <v/>
      </c>
      <c r="AD125" s="27" t="str">
        <f t="shared" si="64"/>
        <v/>
      </c>
      <c r="AE125" s="69" t="str">
        <f t="shared" si="65"/>
        <v/>
      </c>
      <c r="AF125" s="60">
        <f t="shared" si="66"/>
        <v>0</v>
      </c>
      <c r="AG125" s="70" t="str">
        <f t="shared" si="67"/>
        <v/>
      </c>
      <c r="AH125" s="70" t="str">
        <f t="shared" si="68"/>
        <v/>
      </c>
      <c r="AI125" s="71" t="str">
        <f t="shared" si="69"/>
        <v/>
      </c>
      <c r="AJ125" s="69">
        <f t="shared" si="85"/>
        <v>0</v>
      </c>
      <c r="AK125" s="60">
        <f t="shared" si="86"/>
        <v>0</v>
      </c>
      <c r="AL125" s="60">
        <f t="shared" si="87"/>
        <v>0</v>
      </c>
      <c r="AM125" s="60">
        <f t="shared" si="88"/>
        <v>0</v>
      </c>
      <c r="AN125" s="60">
        <f t="shared" si="89"/>
        <v>0</v>
      </c>
      <c r="AO125" s="60">
        <f t="shared" si="90"/>
        <v>0</v>
      </c>
      <c r="AP125" s="60">
        <f t="shared" si="91"/>
        <v>0</v>
      </c>
      <c r="AQ125" s="60">
        <f t="shared" si="92"/>
        <v>0</v>
      </c>
      <c r="AR125" s="60">
        <f t="shared" si="93"/>
        <v>0</v>
      </c>
      <c r="AS125" s="60">
        <f t="shared" si="94"/>
        <v>0</v>
      </c>
      <c r="AT125" s="60">
        <f t="shared" si="95"/>
        <v>0</v>
      </c>
      <c r="AU125" s="60">
        <f t="shared" si="96"/>
        <v>0</v>
      </c>
      <c r="AV125" s="68">
        <f t="shared" si="80"/>
        <v>0</v>
      </c>
      <c r="AW125" s="68">
        <f t="shared" si="81"/>
        <v>0</v>
      </c>
      <c r="AX125" s="69" t="str">
        <f t="shared" si="82"/>
        <v/>
      </c>
      <c r="AY125" s="68" t="str">
        <f t="shared" si="83"/>
        <v/>
      </c>
      <c r="AZ125" s="67" t="str">
        <f t="shared" si="84"/>
        <v/>
      </c>
      <c r="BA125" s="68" t="str">
        <f t="shared" si="70"/>
        <v/>
      </c>
      <c r="BB125" s="69" t="str">
        <f t="shared" si="71"/>
        <v/>
      </c>
      <c r="BC125" s="68">
        <f t="shared" si="72"/>
        <v>0</v>
      </c>
      <c r="BD125" s="67" t="str">
        <f t="shared" si="73"/>
        <v/>
      </c>
      <c r="BE125" s="69" t="str">
        <f t="shared" si="74"/>
        <v/>
      </c>
      <c r="BF125" s="68" t="str">
        <f t="shared" si="75"/>
        <v/>
      </c>
      <c r="BG125" s="67" t="str">
        <f t="shared" si="76"/>
        <v/>
      </c>
    </row>
    <row r="126" spans="1:59" ht="12" x14ac:dyDescent="0.3">
      <c r="A126" s="445"/>
      <c r="B126" s="3"/>
      <c r="C126" s="3"/>
      <c r="D126" s="495" t="str">
        <f t="shared" si="77"/>
        <v/>
      </c>
      <c r="E126" s="3"/>
      <c r="F126" s="3"/>
      <c r="G126" s="3"/>
      <c r="H126" s="4"/>
      <c r="I126" s="9"/>
      <c r="J126" s="9"/>
      <c r="K126" s="9"/>
      <c r="L126" s="9"/>
      <c r="M126" s="8"/>
      <c r="N126" s="381" t="str">
        <f>IF(D126="No",1,(IF(AND(C126="Part 1033",D126="Yes",H126="Line-Haul"),IF(E126&gt;=20,0.27,(VLOOKUP(E126,'Proration Factors'!$E$14:$F$33,2,FALSE))),(IF(AND(C126="Part 1033",D126="Yes",H126="Switch"),IF(E126&gt;=40,0.2,(VLOOKUP(E126,'Proration Factors'!$H$14:$I$53,2,FALSE))),(IF(AND(C126="Part 92",D126="Yes"),IF(E126&gt;=32,0.143,(VLOOKUP(E126,'Proration Factors'!$B$14:$C$45,2,FALSE))),"")))))))</f>
        <v/>
      </c>
      <c r="O126" s="382" t="str">
        <f t="shared" si="78"/>
        <v/>
      </c>
      <c r="P126" s="383" t="str">
        <f t="shared" si="79"/>
        <v/>
      </c>
      <c r="Q126" s="384" t="str">
        <f t="shared" si="0"/>
        <v/>
      </c>
      <c r="R126" s="3"/>
      <c r="S126" s="205"/>
      <c r="T126" s="60"/>
      <c r="U126" s="68">
        <f t="shared" si="55"/>
        <v>0</v>
      </c>
      <c r="V126" s="26">
        <f t="shared" si="56"/>
        <v>0</v>
      </c>
      <c r="W126" s="26">
        <f t="shared" si="57"/>
        <v>0</v>
      </c>
      <c r="X126" s="21">
        <f t="shared" si="58"/>
        <v>0</v>
      </c>
      <c r="Y126" s="42" t="str">
        <f t="shared" si="59"/>
        <v/>
      </c>
      <c r="Z126" s="26" t="str">
        <f t="shared" si="60"/>
        <v/>
      </c>
      <c r="AA126" s="22" t="str">
        <f t="shared" si="61"/>
        <v/>
      </c>
      <c r="AB126" s="22" t="str">
        <f t="shared" si="62"/>
        <v/>
      </c>
      <c r="AC126" s="26" t="str">
        <f t="shared" si="63"/>
        <v/>
      </c>
      <c r="AD126" s="27" t="str">
        <f t="shared" si="64"/>
        <v/>
      </c>
      <c r="AE126" s="69" t="str">
        <f t="shared" si="65"/>
        <v/>
      </c>
      <c r="AF126" s="60">
        <f t="shared" si="66"/>
        <v>0</v>
      </c>
      <c r="AG126" s="70" t="str">
        <f t="shared" si="67"/>
        <v/>
      </c>
      <c r="AH126" s="70" t="str">
        <f t="shared" si="68"/>
        <v/>
      </c>
      <c r="AI126" s="71" t="str">
        <f t="shared" si="69"/>
        <v/>
      </c>
      <c r="AJ126" s="69">
        <f t="shared" si="85"/>
        <v>0</v>
      </c>
      <c r="AK126" s="60">
        <f t="shared" si="86"/>
        <v>0</v>
      </c>
      <c r="AL126" s="60">
        <f t="shared" si="87"/>
        <v>0</v>
      </c>
      <c r="AM126" s="60">
        <f t="shared" si="88"/>
        <v>0</v>
      </c>
      <c r="AN126" s="60">
        <f t="shared" si="89"/>
        <v>0</v>
      </c>
      <c r="AO126" s="60">
        <f t="shared" si="90"/>
        <v>0</v>
      </c>
      <c r="AP126" s="60">
        <f t="shared" si="91"/>
        <v>0</v>
      </c>
      <c r="AQ126" s="60">
        <f t="shared" si="92"/>
        <v>0</v>
      </c>
      <c r="AR126" s="60">
        <f t="shared" si="93"/>
        <v>0</v>
      </c>
      <c r="AS126" s="60">
        <f t="shared" si="94"/>
        <v>0</v>
      </c>
      <c r="AT126" s="60">
        <f t="shared" si="95"/>
        <v>0</v>
      </c>
      <c r="AU126" s="60">
        <f t="shared" si="96"/>
        <v>0</v>
      </c>
      <c r="AV126" s="68">
        <f t="shared" si="80"/>
        <v>0</v>
      </c>
      <c r="AW126" s="68">
        <f t="shared" si="81"/>
        <v>0</v>
      </c>
      <c r="AX126" s="69" t="str">
        <f t="shared" si="82"/>
        <v/>
      </c>
      <c r="AY126" s="68" t="str">
        <f t="shared" si="83"/>
        <v/>
      </c>
      <c r="AZ126" s="67" t="str">
        <f t="shared" si="84"/>
        <v/>
      </c>
      <c r="BA126" s="68" t="str">
        <f t="shared" si="70"/>
        <v/>
      </c>
      <c r="BB126" s="69" t="str">
        <f t="shared" si="71"/>
        <v/>
      </c>
      <c r="BC126" s="68">
        <f t="shared" si="72"/>
        <v>0</v>
      </c>
      <c r="BD126" s="67" t="str">
        <f t="shared" si="73"/>
        <v/>
      </c>
      <c r="BE126" s="69" t="str">
        <f t="shared" si="74"/>
        <v/>
      </c>
      <c r="BF126" s="68" t="str">
        <f t="shared" si="75"/>
        <v/>
      </c>
      <c r="BG126" s="67" t="str">
        <f t="shared" si="76"/>
        <v/>
      </c>
    </row>
    <row r="127" spans="1:59" ht="12" x14ac:dyDescent="0.3">
      <c r="A127" s="445"/>
      <c r="B127" s="3"/>
      <c r="C127" s="3"/>
      <c r="D127" s="495" t="str">
        <f t="shared" si="77"/>
        <v/>
      </c>
      <c r="E127" s="3"/>
      <c r="F127" s="3"/>
      <c r="G127" s="3"/>
      <c r="H127" s="4"/>
      <c r="I127" s="9"/>
      <c r="J127" s="9"/>
      <c r="K127" s="9"/>
      <c r="L127" s="9"/>
      <c r="M127" s="8"/>
      <c r="N127" s="381" t="str">
        <f>IF(D127="No",1,(IF(AND(C127="Part 1033",D127="Yes",H127="Line-Haul"),IF(E127&gt;=20,0.27,(VLOOKUP(E127,'Proration Factors'!$E$14:$F$33,2,FALSE))),(IF(AND(C127="Part 1033",D127="Yes",H127="Switch"),IF(E127&gt;=40,0.2,(VLOOKUP(E127,'Proration Factors'!$H$14:$I$53,2,FALSE))),(IF(AND(C127="Part 92",D127="Yes"),IF(E127&gt;=32,0.143,(VLOOKUP(E127,'Proration Factors'!$B$14:$C$45,2,FALSE))),"")))))))</f>
        <v/>
      </c>
      <c r="O127" s="382" t="str">
        <f t="shared" si="78"/>
        <v/>
      </c>
      <c r="P127" s="383" t="str">
        <f t="shared" si="79"/>
        <v/>
      </c>
      <c r="Q127" s="384" t="str">
        <f t="shared" si="0"/>
        <v/>
      </c>
      <c r="R127" s="3"/>
      <c r="S127" s="205"/>
      <c r="T127" s="60"/>
      <c r="U127" s="68">
        <f t="shared" si="55"/>
        <v>0</v>
      </c>
      <c r="V127" s="26">
        <f t="shared" si="56"/>
        <v>0</v>
      </c>
      <c r="W127" s="26">
        <f t="shared" si="57"/>
        <v>0</v>
      </c>
      <c r="X127" s="21">
        <f t="shared" si="58"/>
        <v>0</v>
      </c>
      <c r="Y127" s="42" t="str">
        <f t="shared" si="59"/>
        <v/>
      </c>
      <c r="Z127" s="26" t="str">
        <f t="shared" si="60"/>
        <v/>
      </c>
      <c r="AA127" s="22" t="str">
        <f t="shared" si="61"/>
        <v/>
      </c>
      <c r="AB127" s="22" t="str">
        <f t="shared" si="62"/>
        <v/>
      </c>
      <c r="AC127" s="26" t="str">
        <f t="shared" si="63"/>
        <v/>
      </c>
      <c r="AD127" s="27" t="str">
        <f t="shared" si="64"/>
        <v/>
      </c>
      <c r="AE127" s="69" t="str">
        <f t="shared" si="65"/>
        <v/>
      </c>
      <c r="AF127" s="60">
        <f t="shared" si="66"/>
        <v>0</v>
      </c>
      <c r="AG127" s="70" t="str">
        <f t="shared" si="67"/>
        <v/>
      </c>
      <c r="AH127" s="70" t="str">
        <f t="shared" si="68"/>
        <v/>
      </c>
      <c r="AI127" s="71" t="str">
        <f t="shared" si="69"/>
        <v/>
      </c>
      <c r="AJ127" s="62">
        <f t="shared" si="85"/>
        <v>0</v>
      </c>
      <c r="AK127" s="63">
        <f t="shared" si="86"/>
        <v>0</v>
      </c>
      <c r="AL127" s="63">
        <f t="shared" si="87"/>
        <v>0</v>
      </c>
      <c r="AM127" s="63">
        <f t="shared" si="88"/>
        <v>0</v>
      </c>
      <c r="AN127" s="63">
        <f t="shared" si="89"/>
        <v>0</v>
      </c>
      <c r="AO127" s="63">
        <f t="shared" si="90"/>
        <v>0</v>
      </c>
      <c r="AP127" s="63">
        <f t="shared" si="91"/>
        <v>0</v>
      </c>
      <c r="AQ127" s="63">
        <f t="shared" si="92"/>
        <v>0</v>
      </c>
      <c r="AR127" s="63">
        <f t="shared" si="93"/>
        <v>0</v>
      </c>
      <c r="AS127" s="63">
        <f t="shared" si="94"/>
        <v>0</v>
      </c>
      <c r="AT127" s="63">
        <f t="shared" si="95"/>
        <v>0</v>
      </c>
      <c r="AU127" s="63">
        <f t="shared" si="96"/>
        <v>0</v>
      </c>
      <c r="AV127" s="68">
        <f t="shared" si="80"/>
        <v>0</v>
      </c>
      <c r="AW127" s="68">
        <f t="shared" si="81"/>
        <v>0</v>
      </c>
      <c r="AX127" s="69" t="str">
        <f t="shared" si="82"/>
        <v/>
      </c>
      <c r="AY127" s="68" t="str">
        <f t="shared" si="83"/>
        <v/>
      </c>
      <c r="AZ127" s="67" t="str">
        <f t="shared" si="84"/>
        <v/>
      </c>
      <c r="BA127" s="68" t="str">
        <f t="shared" si="70"/>
        <v/>
      </c>
      <c r="BB127" s="69" t="str">
        <f t="shared" si="71"/>
        <v/>
      </c>
      <c r="BC127" s="68">
        <f t="shared" si="72"/>
        <v>0</v>
      </c>
      <c r="BD127" s="67" t="str">
        <f t="shared" si="73"/>
        <v/>
      </c>
      <c r="BE127" s="69" t="str">
        <f t="shared" si="74"/>
        <v/>
      </c>
      <c r="BF127" s="68" t="str">
        <f t="shared" si="75"/>
        <v/>
      </c>
      <c r="BG127" s="67" t="str">
        <f t="shared" si="76"/>
        <v/>
      </c>
    </row>
    <row r="128" spans="1:59" ht="12" x14ac:dyDescent="0.3">
      <c r="A128" s="445"/>
      <c r="B128" s="3"/>
      <c r="C128" s="3"/>
      <c r="D128" s="495" t="str">
        <f t="shared" si="77"/>
        <v/>
      </c>
      <c r="E128" s="3"/>
      <c r="F128" s="3"/>
      <c r="G128" s="3"/>
      <c r="H128" s="4"/>
      <c r="I128" s="9"/>
      <c r="J128" s="9"/>
      <c r="K128" s="9"/>
      <c r="L128" s="9"/>
      <c r="M128" s="8"/>
      <c r="N128" s="381" t="str">
        <f>IF(D128="No",1,(IF(AND(C128="Part 1033",D128="Yes",H128="Line-Haul"),IF(E128&gt;=20,0.27,(VLOOKUP(E128,'Proration Factors'!$E$14:$F$33,2,FALSE))),(IF(AND(C128="Part 1033",D128="Yes",H128="Switch"),IF(E128&gt;=40,0.2,(VLOOKUP(E128,'Proration Factors'!$H$14:$I$53,2,FALSE))),(IF(AND(C128="Part 92",D128="Yes"),IF(E128&gt;=32,0.143,(VLOOKUP(E128,'Proration Factors'!$B$14:$C$45,2,FALSE))),"")))))))</f>
        <v/>
      </c>
      <c r="O128" s="382" t="str">
        <f t="shared" si="78"/>
        <v/>
      </c>
      <c r="P128" s="383" t="str">
        <f t="shared" si="79"/>
        <v/>
      </c>
      <c r="Q128" s="384" t="str">
        <f t="shared" si="0"/>
        <v/>
      </c>
      <c r="R128" s="3"/>
      <c r="S128" s="205"/>
      <c r="T128" s="60"/>
      <c r="U128" s="68">
        <f t="shared" si="55"/>
        <v>0</v>
      </c>
      <c r="V128" s="26">
        <f t="shared" si="56"/>
        <v>0</v>
      </c>
      <c r="W128" s="26">
        <f t="shared" si="57"/>
        <v>0</v>
      </c>
      <c r="X128" s="21">
        <f t="shared" si="58"/>
        <v>0</v>
      </c>
      <c r="Y128" s="42" t="str">
        <f t="shared" si="59"/>
        <v/>
      </c>
      <c r="Z128" s="26" t="str">
        <f t="shared" si="60"/>
        <v/>
      </c>
      <c r="AA128" s="22" t="str">
        <f t="shared" si="61"/>
        <v/>
      </c>
      <c r="AB128" s="22" t="str">
        <f t="shared" si="62"/>
        <v/>
      </c>
      <c r="AC128" s="26" t="str">
        <f t="shared" si="63"/>
        <v/>
      </c>
      <c r="AD128" s="27" t="str">
        <f t="shared" si="64"/>
        <v/>
      </c>
      <c r="AE128" s="69" t="str">
        <f t="shared" si="65"/>
        <v/>
      </c>
      <c r="AF128" s="60">
        <f t="shared" si="66"/>
        <v>0</v>
      </c>
      <c r="AG128" s="70" t="str">
        <f t="shared" si="67"/>
        <v/>
      </c>
      <c r="AH128" s="70" t="str">
        <f t="shared" si="68"/>
        <v/>
      </c>
      <c r="AI128" s="71" t="str">
        <f t="shared" si="69"/>
        <v/>
      </c>
      <c r="AJ128" s="69">
        <f t="shared" si="85"/>
        <v>0</v>
      </c>
      <c r="AK128" s="60">
        <f t="shared" si="86"/>
        <v>0</v>
      </c>
      <c r="AL128" s="60">
        <f t="shared" si="87"/>
        <v>0</v>
      </c>
      <c r="AM128" s="60">
        <f t="shared" si="88"/>
        <v>0</v>
      </c>
      <c r="AN128" s="60">
        <f t="shared" si="89"/>
        <v>0</v>
      </c>
      <c r="AO128" s="60">
        <f t="shared" si="90"/>
        <v>0</v>
      </c>
      <c r="AP128" s="60">
        <f t="shared" si="91"/>
        <v>0</v>
      </c>
      <c r="AQ128" s="60">
        <f t="shared" si="92"/>
        <v>0</v>
      </c>
      <c r="AR128" s="60">
        <f t="shared" si="93"/>
        <v>0</v>
      </c>
      <c r="AS128" s="60">
        <f t="shared" si="94"/>
        <v>0</v>
      </c>
      <c r="AT128" s="60">
        <f t="shared" si="95"/>
        <v>0</v>
      </c>
      <c r="AU128" s="60">
        <f t="shared" si="96"/>
        <v>0</v>
      </c>
      <c r="AV128" s="68">
        <f t="shared" si="80"/>
        <v>0</v>
      </c>
      <c r="AW128" s="68">
        <f t="shared" si="81"/>
        <v>0</v>
      </c>
      <c r="AX128" s="69" t="str">
        <f t="shared" si="82"/>
        <v/>
      </c>
      <c r="AY128" s="68" t="str">
        <f t="shared" si="83"/>
        <v/>
      </c>
      <c r="AZ128" s="67" t="str">
        <f t="shared" si="84"/>
        <v/>
      </c>
      <c r="BA128" s="68" t="str">
        <f t="shared" si="70"/>
        <v/>
      </c>
      <c r="BB128" s="69" t="str">
        <f t="shared" si="71"/>
        <v/>
      </c>
      <c r="BC128" s="68">
        <f t="shared" si="72"/>
        <v>0</v>
      </c>
      <c r="BD128" s="67" t="str">
        <f t="shared" si="73"/>
        <v/>
      </c>
      <c r="BE128" s="69" t="str">
        <f t="shared" si="74"/>
        <v/>
      </c>
      <c r="BF128" s="68" t="str">
        <f t="shared" si="75"/>
        <v/>
      </c>
      <c r="BG128" s="67" t="str">
        <f t="shared" si="76"/>
        <v/>
      </c>
    </row>
    <row r="129" spans="1:59" ht="12" x14ac:dyDescent="0.3">
      <c r="A129" s="445"/>
      <c r="B129" s="3"/>
      <c r="C129" s="3"/>
      <c r="D129" s="495" t="str">
        <f t="shared" si="77"/>
        <v/>
      </c>
      <c r="E129" s="3"/>
      <c r="F129" s="3"/>
      <c r="G129" s="3"/>
      <c r="H129" s="4"/>
      <c r="I129" s="9"/>
      <c r="J129" s="9"/>
      <c r="K129" s="9"/>
      <c r="L129" s="9"/>
      <c r="M129" s="8"/>
      <c r="N129" s="381" t="str">
        <f>IF(D129="No",1,(IF(AND(C129="Part 1033",D129="Yes",H129="Line-Haul"),IF(E129&gt;=20,0.27,(VLOOKUP(E129,'Proration Factors'!$E$14:$F$33,2,FALSE))),(IF(AND(C129="Part 1033",D129="Yes",H129="Switch"),IF(E129&gt;=40,0.2,(VLOOKUP(E129,'Proration Factors'!$H$14:$I$53,2,FALSE))),(IF(AND(C129="Part 92",D129="Yes"),IF(E129&gt;=32,0.143,(VLOOKUP(E129,'Proration Factors'!$B$14:$C$45,2,FALSE))),"")))))))</f>
        <v/>
      </c>
      <c r="O129" s="382" t="str">
        <f t="shared" si="78"/>
        <v/>
      </c>
      <c r="P129" s="383" t="str">
        <f t="shared" si="79"/>
        <v/>
      </c>
      <c r="Q129" s="384" t="str">
        <f t="shared" si="0"/>
        <v/>
      </c>
      <c r="R129" s="3"/>
      <c r="S129" s="205"/>
      <c r="T129" s="60"/>
      <c r="U129" s="68">
        <f t="shared" si="55"/>
        <v>0</v>
      </c>
      <c r="V129" s="26">
        <f t="shared" si="56"/>
        <v>0</v>
      </c>
      <c r="W129" s="26">
        <f t="shared" si="57"/>
        <v>0</v>
      </c>
      <c r="X129" s="21">
        <f t="shared" si="58"/>
        <v>0</v>
      </c>
      <c r="Y129" s="42" t="str">
        <f t="shared" si="59"/>
        <v/>
      </c>
      <c r="Z129" s="26" t="str">
        <f t="shared" si="60"/>
        <v/>
      </c>
      <c r="AA129" s="22" t="str">
        <f t="shared" si="61"/>
        <v/>
      </c>
      <c r="AB129" s="22" t="str">
        <f t="shared" si="62"/>
        <v/>
      </c>
      <c r="AC129" s="26" t="str">
        <f t="shared" si="63"/>
        <v/>
      </c>
      <c r="AD129" s="27" t="str">
        <f t="shared" si="64"/>
        <v/>
      </c>
      <c r="AE129" s="69" t="str">
        <f t="shared" si="65"/>
        <v/>
      </c>
      <c r="AF129" s="60">
        <f t="shared" si="66"/>
        <v>0</v>
      </c>
      <c r="AG129" s="70" t="str">
        <f t="shared" si="67"/>
        <v/>
      </c>
      <c r="AH129" s="70" t="str">
        <f t="shared" si="68"/>
        <v/>
      </c>
      <c r="AI129" s="71" t="str">
        <f t="shared" si="69"/>
        <v/>
      </c>
      <c r="AJ129" s="69">
        <f t="shared" si="85"/>
        <v>0</v>
      </c>
      <c r="AK129" s="60">
        <f t="shared" si="86"/>
        <v>0</v>
      </c>
      <c r="AL129" s="60">
        <f t="shared" si="87"/>
        <v>0</v>
      </c>
      <c r="AM129" s="60">
        <f t="shared" si="88"/>
        <v>0</v>
      </c>
      <c r="AN129" s="60">
        <f t="shared" si="89"/>
        <v>0</v>
      </c>
      <c r="AO129" s="60">
        <f t="shared" si="90"/>
        <v>0</v>
      </c>
      <c r="AP129" s="60">
        <f t="shared" si="91"/>
        <v>0</v>
      </c>
      <c r="AQ129" s="60">
        <f t="shared" si="92"/>
        <v>0</v>
      </c>
      <c r="AR129" s="60">
        <f t="shared" si="93"/>
        <v>0</v>
      </c>
      <c r="AS129" s="60">
        <f t="shared" si="94"/>
        <v>0</v>
      </c>
      <c r="AT129" s="60">
        <f t="shared" si="95"/>
        <v>0</v>
      </c>
      <c r="AU129" s="60">
        <f t="shared" si="96"/>
        <v>0</v>
      </c>
      <c r="AV129" s="68">
        <f t="shared" si="80"/>
        <v>0</v>
      </c>
      <c r="AW129" s="68">
        <f t="shared" si="81"/>
        <v>0</v>
      </c>
      <c r="AX129" s="69" t="str">
        <f t="shared" si="82"/>
        <v/>
      </c>
      <c r="AY129" s="68" t="str">
        <f t="shared" si="83"/>
        <v/>
      </c>
      <c r="AZ129" s="67" t="str">
        <f t="shared" si="84"/>
        <v/>
      </c>
      <c r="BA129" s="68" t="str">
        <f t="shared" si="70"/>
        <v/>
      </c>
      <c r="BB129" s="69" t="str">
        <f t="shared" si="71"/>
        <v/>
      </c>
      <c r="BC129" s="68">
        <f t="shared" si="72"/>
        <v>0</v>
      </c>
      <c r="BD129" s="67" t="str">
        <f t="shared" si="73"/>
        <v/>
      </c>
      <c r="BE129" s="69" t="str">
        <f t="shared" si="74"/>
        <v/>
      </c>
      <c r="BF129" s="68" t="str">
        <f t="shared" si="75"/>
        <v/>
      </c>
      <c r="BG129" s="67" t="str">
        <f t="shared" si="76"/>
        <v/>
      </c>
    </row>
    <row r="130" spans="1:59" ht="12" x14ac:dyDescent="0.3">
      <c r="A130" s="445"/>
      <c r="B130" s="3"/>
      <c r="C130" s="3"/>
      <c r="D130" s="495" t="str">
        <f t="shared" si="77"/>
        <v/>
      </c>
      <c r="E130" s="3"/>
      <c r="F130" s="3"/>
      <c r="G130" s="3"/>
      <c r="H130" s="4"/>
      <c r="I130" s="9"/>
      <c r="J130" s="9"/>
      <c r="K130" s="9"/>
      <c r="L130" s="9"/>
      <c r="M130" s="8"/>
      <c r="N130" s="381" t="str">
        <f>IF(D130="No",1,(IF(AND(C130="Part 1033",D130="Yes",H130="Line-Haul"),IF(E130&gt;=20,0.27,(VLOOKUP(E130,'Proration Factors'!$E$14:$F$33,2,FALSE))),(IF(AND(C130="Part 1033",D130="Yes",H130="Switch"),IF(E130&gt;=40,0.2,(VLOOKUP(E130,'Proration Factors'!$H$14:$I$53,2,FALSE))),(IF(AND(C130="Part 92",D130="Yes"),IF(E130&gt;=32,0.143,(VLOOKUP(E130,'Proration Factors'!$B$14:$C$45,2,FALSE))),"")))))))</f>
        <v/>
      </c>
      <c r="O130" s="382" t="str">
        <f t="shared" si="78"/>
        <v/>
      </c>
      <c r="P130" s="383" t="str">
        <f t="shared" si="79"/>
        <v/>
      </c>
      <c r="Q130" s="384" t="str">
        <f t="shared" si="0"/>
        <v/>
      </c>
      <c r="R130" s="3"/>
      <c r="S130" s="205"/>
      <c r="T130" s="60"/>
      <c r="U130" s="68">
        <f t="shared" si="55"/>
        <v>0</v>
      </c>
      <c r="V130" s="26">
        <f t="shared" si="56"/>
        <v>0</v>
      </c>
      <c r="W130" s="26">
        <f t="shared" si="57"/>
        <v>0</v>
      </c>
      <c r="X130" s="21">
        <f t="shared" si="58"/>
        <v>0</v>
      </c>
      <c r="Y130" s="42" t="str">
        <f t="shared" si="59"/>
        <v/>
      </c>
      <c r="Z130" s="26" t="str">
        <f t="shared" si="60"/>
        <v/>
      </c>
      <c r="AA130" s="22" t="str">
        <f t="shared" si="61"/>
        <v/>
      </c>
      <c r="AB130" s="22" t="str">
        <f t="shared" si="62"/>
        <v/>
      </c>
      <c r="AC130" s="26" t="str">
        <f t="shared" si="63"/>
        <v/>
      </c>
      <c r="AD130" s="27" t="str">
        <f t="shared" si="64"/>
        <v/>
      </c>
      <c r="AE130" s="69" t="str">
        <f t="shared" si="65"/>
        <v/>
      </c>
      <c r="AF130" s="60">
        <f t="shared" si="66"/>
        <v>0</v>
      </c>
      <c r="AG130" s="70" t="str">
        <f t="shared" si="67"/>
        <v/>
      </c>
      <c r="AH130" s="70" t="str">
        <f t="shared" si="68"/>
        <v/>
      </c>
      <c r="AI130" s="71" t="str">
        <f t="shared" si="69"/>
        <v/>
      </c>
      <c r="AJ130" s="69">
        <f t="shared" si="85"/>
        <v>0</v>
      </c>
      <c r="AK130" s="60">
        <f t="shared" si="86"/>
        <v>0</v>
      </c>
      <c r="AL130" s="60">
        <f t="shared" si="87"/>
        <v>0</v>
      </c>
      <c r="AM130" s="60">
        <f t="shared" si="88"/>
        <v>0</v>
      </c>
      <c r="AN130" s="60">
        <f t="shared" si="89"/>
        <v>0</v>
      </c>
      <c r="AO130" s="60">
        <f t="shared" si="90"/>
        <v>0</v>
      </c>
      <c r="AP130" s="60">
        <f t="shared" si="91"/>
        <v>0</v>
      </c>
      <c r="AQ130" s="60">
        <f t="shared" si="92"/>
        <v>0</v>
      </c>
      <c r="AR130" s="60">
        <f t="shared" si="93"/>
        <v>0</v>
      </c>
      <c r="AS130" s="60">
        <f t="shared" si="94"/>
        <v>0</v>
      </c>
      <c r="AT130" s="60">
        <f t="shared" si="95"/>
        <v>0</v>
      </c>
      <c r="AU130" s="60">
        <f t="shared" si="96"/>
        <v>0</v>
      </c>
      <c r="AV130" s="68">
        <f t="shared" si="80"/>
        <v>0</v>
      </c>
      <c r="AW130" s="68">
        <f t="shared" si="81"/>
        <v>0</v>
      </c>
      <c r="AX130" s="69" t="str">
        <f t="shared" si="82"/>
        <v/>
      </c>
      <c r="AY130" s="68" t="str">
        <f t="shared" si="83"/>
        <v/>
      </c>
      <c r="AZ130" s="67" t="str">
        <f t="shared" si="84"/>
        <v/>
      </c>
      <c r="BA130" s="68" t="str">
        <f t="shared" si="70"/>
        <v/>
      </c>
      <c r="BB130" s="69" t="str">
        <f t="shared" si="71"/>
        <v/>
      </c>
      <c r="BC130" s="68">
        <f t="shared" si="72"/>
        <v>0</v>
      </c>
      <c r="BD130" s="67" t="str">
        <f t="shared" si="73"/>
        <v/>
      </c>
      <c r="BE130" s="69" t="str">
        <f t="shared" si="74"/>
        <v/>
      </c>
      <c r="BF130" s="68" t="str">
        <f t="shared" si="75"/>
        <v/>
      </c>
      <c r="BG130" s="67" t="str">
        <f t="shared" si="76"/>
        <v/>
      </c>
    </row>
    <row r="131" spans="1:59" ht="12" x14ac:dyDescent="0.3">
      <c r="A131" s="445"/>
      <c r="B131" s="3"/>
      <c r="C131" s="3"/>
      <c r="D131" s="495" t="str">
        <f t="shared" si="77"/>
        <v/>
      </c>
      <c r="E131" s="3"/>
      <c r="F131" s="3"/>
      <c r="G131" s="3"/>
      <c r="H131" s="4"/>
      <c r="I131" s="9"/>
      <c r="J131" s="9"/>
      <c r="K131" s="9"/>
      <c r="L131" s="9"/>
      <c r="M131" s="8"/>
      <c r="N131" s="381" t="str">
        <f>IF(D131="No",1,(IF(AND(C131="Part 1033",D131="Yes",H131="Line-Haul"),IF(E131&gt;=20,0.27,(VLOOKUP(E131,'Proration Factors'!$E$14:$F$33,2,FALSE))),(IF(AND(C131="Part 1033",D131="Yes",H131="Switch"),IF(E131&gt;=40,0.2,(VLOOKUP(E131,'Proration Factors'!$H$14:$I$53,2,FALSE))),(IF(AND(C131="Part 92",D131="Yes"),IF(E131&gt;=32,0.143,(VLOOKUP(E131,'Proration Factors'!$B$14:$C$45,2,FALSE))),"")))))))</f>
        <v/>
      </c>
      <c r="O131" s="382" t="str">
        <f t="shared" si="78"/>
        <v/>
      </c>
      <c r="P131" s="383" t="str">
        <f t="shared" si="79"/>
        <v/>
      </c>
      <c r="Q131" s="384" t="str">
        <f t="shared" si="0"/>
        <v/>
      </c>
      <c r="R131" s="3"/>
      <c r="S131" s="205"/>
      <c r="T131" s="60"/>
      <c r="U131" s="68">
        <f t="shared" si="55"/>
        <v>0</v>
      </c>
      <c r="V131" s="26">
        <f t="shared" si="56"/>
        <v>0</v>
      </c>
      <c r="W131" s="26">
        <f t="shared" si="57"/>
        <v>0</v>
      </c>
      <c r="X131" s="21">
        <f t="shared" si="58"/>
        <v>0</v>
      </c>
      <c r="Y131" s="42" t="str">
        <f t="shared" si="59"/>
        <v/>
      </c>
      <c r="Z131" s="26" t="str">
        <f t="shared" si="60"/>
        <v/>
      </c>
      <c r="AA131" s="22" t="str">
        <f t="shared" si="61"/>
        <v/>
      </c>
      <c r="AB131" s="22" t="str">
        <f t="shared" si="62"/>
        <v/>
      </c>
      <c r="AC131" s="26" t="str">
        <f t="shared" si="63"/>
        <v/>
      </c>
      <c r="AD131" s="27" t="str">
        <f t="shared" si="64"/>
        <v/>
      </c>
      <c r="AE131" s="69" t="str">
        <f t="shared" si="65"/>
        <v/>
      </c>
      <c r="AF131" s="60">
        <f t="shared" si="66"/>
        <v>0</v>
      </c>
      <c r="AG131" s="70" t="str">
        <f t="shared" si="67"/>
        <v/>
      </c>
      <c r="AH131" s="70" t="str">
        <f t="shared" si="68"/>
        <v/>
      </c>
      <c r="AI131" s="71" t="str">
        <f t="shared" si="69"/>
        <v/>
      </c>
      <c r="AJ131" s="69">
        <f t="shared" si="85"/>
        <v>0</v>
      </c>
      <c r="AK131" s="60">
        <f t="shared" si="86"/>
        <v>0</v>
      </c>
      <c r="AL131" s="60">
        <f t="shared" si="87"/>
        <v>0</v>
      </c>
      <c r="AM131" s="60">
        <f t="shared" si="88"/>
        <v>0</v>
      </c>
      <c r="AN131" s="60">
        <f t="shared" si="89"/>
        <v>0</v>
      </c>
      <c r="AO131" s="60">
        <f t="shared" si="90"/>
        <v>0</v>
      </c>
      <c r="AP131" s="60">
        <f t="shared" si="91"/>
        <v>0</v>
      </c>
      <c r="AQ131" s="60">
        <f t="shared" si="92"/>
        <v>0</v>
      </c>
      <c r="AR131" s="60">
        <f t="shared" si="93"/>
        <v>0</v>
      </c>
      <c r="AS131" s="60">
        <f t="shared" si="94"/>
        <v>0</v>
      </c>
      <c r="AT131" s="60">
        <f t="shared" si="95"/>
        <v>0</v>
      </c>
      <c r="AU131" s="60">
        <f t="shared" si="96"/>
        <v>0</v>
      </c>
      <c r="AV131" s="68">
        <f t="shared" si="80"/>
        <v>0</v>
      </c>
      <c r="AW131" s="68">
        <f t="shared" si="81"/>
        <v>0</v>
      </c>
      <c r="AX131" s="69" t="str">
        <f t="shared" si="82"/>
        <v/>
      </c>
      <c r="AY131" s="68" t="str">
        <f t="shared" si="83"/>
        <v/>
      </c>
      <c r="AZ131" s="67" t="str">
        <f t="shared" si="84"/>
        <v/>
      </c>
      <c r="BA131" s="68" t="str">
        <f t="shared" si="70"/>
        <v/>
      </c>
      <c r="BB131" s="69" t="str">
        <f t="shared" si="71"/>
        <v/>
      </c>
      <c r="BC131" s="68">
        <f t="shared" si="72"/>
        <v>0</v>
      </c>
      <c r="BD131" s="67" t="str">
        <f t="shared" si="73"/>
        <v/>
      </c>
      <c r="BE131" s="69" t="str">
        <f t="shared" si="74"/>
        <v/>
      </c>
      <c r="BF131" s="68" t="str">
        <f t="shared" si="75"/>
        <v/>
      </c>
      <c r="BG131" s="67" t="str">
        <f t="shared" si="76"/>
        <v/>
      </c>
    </row>
    <row r="132" spans="1:59" ht="12" x14ac:dyDescent="0.3">
      <c r="A132" s="445"/>
      <c r="B132" s="3"/>
      <c r="C132" s="3"/>
      <c r="D132" s="495" t="str">
        <f t="shared" si="77"/>
        <v/>
      </c>
      <c r="E132" s="3"/>
      <c r="F132" s="3"/>
      <c r="G132" s="3"/>
      <c r="H132" s="4"/>
      <c r="I132" s="9"/>
      <c r="J132" s="9"/>
      <c r="K132" s="9"/>
      <c r="L132" s="9"/>
      <c r="M132" s="8"/>
      <c r="N132" s="381" t="str">
        <f>IF(D132="No",1,(IF(AND(C132="Part 1033",D132="Yes",H132="Line-Haul"),IF(E132&gt;=20,0.27,(VLOOKUP(E132,'Proration Factors'!$E$14:$F$33,2,FALSE))),(IF(AND(C132="Part 1033",D132="Yes",H132="Switch"),IF(E132&gt;=40,0.2,(VLOOKUP(E132,'Proration Factors'!$H$14:$I$53,2,FALSE))),(IF(AND(C132="Part 92",D132="Yes"),IF(E132&gt;=32,0.143,(VLOOKUP(E132,'Proration Factors'!$B$14:$C$45,2,FALSE))),"")))))))</f>
        <v/>
      </c>
      <c r="O132" s="382" t="str">
        <f t="shared" si="78"/>
        <v/>
      </c>
      <c r="P132" s="383" t="str">
        <f t="shared" si="79"/>
        <v/>
      </c>
      <c r="Q132" s="384" t="str">
        <f t="shared" si="0"/>
        <v/>
      </c>
      <c r="R132" s="3"/>
      <c r="S132" s="205"/>
      <c r="T132" s="60"/>
      <c r="U132" s="68">
        <f t="shared" si="55"/>
        <v>0</v>
      </c>
      <c r="V132" s="26">
        <f t="shared" si="56"/>
        <v>0</v>
      </c>
      <c r="W132" s="26">
        <f t="shared" si="57"/>
        <v>0</v>
      </c>
      <c r="X132" s="21">
        <f t="shared" si="58"/>
        <v>0</v>
      </c>
      <c r="Y132" s="42" t="str">
        <f t="shared" si="59"/>
        <v/>
      </c>
      <c r="Z132" s="26" t="str">
        <f t="shared" si="60"/>
        <v/>
      </c>
      <c r="AA132" s="22" t="str">
        <f t="shared" si="61"/>
        <v/>
      </c>
      <c r="AB132" s="22" t="str">
        <f t="shared" si="62"/>
        <v/>
      </c>
      <c r="AC132" s="26" t="str">
        <f t="shared" si="63"/>
        <v/>
      </c>
      <c r="AD132" s="27" t="str">
        <f t="shared" si="64"/>
        <v/>
      </c>
      <c r="AE132" s="69" t="str">
        <f t="shared" si="65"/>
        <v/>
      </c>
      <c r="AF132" s="60">
        <f t="shared" si="66"/>
        <v>0</v>
      </c>
      <c r="AG132" s="70" t="str">
        <f t="shared" si="67"/>
        <v/>
      </c>
      <c r="AH132" s="70" t="str">
        <f t="shared" si="68"/>
        <v/>
      </c>
      <c r="AI132" s="71" t="str">
        <f t="shared" si="69"/>
        <v/>
      </c>
      <c r="AJ132" s="69">
        <f t="shared" si="85"/>
        <v>0</v>
      </c>
      <c r="AK132" s="60">
        <f t="shared" si="86"/>
        <v>0</v>
      </c>
      <c r="AL132" s="60">
        <f t="shared" si="87"/>
        <v>0</v>
      </c>
      <c r="AM132" s="60">
        <f t="shared" si="88"/>
        <v>0</v>
      </c>
      <c r="AN132" s="60">
        <f t="shared" si="89"/>
        <v>0</v>
      </c>
      <c r="AO132" s="60">
        <f t="shared" si="90"/>
        <v>0</v>
      </c>
      <c r="AP132" s="60">
        <f t="shared" si="91"/>
        <v>0</v>
      </c>
      <c r="AQ132" s="60">
        <f t="shared" si="92"/>
        <v>0</v>
      </c>
      <c r="AR132" s="60">
        <f t="shared" si="93"/>
        <v>0</v>
      </c>
      <c r="AS132" s="60">
        <f t="shared" si="94"/>
        <v>0</v>
      </c>
      <c r="AT132" s="60">
        <f t="shared" si="95"/>
        <v>0</v>
      </c>
      <c r="AU132" s="60">
        <f t="shared" si="96"/>
        <v>0</v>
      </c>
      <c r="AV132" s="68">
        <f t="shared" si="80"/>
        <v>0</v>
      </c>
      <c r="AW132" s="68">
        <f t="shared" si="81"/>
        <v>0</v>
      </c>
      <c r="AX132" s="69" t="str">
        <f t="shared" si="82"/>
        <v/>
      </c>
      <c r="AY132" s="68" t="str">
        <f t="shared" si="83"/>
        <v/>
      </c>
      <c r="AZ132" s="67" t="str">
        <f t="shared" si="84"/>
        <v/>
      </c>
      <c r="BA132" s="68" t="str">
        <f t="shared" si="70"/>
        <v/>
      </c>
      <c r="BB132" s="69" t="str">
        <f t="shared" si="71"/>
        <v/>
      </c>
      <c r="BC132" s="68">
        <f t="shared" si="72"/>
        <v>0</v>
      </c>
      <c r="BD132" s="67" t="str">
        <f t="shared" si="73"/>
        <v/>
      </c>
      <c r="BE132" s="69" t="str">
        <f t="shared" si="74"/>
        <v/>
      </c>
      <c r="BF132" s="68" t="str">
        <f t="shared" si="75"/>
        <v/>
      </c>
      <c r="BG132" s="67" t="str">
        <f t="shared" si="76"/>
        <v/>
      </c>
    </row>
    <row r="133" spans="1:59" ht="12" x14ac:dyDescent="0.3">
      <c r="A133" s="445"/>
      <c r="B133" s="3"/>
      <c r="C133" s="3"/>
      <c r="D133" s="495" t="str">
        <f t="shared" si="77"/>
        <v/>
      </c>
      <c r="E133" s="3"/>
      <c r="F133" s="3"/>
      <c r="G133" s="3"/>
      <c r="H133" s="4"/>
      <c r="I133" s="9"/>
      <c r="J133" s="9"/>
      <c r="K133" s="9"/>
      <c r="L133" s="9"/>
      <c r="M133" s="8"/>
      <c r="N133" s="381" t="str">
        <f>IF(D133="No",1,(IF(AND(C133="Part 1033",D133="Yes",H133="Line-Haul"),IF(E133&gt;=20,0.27,(VLOOKUP(E133,'Proration Factors'!$E$14:$F$33,2,FALSE))),(IF(AND(C133="Part 1033",D133="Yes",H133="Switch"),IF(E133&gt;=40,0.2,(VLOOKUP(E133,'Proration Factors'!$H$14:$I$53,2,FALSE))),(IF(AND(C133="Part 92",D133="Yes"),IF(E133&gt;=32,0.143,(VLOOKUP(E133,'Proration Factors'!$B$14:$C$45,2,FALSE))),"")))))))</f>
        <v/>
      </c>
      <c r="O133" s="382" t="str">
        <f t="shared" si="78"/>
        <v/>
      </c>
      <c r="P133" s="383" t="str">
        <f t="shared" si="79"/>
        <v/>
      </c>
      <c r="Q133" s="384" t="str">
        <f t="shared" si="0"/>
        <v/>
      </c>
      <c r="R133" s="3"/>
      <c r="S133" s="205"/>
      <c r="T133" s="60"/>
      <c r="U133" s="68">
        <f t="shared" si="55"/>
        <v>0</v>
      </c>
      <c r="V133" s="26">
        <f t="shared" si="56"/>
        <v>0</v>
      </c>
      <c r="W133" s="26">
        <f t="shared" si="57"/>
        <v>0</v>
      </c>
      <c r="X133" s="21">
        <f t="shared" si="58"/>
        <v>0</v>
      </c>
      <c r="Y133" s="42" t="str">
        <f t="shared" si="59"/>
        <v/>
      </c>
      <c r="Z133" s="26" t="str">
        <f t="shared" si="60"/>
        <v/>
      </c>
      <c r="AA133" s="22" t="str">
        <f t="shared" si="61"/>
        <v/>
      </c>
      <c r="AB133" s="22" t="str">
        <f t="shared" si="62"/>
        <v/>
      </c>
      <c r="AC133" s="26" t="str">
        <f t="shared" si="63"/>
        <v/>
      </c>
      <c r="AD133" s="27" t="str">
        <f t="shared" si="64"/>
        <v/>
      </c>
      <c r="AE133" s="69" t="str">
        <f t="shared" si="65"/>
        <v/>
      </c>
      <c r="AF133" s="60">
        <f t="shared" si="66"/>
        <v>0</v>
      </c>
      <c r="AG133" s="70" t="str">
        <f t="shared" si="67"/>
        <v/>
      </c>
      <c r="AH133" s="70" t="str">
        <f t="shared" si="68"/>
        <v/>
      </c>
      <c r="AI133" s="71" t="str">
        <f t="shared" si="69"/>
        <v/>
      </c>
      <c r="AJ133" s="69">
        <f t="shared" si="85"/>
        <v>0</v>
      </c>
      <c r="AK133" s="60">
        <f t="shared" si="86"/>
        <v>0</v>
      </c>
      <c r="AL133" s="60">
        <f t="shared" si="87"/>
        <v>0</v>
      </c>
      <c r="AM133" s="60">
        <f t="shared" si="88"/>
        <v>0</v>
      </c>
      <c r="AN133" s="60">
        <f t="shared" si="89"/>
        <v>0</v>
      </c>
      <c r="AO133" s="60">
        <f t="shared" si="90"/>
        <v>0</v>
      </c>
      <c r="AP133" s="60">
        <f t="shared" si="91"/>
        <v>0</v>
      </c>
      <c r="AQ133" s="60">
        <f t="shared" si="92"/>
        <v>0</v>
      </c>
      <c r="AR133" s="60">
        <f t="shared" si="93"/>
        <v>0</v>
      </c>
      <c r="AS133" s="60">
        <f t="shared" si="94"/>
        <v>0</v>
      </c>
      <c r="AT133" s="60">
        <f t="shared" si="95"/>
        <v>0</v>
      </c>
      <c r="AU133" s="60">
        <f t="shared" si="96"/>
        <v>0</v>
      </c>
      <c r="AV133" s="68">
        <f t="shared" si="80"/>
        <v>0</v>
      </c>
      <c r="AW133" s="68">
        <f t="shared" si="81"/>
        <v>0</v>
      </c>
      <c r="AX133" s="69" t="str">
        <f t="shared" si="82"/>
        <v/>
      </c>
      <c r="AY133" s="68" t="str">
        <f t="shared" si="83"/>
        <v/>
      </c>
      <c r="AZ133" s="67" t="str">
        <f t="shared" si="84"/>
        <v/>
      </c>
      <c r="BA133" s="68" t="str">
        <f t="shared" si="70"/>
        <v/>
      </c>
      <c r="BB133" s="69" t="str">
        <f t="shared" si="71"/>
        <v/>
      </c>
      <c r="BC133" s="68">
        <f t="shared" si="72"/>
        <v>0</v>
      </c>
      <c r="BD133" s="67" t="str">
        <f t="shared" si="73"/>
        <v/>
      </c>
      <c r="BE133" s="69" t="str">
        <f t="shared" si="74"/>
        <v/>
      </c>
      <c r="BF133" s="68" t="str">
        <f t="shared" si="75"/>
        <v/>
      </c>
      <c r="BG133" s="67" t="str">
        <f t="shared" si="76"/>
        <v/>
      </c>
    </row>
    <row r="134" spans="1:59" ht="12" x14ac:dyDescent="0.3">
      <c r="A134" s="445"/>
      <c r="B134" s="3"/>
      <c r="C134" s="3"/>
      <c r="D134" s="495" t="str">
        <f t="shared" si="77"/>
        <v/>
      </c>
      <c r="E134" s="3"/>
      <c r="F134" s="3"/>
      <c r="G134" s="3"/>
      <c r="H134" s="4"/>
      <c r="I134" s="9"/>
      <c r="J134" s="9"/>
      <c r="K134" s="9"/>
      <c r="L134" s="9"/>
      <c r="M134" s="8"/>
      <c r="N134" s="381" t="str">
        <f>IF(D134="No",1,(IF(AND(C134="Part 1033",D134="Yes",H134="Line-Haul"),IF(E134&gt;=20,0.27,(VLOOKUP(E134,'Proration Factors'!$E$14:$F$33,2,FALSE))),(IF(AND(C134="Part 1033",D134="Yes",H134="Switch"),IF(E134&gt;=40,0.2,(VLOOKUP(E134,'Proration Factors'!$H$14:$I$53,2,FALSE))),(IF(AND(C134="Part 92",D134="Yes"),IF(E134&gt;=32,0.143,(VLOOKUP(E134,'Proration Factors'!$B$14:$C$45,2,FALSE))),"")))))))</f>
        <v/>
      </c>
      <c r="O134" s="382" t="str">
        <f t="shared" si="78"/>
        <v/>
      </c>
      <c r="P134" s="383" t="str">
        <f t="shared" si="79"/>
        <v/>
      </c>
      <c r="Q134" s="384" t="str">
        <f t="shared" si="0"/>
        <v/>
      </c>
      <c r="R134" s="3"/>
      <c r="S134" s="205"/>
      <c r="T134" s="60"/>
      <c r="U134" s="68">
        <f t="shared" si="55"/>
        <v>0</v>
      </c>
      <c r="V134" s="26">
        <f t="shared" si="56"/>
        <v>0</v>
      </c>
      <c r="W134" s="26">
        <f t="shared" si="57"/>
        <v>0</v>
      </c>
      <c r="X134" s="21">
        <f t="shared" si="58"/>
        <v>0</v>
      </c>
      <c r="Y134" s="42" t="str">
        <f t="shared" si="59"/>
        <v/>
      </c>
      <c r="Z134" s="26" t="str">
        <f t="shared" si="60"/>
        <v/>
      </c>
      <c r="AA134" s="22" t="str">
        <f t="shared" si="61"/>
        <v/>
      </c>
      <c r="AB134" s="22" t="str">
        <f t="shared" si="62"/>
        <v/>
      </c>
      <c r="AC134" s="26" t="str">
        <f t="shared" si="63"/>
        <v/>
      </c>
      <c r="AD134" s="27" t="str">
        <f t="shared" si="64"/>
        <v/>
      </c>
      <c r="AE134" s="69" t="str">
        <f t="shared" si="65"/>
        <v/>
      </c>
      <c r="AF134" s="60">
        <f t="shared" si="66"/>
        <v>0</v>
      </c>
      <c r="AG134" s="70" t="str">
        <f t="shared" si="67"/>
        <v/>
      </c>
      <c r="AH134" s="70" t="str">
        <f t="shared" si="68"/>
        <v/>
      </c>
      <c r="AI134" s="71" t="str">
        <f t="shared" si="69"/>
        <v/>
      </c>
      <c r="AJ134" s="69">
        <f t="shared" si="85"/>
        <v>0</v>
      </c>
      <c r="AK134" s="60">
        <f t="shared" si="86"/>
        <v>0</v>
      </c>
      <c r="AL134" s="60">
        <f t="shared" si="87"/>
        <v>0</v>
      </c>
      <c r="AM134" s="60">
        <f t="shared" si="88"/>
        <v>0</v>
      </c>
      <c r="AN134" s="60">
        <f t="shared" si="89"/>
        <v>0</v>
      </c>
      <c r="AO134" s="60">
        <f t="shared" si="90"/>
        <v>0</v>
      </c>
      <c r="AP134" s="60">
        <f t="shared" si="91"/>
        <v>0</v>
      </c>
      <c r="AQ134" s="60">
        <f t="shared" si="92"/>
        <v>0</v>
      </c>
      <c r="AR134" s="60">
        <f t="shared" si="93"/>
        <v>0</v>
      </c>
      <c r="AS134" s="60">
        <f t="shared" si="94"/>
        <v>0</v>
      </c>
      <c r="AT134" s="60">
        <f t="shared" si="95"/>
        <v>0</v>
      </c>
      <c r="AU134" s="60">
        <f t="shared" si="96"/>
        <v>0</v>
      </c>
      <c r="AV134" s="68">
        <f t="shared" si="80"/>
        <v>0</v>
      </c>
      <c r="AW134" s="68">
        <f t="shared" si="81"/>
        <v>0</v>
      </c>
      <c r="AX134" s="69" t="str">
        <f t="shared" si="82"/>
        <v/>
      </c>
      <c r="AY134" s="68" t="str">
        <f t="shared" si="83"/>
        <v/>
      </c>
      <c r="AZ134" s="67" t="str">
        <f t="shared" si="84"/>
        <v/>
      </c>
      <c r="BA134" s="68" t="str">
        <f t="shared" si="70"/>
        <v/>
      </c>
      <c r="BB134" s="69" t="str">
        <f t="shared" si="71"/>
        <v/>
      </c>
      <c r="BC134" s="68">
        <f t="shared" si="72"/>
        <v>0</v>
      </c>
      <c r="BD134" s="67" t="str">
        <f t="shared" si="73"/>
        <v/>
      </c>
      <c r="BE134" s="69" t="str">
        <f t="shared" si="74"/>
        <v/>
      </c>
      <c r="BF134" s="68" t="str">
        <f t="shared" si="75"/>
        <v/>
      </c>
      <c r="BG134" s="67" t="str">
        <f t="shared" si="76"/>
        <v/>
      </c>
    </row>
    <row r="135" spans="1:59" ht="12" x14ac:dyDescent="0.3">
      <c r="A135" s="445"/>
      <c r="B135" s="3"/>
      <c r="C135" s="3"/>
      <c r="D135" s="495" t="str">
        <f t="shared" si="77"/>
        <v/>
      </c>
      <c r="E135" s="3"/>
      <c r="F135" s="3"/>
      <c r="G135" s="3"/>
      <c r="H135" s="4"/>
      <c r="I135" s="9"/>
      <c r="J135" s="9"/>
      <c r="K135" s="9"/>
      <c r="L135" s="9"/>
      <c r="M135" s="8"/>
      <c r="N135" s="381" t="str">
        <f>IF(D135="No",1,(IF(AND(C135="Part 1033",D135="Yes",H135="Line-Haul"),IF(E135&gt;=20,0.27,(VLOOKUP(E135,'Proration Factors'!$E$14:$F$33,2,FALSE))),(IF(AND(C135="Part 1033",D135="Yes",H135="Switch"),IF(E135&gt;=40,0.2,(VLOOKUP(E135,'Proration Factors'!$H$14:$I$53,2,FALSE))),(IF(AND(C135="Part 92",D135="Yes"),IF(E135&gt;=32,0.143,(VLOOKUP(E135,'Proration Factors'!$B$14:$C$45,2,FALSE))),"")))))))</f>
        <v/>
      </c>
      <c r="O135" s="382" t="str">
        <f t="shared" si="78"/>
        <v/>
      </c>
      <c r="P135" s="383" t="str">
        <f t="shared" si="79"/>
        <v/>
      </c>
      <c r="Q135" s="384" t="str">
        <f t="shared" si="0"/>
        <v/>
      </c>
      <c r="R135" s="3"/>
      <c r="S135" s="205"/>
      <c r="T135" s="60"/>
      <c r="U135" s="68">
        <f t="shared" si="55"/>
        <v>0</v>
      </c>
      <c r="V135" s="26">
        <f t="shared" si="56"/>
        <v>0</v>
      </c>
      <c r="W135" s="26">
        <f t="shared" si="57"/>
        <v>0</v>
      </c>
      <c r="X135" s="21">
        <f t="shared" si="58"/>
        <v>0</v>
      </c>
      <c r="Y135" s="42" t="str">
        <f t="shared" si="59"/>
        <v/>
      </c>
      <c r="Z135" s="26" t="str">
        <f t="shared" si="60"/>
        <v/>
      </c>
      <c r="AA135" s="22" t="str">
        <f t="shared" si="61"/>
        <v/>
      </c>
      <c r="AB135" s="22" t="str">
        <f t="shared" si="62"/>
        <v/>
      </c>
      <c r="AC135" s="26" t="str">
        <f t="shared" si="63"/>
        <v/>
      </c>
      <c r="AD135" s="27" t="str">
        <f t="shared" si="64"/>
        <v/>
      </c>
      <c r="AE135" s="69" t="str">
        <f t="shared" si="65"/>
        <v/>
      </c>
      <c r="AF135" s="60">
        <f t="shared" si="66"/>
        <v>0</v>
      </c>
      <c r="AG135" s="70" t="str">
        <f t="shared" si="67"/>
        <v/>
      </c>
      <c r="AH135" s="70" t="str">
        <f t="shared" si="68"/>
        <v/>
      </c>
      <c r="AI135" s="71" t="str">
        <f t="shared" si="69"/>
        <v/>
      </c>
      <c r="AJ135" s="69">
        <f t="shared" si="85"/>
        <v>0</v>
      </c>
      <c r="AK135" s="60">
        <f t="shared" si="86"/>
        <v>0</v>
      </c>
      <c r="AL135" s="60">
        <f t="shared" si="87"/>
        <v>0</v>
      </c>
      <c r="AM135" s="60">
        <f t="shared" si="88"/>
        <v>0</v>
      </c>
      <c r="AN135" s="60">
        <f t="shared" si="89"/>
        <v>0</v>
      </c>
      <c r="AO135" s="60">
        <f t="shared" si="90"/>
        <v>0</v>
      </c>
      <c r="AP135" s="60">
        <f t="shared" si="91"/>
        <v>0</v>
      </c>
      <c r="AQ135" s="60">
        <f t="shared" si="92"/>
        <v>0</v>
      </c>
      <c r="AR135" s="60">
        <f t="shared" si="93"/>
        <v>0</v>
      </c>
      <c r="AS135" s="60">
        <f t="shared" si="94"/>
        <v>0</v>
      </c>
      <c r="AT135" s="60">
        <f t="shared" si="95"/>
        <v>0</v>
      </c>
      <c r="AU135" s="60">
        <f t="shared" si="96"/>
        <v>0</v>
      </c>
      <c r="AV135" s="68">
        <f t="shared" si="80"/>
        <v>0</v>
      </c>
      <c r="AW135" s="68">
        <f t="shared" si="81"/>
        <v>0</v>
      </c>
      <c r="AX135" s="69" t="str">
        <f t="shared" si="82"/>
        <v/>
      </c>
      <c r="AY135" s="68" t="str">
        <f t="shared" si="83"/>
        <v/>
      </c>
      <c r="AZ135" s="67" t="str">
        <f t="shared" si="84"/>
        <v/>
      </c>
      <c r="BA135" s="68" t="str">
        <f t="shared" si="70"/>
        <v/>
      </c>
      <c r="BB135" s="69" t="str">
        <f t="shared" si="71"/>
        <v/>
      </c>
      <c r="BC135" s="68">
        <f t="shared" si="72"/>
        <v>0</v>
      </c>
      <c r="BD135" s="67" t="str">
        <f t="shared" si="73"/>
        <v/>
      </c>
      <c r="BE135" s="69" t="str">
        <f t="shared" si="74"/>
        <v/>
      </c>
      <c r="BF135" s="68" t="str">
        <f t="shared" si="75"/>
        <v/>
      </c>
      <c r="BG135" s="67" t="str">
        <f t="shared" si="76"/>
        <v/>
      </c>
    </row>
    <row r="136" spans="1:59" ht="12" x14ac:dyDescent="0.3">
      <c r="A136" s="445"/>
      <c r="B136" s="3"/>
      <c r="C136" s="3"/>
      <c r="D136" s="495" t="str">
        <f t="shared" si="77"/>
        <v/>
      </c>
      <c r="E136" s="3"/>
      <c r="F136" s="3"/>
      <c r="G136" s="3"/>
      <c r="H136" s="4"/>
      <c r="I136" s="9"/>
      <c r="J136" s="9"/>
      <c r="K136" s="9"/>
      <c r="L136" s="9"/>
      <c r="M136" s="8"/>
      <c r="N136" s="381" t="str">
        <f>IF(D136="No",1,(IF(AND(C136="Part 1033",D136="Yes",H136="Line-Haul"),IF(E136&gt;=20,0.27,(VLOOKUP(E136,'Proration Factors'!$E$14:$F$33,2,FALSE))),(IF(AND(C136="Part 1033",D136="Yes",H136="Switch"),IF(E136&gt;=40,0.2,(VLOOKUP(E136,'Proration Factors'!$H$14:$I$53,2,FALSE))),(IF(AND(C136="Part 92",D136="Yes"),IF(E136&gt;=32,0.143,(VLOOKUP(E136,'Proration Factors'!$B$14:$C$45,2,FALSE))),"")))))))</f>
        <v/>
      </c>
      <c r="O136" s="382" t="str">
        <f t="shared" si="78"/>
        <v/>
      </c>
      <c r="P136" s="383" t="str">
        <f t="shared" si="79"/>
        <v/>
      </c>
      <c r="Q136" s="384" t="str">
        <f t="shared" si="0"/>
        <v/>
      </c>
      <c r="R136" s="3"/>
      <c r="S136" s="205"/>
      <c r="T136" s="60"/>
      <c r="U136" s="68">
        <f t="shared" si="55"/>
        <v>0</v>
      </c>
      <c r="V136" s="26">
        <f t="shared" si="56"/>
        <v>0</v>
      </c>
      <c r="W136" s="26">
        <f t="shared" si="57"/>
        <v>0</v>
      </c>
      <c r="X136" s="21">
        <f t="shared" si="58"/>
        <v>0</v>
      </c>
      <c r="Y136" s="42" t="str">
        <f t="shared" si="59"/>
        <v/>
      </c>
      <c r="Z136" s="26" t="str">
        <f t="shared" si="60"/>
        <v/>
      </c>
      <c r="AA136" s="22" t="str">
        <f t="shared" si="61"/>
        <v/>
      </c>
      <c r="AB136" s="22" t="str">
        <f t="shared" si="62"/>
        <v/>
      </c>
      <c r="AC136" s="26" t="str">
        <f t="shared" si="63"/>
        <v/>
      </c>
      <c r="AD136" s="27" t="str">
        <f t="shared" si="64"/>
        <v/>
      </c>
      <c r="AE136" s="69" t="str">
        <f t="shared" si="65"/>
        <v/>
      </c>
      <c r="AF136" s="60">
        <f t="shared" si="66"/>
        <v>0</v>
      </c>
      <c r="AG136" s="70" t="str">
        <f t="shared" si="67"/>
        <v/>
      </c>
      <c r="AH136" s="70" t="str">
        <f t="shared" si="68"/>
        <v/>
      </c>
      <c r="AI136" s="71" t="str">
        <f t="shared" si="69"/>
        <v/>
      </c>
      <c r="AJ136" s="69">
        <f t="shared" si="85"/>
        <v>0</v>
      </c>
      <c r="AK136" s="60">
        <f t="shared" si="86"/>
        <v>0</v>
      </c>
      <c r="AL136" s="60">
        <f t="shared" si="87"/>
        <v>0</v>
      </c>
      <c r="AM136" s="60">
        <f t="shared" si="88"/>
        <v>0</v>
      </c>
      <c r="AN136" s="60">
        <f t="shared" si="89"/>
        <v>0</v>
      </c>
      <c r="AO136" s="60">
        <f t="shared" si="90"/>
        <v>0</v>
      </c>
      <c r="AP136" s="60">
        <f t="shared" si="91"/>
        <v>0</v>
      </c>
      <c r="AQ136" s="60">
        <f t="shared" si="92"/>
        <v>0</v>
      </c>
      <c r="AR136" s="60">
        <f t="shared" si="93"/>
        <v>0</v>
      </c>
      <c r="AS136" s="60">
        <f t="shared" si="94"/>
        <v>0</v>
      </c>
      <c r="AT136" s="60">
        <f t="shared" si="95"/>
        <v>0</v>
      </c>
      <c r="AU136" s="60">
        <f t="shared" si="96"/>
        <v>0</v>
      </c>
      <c r="AV136" s="68">
        <f t="shared" si="80"/>
        <v>0</v>
      </c>
      <c r="AW136" s="68">
        <f t="shared" si="81"/>
        <v>0</v>
      </c>
      <c r="AX136" s="69" t="str">
        <f t="shared" si="82"/>
        <v/>
      </c>
      <c r="AY136" s="68" t="str">
        <f t="shared" si="83"/>
        <v/>
      </c>
      <c r="AZ136" s="67" t="str">
        <f t="shared" si="84"/>
        <v/>
      </c>
      <c r="BA136" s="68" t="str">
        <f t="shared" si="70"/>
        <v/>
      </c>
      <c r="BB136" s="69" t="str">
        <f t="shared" si="71"/>
        <v/>
      </c>
      <c r="BC136" s="68">
        <f t="shared" si="72"/>
        <v>0</v>
      </c>
      <c r="BD136" s="67" t="str">
        <f t="shared" si="73"/>
        <v/>
      </c>
      <c r="BE136" s="69" t="str">
        <f t="shared" si="74"/>
        <v/>
      </c>
      <c r="BF136" s="68" t="str">
        <f t="shared" si="75"/>
        <v/>
      </c>
      <c r="BG136" s="67" t="str">
        <f t="shared" si="76"/>
        <v/>
      </c>
    </row>
    <row r="137" spans="1:59" ht="12" x14ac:dyDescent="0.3">
      <c r="A137" s="445"/>
      <c r="B137" s="3"/>
      <c r="C137" s="3"/>
      <c r="D137" s="495" t="str">
        <f t="shared" si="77"/>
        <v/>
      </c>
      <c r="E137" s="3"/>
      <c r="F137" s="3"/>
      <c r="G137" s="3"/>
      <c r="H137" s="4"/>
      <c r="I137" s="9"/>
      <c r="J137" s="9"/>
      <c r="K137" s="9"/>
      <c r="L137" s="9"/>
      <c r="M137" s="8"/>
      <c r="N137" s="381" t="str">
        <f>IF(D137="No",1,(IF(AND(C137="Part 1033",D137="Yes",H137="Line-Haul"),IF(E137&gt;=20,0.27,(VLOOKUP(E137,'Proration Factors'!$E$14:$F$33,2,FALSE))),(IF(AND(C137="Part 1033",D137="Yes",H137="Switch"),IF(E137&gt;=40,0.2,(VLOOKUP(E137,'Proration Factors'!$H$14:$I$53,2,FALSE))),(IF(AND(C137="Part 92",D137="Yes"),IF(E137&gt;=32,0.143,(VLOOKUP(E137,'Proration Factors'!$B$14:$C$45,2,FALSE))),"")))))))</f>
        <v/>
      </c>
      <c r="O137" s="382" t="str">
        <f t="shared" si="78"/>
        <v/>
      </c>
      <c r="P137" s="383" t="str">
        <f t="shared" si="79"/>
        <v/>
      </c>
      <c r="Q137" s="384" t="str">
        <f t="shared" si="0"/>
        <v/>
      </c>
      <c r="R137" s="3"/>
      <c r="S137" s="205"/>
      <c r="T137" s="60"/>
      <c r="U137" s="68">
        <f t="shared" si="55"/>
        <v>0</v>
      </c>
      <c r="V137" s="26">
        <f t="shared" si="56"/>
        <v>0</v>
      </c>
      <c r="W137" s="26">
        <f t="shared" si="57"/>
        <v>0</v>
      </c>
      <c r="X137" s="21">
        <f t="shared" si="58"/>
        <v>0</v>
      </c>
      <c r="Y137" s="42" t="str">
        <f t="shared" si="59"/>
        <v/>
      </c>
      <c r="Z137" s="26" t="str">
        <f t="shared" si="60"/>
        <v/>
      </c>
      <c r="AA137" s="22" t="str">
        <f t="shared" si="61"/>
        <v/>
      </c>
      <c r="AB137" s="22" t="str">
        <f t="shared" si="62"/>
        <v/>
      </c>
      <c r="AC137" s="26" t="str">
        <f t="shared" si="63"/>
        <v/>
      </c>
      <c r="AD137" s="27" t="str">
        <f t="shared" si="64"/>
        <v/>
      </c>
      <c r="AE137" s="69" t="str">
        <f t="shared" si="65"/>
        <v/>
      </c>
      <c r="AF137" s="60">
        <f t="shared" si="66"/>
        <v>0</v>
      </c>
      <c r="AG137" s="70" t="str">
        <f t="shared" si="67"/>
        <v/>
      </c>
      <c r="AH137" s="70" t="str">
        <f t="shared" si="68"/>
        <v/>
      </c>
      <c r="AI137" s="71" t="str">
        <f t="shared" si="69"/>
        <v/>
      </c>
      <c r="AJ137" s="69">
        <f t="shared" si="85"/>
        <v>0</v>
      </c>
      <c r="AK137" s="60">
        <f t="shared" si="86"/>
        <v>0</v>
      </c>
      <c r="AL137" s="60">
        <f t="shared" si="87"/>
        <v>0</v>
      </c>
      <c r="AM137" s="60">
        <f t="shared" si="88"/>
        <v>0</v>
      </c>
      <c r="AN137" s="60">
        <f t="shared" si="89"/>
        <v>0</v>
      </c>
      <c r="AO137" s="60">
        <f t="shared" si="90"/>
        <v>0</v>
      </c>
      <c r="AP137" s="60">
        <f t="shared" si="91"/>
        <v>0</v>
      </c>
      <c r="AQ137" s="60">
        <f t="shared" si="92"/>
        <v>0</v>
      </c>
      <c r="AR137" s="60">
        <f t="shared" si="93"/>
        <v>0</v>
      </c>
      <c r="AS137" s="60">
        <f t="shared" si="94"/>
        <v>0</v>
      </c>
      <c r="AT137" s="60">
        <f t="shared" si="95"/>
        <v>0</v>
      </c>
      <c r="AU137" s="60">
        <f t="shared" si="96"/>
        <v>0</v>
      </c>
      <c r="AV137" s="68">
        <f t="shared" si="80"/>
        <v>0</v>
      </c>
      <c r="AW137" s="68">
        <f t="shared" si="81"/>
        <v>0</v>
      </c>
      <c r="AX137" s="69" t="str">
        <f t="shared" si="82"/>
        <v/>
      </c>
      <c r="AY137" s="68" t="str">
        <f t="shared" si="83"/>
        <v/>
      </c>
      <c r="AZ137" s="67" t="str">
        <f t="shared" si="84"/>
        <v/>
      </c>
      <c r="BA137" s="68" t="str">
        <f t="shared" si="70"/>
        <v/>
      </c>
      <c r="BB137" s="69" t="str">
        <f t="shared" si="71"/>
        <v/>
      </c>
      <c r="BC137" s="68">
        <f t="shared" si="72"/>
        <v>0</v>
      </c>
      <c r="BD137" s="67" t="str">
        <f t="shared" si="73"/>
        <v/>
      </c>
      <c r="BE137" s="69" t="str">
        <f t="shared" si="74"/>
        <v/>
      </c>
      <c r="BF137" s="68" t="str">
        <f t="shared" si="75"/>
        <v/>
      </c>
      <c r="BG137" s="67" t="str">
        <f t="shared" si="76"/>
        <v/>
      </c>
    </row>
    <row r="138" spans="1:59" ht="12" x14ac:dyDescent="0.3">
      <c r="A138" s="445"/>
      <c r="B138" s="3"/>
      <c r="C138" s="3"/>
      <c r="D138" s="495" t="str">
        <f t="shared" si="77"/>
        <v/>
      </c>
      <c r="E138" s="3"/>
      <c r="F138" s="3"/>
      <c r="G138" s="3"/>
      <c r="H138" s="4"/>
      <c r="I138" s="9"/>
      <c r="J138" s="9"/>
      <c r="K138" s="9"/>
      <c r="L138" s="9"/>
      <c r="M138" s="8"/>
      <c r="N138" s="381" t="str">
        <f>IF(D138="No",1,(IF(AND(C138="Part 1033",D138="Yes",H138="Line-Haul"),IF(E138&gt;=20,0.27,(VLOOKUP(E138,'Proration Factors'!$E$14:$F$33,2,FALSE))),(IF(AND(C138="Part 1033",D138="Yes",H138="Switch"),IF(E138&gt;=40,0.2,(VLOOKUP(E138,'Proration Factors'!$H$14:$I$53,2,FALSE))),(IF(AND(C138="Part 92",D138="Yes"),IF(E138&gt;=32,0.143,(VLOOKUP(E138,'Proration Factors'!$B$14:$C$45,2,FALSE))),"")))))))</f>
        <v/>
      </c>
      <c r="O138" s="382" t="str">
        <f t="shared" si="78"/>
        <v/>
      </c>
      <c r="P138" s="383" t="str">
        <f t="shared" si="79"/>
        <v/>
      </c>
      <c r="Q138" s="384" t="str">
        <f t="shared" si="0"/>
        <v/>
      </c>
      <c r="R138" s="3"/>
      <c r="S138" s="205"/>
      <c r="T138" s="60"/>
      <c r="U138" s="68">
        <f t="shared" si="55"/>
        <v>0</v>
      </c>
      <c r="V138" s="26">
        <f t="shared" si="56"/>
        <v>0</v>
      </c>
      <c r="W138" s="26">
        <f t="shared" si="57"/>
        <v>0</v>
      </c>
      <c r="X138" s="21">
        <f t="shared" si="58"/>
        <v>0</v>
      </c>
      <c r="Y138" s="42" t="str">
        <f t="shared" si="59"/>
        <v/>
      </c>
      <c r="Z138" s="26" t="str">
        <f t="shared" si="60"/>
        <v/>
      </c>
      <c r="AA138" s="22" t="str">
        <f t="shared" si="61"/>
        <v/>
      </c>
      <c r="AB138" s="22" t="str">
        <f t="shared" si="62"/>
        <v/>
      </c>
      <c r="AC138" s="26" t="str">
        <f t="shared" si="63"/>
        <v/>
      </c>
      <c r="AD138" s="27" t="str">
        <f t="shared" si="64"/>
        <v/>
      </c>
      <c r="AE138" s="69" t="str">
        <f t="shared" si="65"/>
        <v/>
      </c>
      <c r="AF138" s="60">
        <f t="shared" si="66"/>
        <v>0</v>
      </c>
      <c r="AG138" s="70" t="str">
        <f t="shared" si="67"/>
        <v/>
      </c>
      <c r="AH138" s="70" t="str">
        <f t="shared" si="68"/>
        <v/>
      </c>
      <c r="AI138" s="71" t="str">
        <f t="shared" si="69"/>
        <v/>
      </c>
      <c r="AJ138" s="69">
        <f t="shared" si="85"/>
        <v>0</v>
      </c>
      <c r="AK138" s="60">
        <f t="shared" si="86"/>
        <v>0</v>
      </c>
      <c r="AL138" s="60">
        <f t="shared" si="87"/>
        <v>0</v>
      </c>
      <c r="AM138" s="60">
        <f t="shared" si="88"/>
        <v>0</v>
      </c>
      <c r="AN138" s="60">
        <f t="shared" si="89"/>
        <v>0</v>
      </c>
      <c r="AO138" s="60">
        <f t="shared" si="90"/>
        <v>0</v>
      </c>
      <c r="AP138" s="60">
        <f t="shared" si="91"/>
        <v>0</v>
      </c>
      <c r="AQ138" s="60">
        <f t="shared" si="92"/>
        <v>0</v>
      </c>
      <c r="AR138" s="60">
        <f t="shared" si="93"/>
        <v>0</v>
      </c>
      <c r="AS138" s="60">
        <f t="shared" si="94"/>
        <v>0</v>
      </c>
      <c r="AT138" s="60">
        <f t="shared" si="95"/>
        <v>0</v>
      </c>
      <c r="AU138" s="60">
        <f t="shared" si="96"/>
        <v>0</v>
      </c>
      <c r="AV138" s="68">
        <f t="shared" si="80"/>
        <v>0</v>
      </c>
      <c r="AW138" s="68">
        <f t="shared" si="81"/>
        <v>0</v>
      </c>
      <c r="AX138" s="69" t="str">
        <f t="shared" si="82"/>
        <v/>
      </c>
      <c r="AY138" s="68" t="str">
        <f t="shared" si="83"/>
        <v/>
      </c>
      <c r="AZ138" s="67" t="str">
        <f t="shared" si="84"/>
        <v/>
      </c>
      <c r="BA138" s="68" t="str">
        <f t="shared" si="70"/>
        <v/>
      </c>
      <c r="BB138" s="69" t="str">
        <f t="shared" si="71"/>
        <v/>
      </c>
      <c r="BC138" s="68">
        <f t="shared" si="72"/>
        <v>0</v>
      </c>
      <c r="BD138" s="67" t="str">
        <f t="shared" si="73"/>
        <v/>
      </c>
      <c r="BE138" s="69" t="str">
        <f t="shared" si="74"/>
        <v/>
      </c>
      <c r="BF138" s="68" t="str">
        <f t="shared" si="75"/>
        <v/>
      </c>
      <c r="BG138" s="67" t="str">
        <f t="shared" si="76"/>
        <v/>
      </c>
    </row>
    <row r="139" spans="1:59" ht="12" x14ac:dyDescent="0.3">
      <c r="A139" s="445"/>
      <c r="B139" s="3"/>
      <c r="C139" s="3"/>
      <c r="D139" s="495" t="str">
        <f t="shared" si="77"/>
        <v/>
      </c>
      <c r="E139" s="3"/>
      <c r="F139" s="3"/>
      <c r="G139" s="3"/>
      <c r="H139" s="4"/>
      <c r="I139" s="9"/>
      <c r="J139" s="9"/>
      <c r="K139" s="9"/>
      <c r="L139" s="9"/>
      <c r="M139" s="8"/>
      <c r="N139" s="381" t="str">
        <f>IF(D139="No",1,(IF(AND(C139="Part 1033",D139="Yes",H139="Line-Haul"),IF(E139&gt;=20,0.27,(VLOOKUP(E139,'Proration Factors'!$E$14:$F$33,2,FALSE))),(IF(AND(C139="Part 1033",D139="Yes",H139="Switch"),IF(E139&gt;=40,0.2,(VLOOKUP(E139,'Proration Factors'!$H$14:$I$53,2,FALSE))),(IF(AND(C139="Part 92",D139="Yes"),IF(E139&gt;=32,0.143,(VLOOKUP(E139,'Proration Factors'!$B$14:$C$45,2,FALSE))),"")))))))</f>
        <v/>
      </c>
      <c r="O139" s="382" t="str">
        <f t="shared" si="78"/>
        <v/>
      </c>
      <c r="P139" s="383" t="str">
        <f t="shared" si="79"/>
        <v/>
      </c>
      <c r="Q139" s="384" t="str">
        <f t="shared" si="0"/>
        <v/>
      </c>
      <c r="R139" s="3"/>
      <c r="S139" s="205"/>
      <c r="T139" s="60"/>
      <c r="U139" s="68">
        <f t="shared" si="55"/>
        <v>0</v>
      </c>
      <c r="V139" s="26">
        <f t="shared" si="56"/>
        <v>0</v>
      </c>
      <c r="W139" s="26">
        <f t="shared" si="57"/>
        <v>0</v>
      </c>
      <c r="X139" s="21">
        <f t="shared" si="58"/>
        <v>0</v>
      </c>
      <c r="Y139" s="42" t="str">
        <f t="shared" si="59"/>
        <v/>
      </c>
      <c r="Z139" s="26" t="str">
        <f t="shared" si="60"/>
        <v/>
      </c>
      <c r="AA139" s="22" t="str">
        <f t="shared" si="61"/>
        <v/>
      </c>
      <c r="AB139" s="22" t="str">
        <f t="shared" si="62"/>
        <v/>
      </c>
      <c r="AC139" s="26" t="str">
        <f t="shared" si="63"/>
        <v/>
      </c>
      <c r="AD139" s="27" t="str">
        <f t="shared" si="64"/>
        <v/>
      </c>
      <c r="AE139" s="69" t="str">
        <f t="shared" si="65"/>
        <v/>
      </c>
      <c r="AF139" s="60">
        <f t="shared" si="66"/>
        <v>0</v>
      </c>
      <c r="AG139" s="70" t="str">
        <f t="shared" si="67"/>
        <v/>
      </c>
      <c r="AH139" s="70" t="str">
        <f t="shared" si="68"/>
        <v/>
      </c>
      <c r="AI139" s="71" t="str">
        <f t="shared" si="69"/>
        <v/>
      </c>
      <c r="AJ139" s="69">
        <f t="shared" si="85"/>
        <v>0</v>
      </c>
      <c r="AK139" s="60">
        <f t="shared" si="86"/>
        <v>0</v>
      </c>
      <c r="AL139" s="60">
        <f t="shared" si="87"/>
        <v>0</v>
      </c>
      <c r="AM139" s="60">
        <f t="shared" si="88"/>
        <v>0</v>
      </c>
      <c r="AN139" s="60">
        <f t="shared" si="89"/>
        <v>0</v>
      </c>
      <c r="AO139" s="60">
        <f t="shared" si="90"/>
        <v>0</v>
      </c>
      <c r="AP139" s="60">
        <f t="shared" si="91"/>
        <v>0</v>
      </c>
      <c r="AQ139" s="60">
        <f t="shared" si="92"/>
        <v>0</v>
      </c>
      <c r="AR139" s="60">
        <f t="shared" si="93"/>
        <v>0</v>
      </c>
      <c r="AS139" s="60">
        <f t="shared" si="94"/>
        <v>0</v>
      </c>
      <c r="AT139" s="60">
        <f t="shared" si="95"/>
        <v>0</v>
      </c>
      <c r="AU139" s="60">
        <f t="shared" si="96"/>
        <v>0</v>
      </c>
      <c r="AV139" s="68">
        <f t="shared" si="80"/>
        <v>0</v>
      </c>
      <c r="AW139" s="68">
        <f t="shared" si="81"/>
        <v>0</v>
      </c>
      <c r="AX139" s="69" t="str">
        <f t="shared" si="82"/>
        <v/>
      </c>
      <c r="AY139" s="68" t="str">
        <f t="shared" si="83"/>
        <v/>
      </c>
      <c r="AZ139" s="67" t="str">
        <f t="shared" si="84"/>
        <v/>
      </c>
      <c r="BA139" s="68" t="str">
        <f t="shared" si="70"/>
        <v/>
      </c>
      <c r="BB139" s="69" t="str">
        <f t="shared" si="71"/>
        <v/>
      </c>
      <c r="BC139" s="68">
        <f t="shared" si="72"/>
        <v>0</v>
      </c>
      <c r="BD139" s="67" t="str">
        <f t="shared" si="73"/>
        <v/>
      </c>
      <c r="BE139" s="69" t="str">
        <f t="shared" si="74"/>
        <v/>
      </c>
      <c r="BF139" s="68" t="str">
        <f t="shared" si="75"/>
        <v/>
      </c>
      <c r="BG139" s="67" t="str">
        <f t="shared" si="76"/>
        <v/>
      </c>
    </row>
    <row r="140" spans="1:59" ht="12" x14ac:dyDescent="0.3">
      <c r="A140" s="445"/>
      <c r="B140" s="3"/>
      <c r="C140" s="3"/>
      <c r="D140" s="495" t="str">
        <f t="shared" si="77"/>
        <v/>
      </c>
      <c r="E140" s="3"/>
      <c r="F140" s="3"/>
      <c r="G140" s="3"/>
      <c r="H140" s="4"/>
      <c r="I140" s="9"/>
      <c r="J140" s="9"/>
      <c r="K140" s="9"/>
      <c r="L140" s="9"/>
      <c r="M140" s="8"/>
      <c r="N140" s="381" t="str">
        <f>IF(D140="No",1,(IF(AND(C140="Part 1033",D140="Yes",H140="Line-Haul"),IF(E140&gt;=20,0.27,(VLOOKUP(E140,'Proration Factors'!$E$14:$F$33,2,FALSE))),(IF(AND(C140="Part 1033",D140="Yes",H140="Switch"),IF(E140&gt;=40,0.2,(VLOOKUP(E140,'Proration Factors'!$H$14:$I$53,2,FALSE))),(IF(AND(C140="Part 92",D140="Yes"),IF(E140&gt;=32,0.143,(VLOOKUP(E140,'Proration Factors'!$B$14:$C$45,2,FALSE))),"")))))))</f>
        <v/>
      </c>
      <c r="O140" s="382" t="str">
        <f t="shared" si="78"/>
        <v/>
      </c>
      <c r="P140" s="383" t="str">
        <f t="shared" si="79"/>
        <v/>
      </c>
      <c r="Q140" s="384" t="str">
        <f t="shared" si="0"/>
        <v/>
      </c>
      <c r="R140" s="3"/>
      <c r="S140" s="205"/>
      <c r="T140" s="60"/>
      <c r="U140" s="68">
        <f t="shared" si="55"/>
        <v>0</v>
      </c>
      <c r="V140" s="26">
        <f t="shared" si="56"/>
        <v>0</v>
      </c>
      <c r="W140" s="26">
        <f t="shared" si="57"/>
        <v>0</v>
      </c>
      <c r="X140" s="21">
        <f t="shared" si="58"/>
        <v>0</v>
      </c>
      <c r="Y140" s="42" t="str">
        <f t="shared" si="59"/>
        <v/>
      </c>
      <c r="Z140" s="26" t="str">
        <f t="shared" si="60"/>
        <v/>
      </c>
      <c r="AA140" s="22" t="str">
        <f t="shared" si="61"/>
        <v/>
      </c>
      <c r="AB140" s="22" t="str">
        <f t="shared" si="62"/>
        <v/>
      </c>
      <c r="AC140" s="26" t="str">
        <f t="shared" si="63"/>
        <v/>
      </c>
      <c r="AD140" s="27" t="str">
        <f t="shared" si="64"/>
        <v/>
      </c>
      <c r="AE140" s="69" t="str">
        <f t="shared" si="65"/>
        <v/>
      </c>
      <c r="AF140" s="60">
        <f t="shared" si="66"/>
        <v>0</v>
      </c>
      <c r="AG140" s="70" t="str">
        <f t="shared" si="67"/>
        <v/>
      </c>
      <c r="AH140" s="70" t="str">
        <f t="shared" si="68"/>
        <v/>
      </c>
      <c r="AI140" s="71" t="str">
        <f t="shared" si="69"/>
        <v/>
      </c>
      <c r="AJ140" s="69">
        <f t="shared" si="85"/>
        <v>0</v>
      </c>
      <c r="AK140" s="60">
        <f t="shared" si="86"/>
        <v>0</v>
      </c>
      <c r="AL140" s="60">
        <f t="shared" si="87"/>
        <v>0</v>
      </c>
      <c r="AM140" s="60">
        <f t="shared" si="88"/>
        <v>0</v>
      </c>
      <c r="AN140" s="60">
        <f t="shared" si="89"/>
        <v>0</v>
      </c>
      <c r="AO140" s="60">
        <f t="shared" si="90"/>
        <v>0</v>
      </c>
      <c r="AP140" s="60">
        <f t="shared" si="91"/>
        <v>0</v>
      </c>
      <c r="AQ140" s="60">
        <f t="shared" si="92"/>
        <v>0</v>
      </c>
      <c r="AR140" s="60">
        <f t="shared" si="93"/>
        <v>0</v>
      </c>
      <c r="AS140" s="60">
        <f t="shared" si="94"/>
        <v>0</v>
      </c>
      <c r="AT140" s="60">
        <f t="shared" si="95"/>
        <v>0</v>
      </c>
      <c r="AU140" s="60">
        <f t="shared" si="96"/>
        <v>0</v>
      </c>
      <c r="AV140" s="68">
        <f t="shared" si="80"/>
        <v>0</v>
      </c>
      <c r="AW140" s="68">
        <f t="shared" si="81"/>
        <v>0</v>
      </c>
      <c r="AX140" s="69" t="str">
        <f t="shared" si="82"/>
        <v/>
      </c>
      <c r="AY140" s="68" t="str">
        <f t="shared" si="83"/>
        <v/>
      </c>
      <c r="AZ140" s="67" t="str">
        <f t="shared" si="84"/>
        <v/>
      </c>
      <c r="BA140" s="68" t="str">
        <f t="shared" si="70"/>
        <v/>
      </c>
      <c r="BB140" s="69" t="str">
        <f t="shared" si="71"/>
        <v/>
      </c>
      <c r="BC140" s="68">
        <f t="shared" si="72"/>
        <v>0</v>
      </c>
      <c r="BD140" s="67" t="str">
        <f t="shared" si="73"/>
        <v/>
      </c>
      <c r="BE140" s="69" t="str">
        <f t="shared" si="74"/>
        <v/>
      </c>
      <c r="BF140" s="68" t="str">
        <f t="shared" si="75"/>
        <v/>
      </c>
      <c r="BG140" s="67" t="str">
        <f t="shared" si="76"/>
        <v/>
      </c>
    </row>
    <row r="141" spans="1:59" ht="12" x14ac:dyDescent="0.3">
      <c r="A141" s="445"/>
      <c r="B141" s="3"/>
      <c r="C141" s="3"/>
      <c r="D141" s="495" t="str">
        <f t="shared" si="77"/>
        <v/>
      </c>
      <c r="E141" s="3"/>
      <c r="F141" s="3"/>
      <c r="G141" s="3"/>
      <c r="H141" s="4"/>
      <c r="I141" s="9"/>
      <c r="J141" s="9"/>
      <c r="K141" s="9"/>
      <c r="L141" s="9"/>
      <c r="M141" s="8"/>
      <c r="N141" s="381" t="str">
        <f>IF(D141="No",1,(IF(AND(C141="Part 1033",D141="Yes",H141="Line-Haul"),IF(E141&gt;=20,0.27,(VLOOKUP(E141,'Proration Factors'!$E$14:$F$33,2,FALSE))),(IF(AND(C141="Part 1033",D141="Yes",H141="Switch"),IF(E141&gt;=40,0.2,(VLOOKUP(E141,'Proration Factors'!$H$14:$I$53,2,FALSE))),(IF(AND(C141="Part 92",D141="Yes"),IF(E141&gt;=32,0.143,(VLOOKUP(E141,'Proration Factors'!$B$14:$C$45,2,FALSE))),"")))))))</f>
        <v/>
      </c>
      <c r="O141" s="382" t="str">
        <f t="shared" si="78"/>
        <v/>
      </c>
      <c r="P141" s="383" t="str">
        <f t="shared" si="79"/>
        <v/>
      </c>
      <c r="Q141" s="384" t="str">
        <f t="shared" si="0"/>
        <v/>
      </c>
      <c r="R141" s="3"/>
      <c r="S141" s="205"/>
      <c r="T141" s="60"/>
      <c r="U141" s="68">
        <f t="shared" si="55"/>
        <v>0</v>
      </c>
      <c r="V141" s="26">
        <f t="shared" si="56"/>
        <v>0</v>
      </c>
      <c r="W141" s="26">
        <f t="shared" si="57"/>
        <v>0</v>
      </c>
      <c r="X141" s="21">
        <f t="shared" si="58"/>
        <v>0</v>
      </c>
      <c r="Y141" s="42" t="str">
        <f t="shared" si="59"/>
        <v/>
      </c>
      <c r="Z141" s="26" t="str">
        <f t="shared" si="60"/>
        <v/>
      </c>
      <c r="AA141" s="22" t="str">
        <f t="shared" si="61"/>
        <v/>
      </c>
      <c r="AB141" s="22" t="str">
        <f t="shared" si="62"/>
        <v/>
      </c>
      <c r="AC141" s="26" t="str">
        <f t="shared" si="63"/>
        <v/>
      </c>
      <c r="AD141" s="27" t="str">
        <f t="shared" si="64"/>
        <v/>
      </c>
      <c r="AE141" s="69" t="str">
        <f t="shared" si="65"/>
        <v/>
      </c>
      <c r="AF141" s="60">
        <f t="shared" si="66"/>
        <v>0</v>
      </c>
      <c r="AG141" s="70" t="str">
        <f t="shared" si="67"/>
        <v/>
      </c>
      <c r="AH141" s="70" t="str">
        <f t="shared" si="68"/>
        <v/>
      </c>
      <c r="AI141" s="71" t="str">
        <f t="shared" si="69"/>
        <v/>
      </c>
      <c r="AJ141" s="62">
        <f t="shared" si="85"/>
        <v>0</v>
      </c>
      <c r="AK141" s="63">
        <f t="shared" si="86"/>
        <v>0</v>
      </c>
      <c r="AL141" s="63">
        <f t="shared" si="87"/>
        <v>0</v>
      </c>
      <c r="AM141" s="63">
        <f t="shared" si="88"/>
        <v>0</v>
      </c>
      <c r="AN141" s="63">
        <f t="shared" si="89"/>
        <v>0</v>
      </c>
      <c r="AO141" s="63">
        <f t="shared" si="90"/>
        <v>0</v>
      </c>
      <c r="AP141" s="63">
        <f t="shared" si="91"/>
        <v>0</v>
      </c>
      <c r="AQ141" s="63">
        <f t="shared" si="92"/>
        <v>0</v>
      </c>
      <c r="AR141" s="63">
        <f t="shared" si="93"/>
        <v>0</v>
      </c>
      <c r="AS141" s="63">
        <f t="shared" si="94"/>
        <v>0</v>
      </c>
      <c r="AT141" s="63">
        <f t="shared" si="95"/>
        <v>0</v>
      </c>
      <c r="AU141" s="63">
        <f t="shared" si="96"/>
        <v>0</v>
      </c>
      <c r="AV141" s="68">
        <f t="shared" si="80"/>
        <v>0</v>
      </c>
      <c r="AW141" s="68">
        <f t="shared" si="81"/>
        <v>0</v>
      </c>
      <c r="AX141" s="69" t="str">
        <f t="shared" si="82"/>
        <v/>
      </c>
      <c r="AY141" s="68" t="str">
        <f t="shared" si="83"/>
        <v/>
      </c>
      <c r="AZ141" s="67" t="str">
        <f t="shared" si="84"/>
        <v/>
      </c>
      <c r="BA141" s="68" t="str">
        <f t="shared" si="70"/>
        <v/>
      </c>
      <c r="BB141" s="69" t="str">
        <f t="shared" si="71"/>
        <v/>
      </c>
      <c r="BC141" s="68">
        <f t="shared" si="72"/>
        <v>0</v>
      </c>
      <c r="BD141" s="67" t="str">
        <f t="shared" si="73"/>
        <v/>
      </c>
      <c r="BE141" s="69" t="str">
        <f t="shared" si="74"/>
        <v/>
      </c>
      <c r="BF141" s="68" t="str">
        <f t="shared" si="75"/>
        <v/>
      </c>
      <c r="BG141" s="67" t="str">
        <f t="shared" si="76"/>
        <v/>
      </c>
    </row>
    <row r="142" spans="1:59" ht="12" x14ac:dyDescent="0.3">
      <c r="A142" s="445"/>
      <c r="B142" s="3"/>
      <c r="C142" s="3"/>
      <c r="D142" s="495" t="str">
        <f t="shared" si="77"/>
        <v/>
      </c>
      <c r="E142" s="3"/>
      <c r="F142" s="3"/>
      <c r="G142" s="3"/>
      <c r="H142" s="4"/>
      <c r="I142" s="9"/>
      <c r="J142" s="9"/>
      <c r="K142" s="9"/>
      <c r="L142" s="9"/>
      <c r="M142" s="8"/>
      <c r="N142" s="381" t="str">
        <f>IF(D142="No",1,(IF(AND(C142="Part 1033",D142="Yes",H142="Line-Haul"),IF(E142&gt;=20,0.27,(VLOOKUP(E142,'Proration Factors'!$E$14:$F$33,2,FALSE))),(IF(AND(C142="Part 1033",D142="Yes",H142="Switch"),IF(E142&gt;=40,0.2,(VLOOKUP(E142,'Proration Factors'!$H$14:$I$53,2,FALSE))),(IF(AND(C142="Part 92",D142="Yes"),IF(E142&gt;=32,0.143,(VLOOKUP(E142,'Proration Factors'!$B$14:$C$45,2,FALSE))),"")))))))</f>
        <v/>
      </c>
      <c r="O142" s="382" t="str">
        <f t="shared" si="78"/>
        <v/>
      </c>
      <c r="P142" s="383" t="str">
        <f t="shared" si="79"/>
        <v/>
      </c>
      <c r="Q142" s="384" t="str">
        <f t="shared" si="0"/>
        <v/>
      </c>
      <c r="R142" s="3"/>
      <c r="S142" s="205"/>
      <c r="T142" s="60"/>
      <c r="U142" s="68">
        <f t="shared" si="55"/>
        <v>0</v>
      </c>
      <c r="V142" s="26">
        <f t="shared" si="56"/>
        <v>0</v>
      </c>
      <c r="W142" s="26">
        <f t="shared" si="57"/>
        <v>0</v>
      </c>
      <c r="X142" s="21">
        <f t="shared" si="58"/>
        <v>0</v>
      </c>
      <c r="Y142" s="42" t="str">
        <f t="shared" si="59"/>
        <v/>
      </c>
      <c r="Z142" s="26" t="str">
        <f t="shared" si="60"/>
        <v/>
      </c>
      <c r="AA142" s="22" t="str">
        <f t="shared" si="61"/>
        <v/>
      </c>
      <c r="AB142" s="22" t="str">
        <f t="shared" si="62"/>
        <v/>
      </c>
      <c r="AC142" s="26" t="str">
        <f t="shared" si="63"/>
        <v/>
      </c>
      <c r="AD142" s="27" t="str">
        <f t="shared" si="64"/>
        <v/>
      </c>
      <c r="AE142" s="69" t="str">
        <f t="shared" si="65"/>
        <v/>
      </c>
      <c r="AF142" s="60">
        <f t="shared" si="66"/>
        <v>0</v>
      </c>
      <c r="AG142" s="70" t="str">
        <f t="shared" si="67"/>
        <v/>
      </c>
      <c r="AH142" s="70" t="str">
        <f t="shared" si="68"/>
        <v/>
      </c>
      <c r="AI142" s="71" t="str">
        <f t="shared" si="69"/>
        <v/>
      </c>
      <c r="AJ142" s="69">
        <f t="shared" si="85"/>
        <v>0</v>
      </c>
      <c r="AK142" s="60">
        <f t="shared" si="86"/>
        <v>0</v>
      </c>
      <c r="AL142" s="60">
        <f t="shared" si="87"/>
        <v>0</v>
      </c>
      <c r="AM142" s="60">
        <f t="shared" si="88"/>
        <v>0</v>
      </c>
      <c r="AN142" s="60">
        <f t="shared" si="89"/>
        <v>0</v>
      </c>
      <c r="AO142" s="60">
        <f t="shared" si="90"/>
        <v>0</v>
      </c>
      <c r="AP142" s="60">
        <f t="shared" si="91"/>
        <v>0</v>
      </c>
      <c r="AQ142" s="60">
        <f t="shared" si="92"/>
        <v>0</v>
      </c>
      <c r="AR142" s="60">
        <f t="shared" si="93"/>
        <v>0</v>
      </c>
      <c r="AS142" s="60">
        <f t="shared" si="94"/>
        <v>0</v>
      </c>
      <c r="AT142" s="60">
        <f t="shared" si="95"/>
        <v>0</v>
      </c>
      <c r="AU142" s="60">
        <f t="shared" si="96"/>
        <v>0</v>
      </c>
      <c r="AV142" s="68">
        <f t="shared" si="80"/>
        <v>0</v>
      </c>
      <c r="AW142" s="68">
        <f t="shared" si="81"/>
        <v>0</v>
      </c>
      <c r="AX142" s="69" t="str">
        <f t="shared" si="82"/>
        <v/>
      </c>
      <c r="AY142" s="68" t="str">
        <f t="shared" si="83"/>
        <v/>
      </c>
      <c r="AZ142" s="67" t="str">
        <f t="shared" si="84"/>
        <v/>
      </c>
      <c r="BA142" s="68" t="str">
        <f t="shared" si="70"/>
        <v/>
      </c>
      <c r="BB142" s="69" t="str">
        <f t="shared" si="71"/>
        <v/>
      </c>
      <c r="BC142" s="68">
        <f t="shared" si="72"/>
        <v>0</v>
      </c>
      <c r="BD142" s="67" t="str">
        <f t="shared" si="73"/>
        <v/>
      </c>
      <c r="BE142" s="69" t="str">
        <f t="shared" si="74"/>
        <v/>
      </c>
      <c r="BF142" s="68" t="str">
        <f t="shared" si="75"/>
        <v/>
      </c>
      <c r="BG142" s="67" t="str">
        <f t="shared" si="76"/>
        <v/>
      </c>
    </row>
    <row r="143" spans="1:59" ht="12" x14ac:dyDescent="0.3">
      <c r="A143" s="445"/>
      <c r="B143" s="3"/>
      <c r="C143" s="3"/>
      <c r="D143" s="495" t="str">
        <f t="shared" si="77"/>
        <v/>
      </c>
      <c r="E143" s="3"/>
      <c r="F143" s="3"/>
      <c r="G143" s="3"/>
      <c r="H143" s="4"/>
      <c r="I143" s="9"/>
      <c r="J143" s="9"/>
      <c r="K143" s="9"/>
      <c r="L143" s="9"/>
      <c r="M143" s="8"/>
      <c r="N143" s="381" t="str">
        <f>IF(D143="No",1,(IF(AND(C143="Part 1033",D143="Yes",H143="Line-Haul"),IF(E143&gt;=20,0.27,(VLOOKUP(E143,'Proration Factors'!$E$14:$F$33,2,FALSE))),(IF(AND(C143="Part 1033",D143="Yes",H143="Switch"),IF(E143&gt;=40,0.2,(VLOOKUP(E143,'Proration Factors'!$H$14:$I$53,2,FALSE))),(IF(AND(C143="Part 92",D143="Yes"),IF(E143&gt;=32,0.143,(VLOOKUP(E143,'Proration Factors'!$B$14:$C$45,2,FALSE))),"")))))))</f>
        <v/>
      </c>
      <c r="O143" s="382" t="str">
        <f t="shared" si="78"/>
        <v/>
      </c>
      <c r="P143" s="383" t="str">
        <f t="shared" si="79"/>
        <v/>
      </c>
      <c r="Q143" s="384" t="str">
        <f t="shared" si="0"/>
        <v/>
      </c>
      <c r="R143" s="3"/>
      <c r="S143" s="205"/>
      <c r="T143" s="60"/>
      <c r="U143" s="68">
        <f t="shared" ref="U143:U206" si="97">IF(OR(Q143=$B$380,Q143=$B$381,Q143=$B$382,Q143=$B$383,Q143=$B$384,Q143=$B$385,Q143=$B$386),1,0)</f>
        <v>0</v>
      </c>
      <c r="V143" s="26">
        <f t="shared" ref="V143:V206" si="98" xml:space="preserve"> IF(NOT(OR(ISBLANK($C$11), ISBLANK(B143),ISBLANK(C143),ISBLANK(D143),ISBLANK(F143),ISBLANK(G143),ISBLANK(H143),ISBLANK(I143),ISBLANK(J143),ISBLANK(N143),ISBLANK(L143), ISBLANK(M143))),1,0)</f>
        <v>0</v>
      </c>
      <c r="W143" s="26">
        <f t="shared" ref="W143:W206" si="99">IF(ISBLANK(G143),0,IF(AND($C$11&gt;2014,D143=$C$375,G143&lt;&gt;$E$378),1,IF(AND(G143&lt;&gt;$E$377,D143=$C$375,$C$11&lt;2015,OR(AND(H143=$F$377,$C$11&gt;2011),AND(H143=$F$378,$C$11&gt;2010))),1,0)))</f>
        <v>0</v>
      </c>
      <c r="X143" s="21">
        <f t="shared" ref="X143:X206" si="100">IF(AND(G143&lt;&gt;$E$376,D143=$C$375,C143=$B$374,$C$11&gt;2005,OR(AND(H143=$F$377,$C$11&lt;2012),AND(H143=$F$378,$C$11&lt;2011))),1,IF(AND(G143=$E$376,D143=$C$375,C143&lt;&gt;$B$374,$C$11&gt;2005,OR(AND(H143=$F$377,$C$11&lt;2012),AND(H143=$F$378,$C$11&lt;2011))),1,0))</f>
        <v>0</v>
      </c>
      <c r="Y143" s="42" t="str">
        <f t="shared" ref="Y143:Y206" si="101">G143&amp;F143&amp;H143</f>
        <v/>
      </c>
      <c r="Z143" s="26" t="str">
        <f t="shared" ref="Z143:Z206" si="102">IF(AND(C143=$B$375,D143=$C$374,G143=$E$376,F143=$D$375,$C$11&lt;2013,H143=$F$377),0.2,IF(AND(C143=$B$375,F143=$D$375,G143=$E$376,H143=$F$378,$C$11&lt;2013),0.24,""))</f>
        <v/>
      </c>
      <c r="AA143" s="22" t="str">
        <f t="shared" ref="AA143:AA206" si="103">IF(AND(V143&lt;&gt;0,C143=$B$375,Z143=""),IF(VLOOKUP(Y143,$U$319:$AC$353,5,FALSE)&lt;&gt;0,VLOOKUP(Y143,$U$319:$AC$353,5,FALSE),""),"")</f>
        <v/>
      </c>
      <c r="AB143" s="22" t="str">
        <f t="shared" ref="AB143:AB206" si="104">IF(AND(V143&lt;&gt;0,C143=$B$374,Z143=""),IF(VLOOKUP(Y143,$U$319:$AC$353,7,FALSE)&lt;&gt;0,VLOOKUP(Y143,$U$319:$AC$353,7,FALSE),""),"")</f>
        <v/>
      </c>
      <c r="AC143" s="26" t="str">
        <f t="shared" ref="AC143:AC206" si="105">IF(AND(V143&lt;&gt;0,C143=$B$375),VLOOKUP(Y143,$U$319:$AC$353,6,FALSE),"")</f>
        <v/>
      </c>
      <c r="AD143" s="27" t="str">
        <f t="shared" ref="AD143:AD206" si="106">IF(AND(V143&lt;&gt;0,C143=$B$374),VLOOKUP(Y143,$U$319:$AC$353,8,FALSE),"")</f>
        <v/>
      </c>
      <c r="AE143" s="69" t="str">
        <f t="shared" ref="AE143:AE206" si="107">IF(AND(AC143="",AD143=""),"",IF(OR(AC143=0,AD143=0),0,IF(OR(M143&gt;AC143,M143&gt;AD143),1,0)))</f>
        <v/>
      </c>
      <c r="AF143" s="60">
        <f t="shared" ref="AF143:AF206" si="108">IF(B143=B142,(IF(AND(C143=C142,D143=D142,I143=I142,L143=L142),0,1)),0)</f>
        <v>0</v>
      </c>
      <c r="AG143" s="70" t="str">
        <f t="shared" ref="AG143:AG206" si="109">IF(C143=$B$374,IF(H143=$F$377,$B$395,$B$394),IF(AND(H143=$F$378,G143=$E$375),$B$393,IF(AND(H143=$F$378,G143=$E$376),$B$392,"")))</f>
        <v/>
      </c>
      <c r="AH143" s="70" t="str">
        <f t="shared" ref="AH143:AH206" si="110">IF(AND(C143=$B$375,H143=$F$377), IF(G143=$E$374,$B$391,IF(G143=$E$375,$B$390,IF(G143=$E$376,$B$389,IF(G143=$E$377,$B$388,"")))),"")</f>
        <v/>
      </c>
      <c r="AI143" s="71" t="str">
        <f t="shared" ref="AI143:AI206" si="111">IF(AG143&lt;&gt;"",AG143,AH143)</f>
        <v/>
      </c>
      <c r="AJ143" s="69">
        <f t="shared" si="85"/>
        <v>0</v>
      </c>
      <c r="AK143" s="60">
        <f t="shared" si="86"/>
        <v>0</v>
      </c>
      <c r="AL143" s="60">
        <f t="shared" si="87"/>
        <v>0</v>
      </c>
      <c r="AM143" s="60">
        <f t="shared" si="88"/>
        <v>0</v>
      </c>
      <c r="AN143" s="60">
        <f t="shared" si="89"/>
        <v>0</v>
      </c>
      <c r="AO143" s="60">
        <f t="shared" si="90"/>
        <v>0</v>
      </c>
      <c r="AP143" s="60">
        <f t="shared" si="91"/>
        <v>0</v>
      </c>
      <c r="AQ143" s="60">
        <f t="shared" si="92"/>
        <v>0</v>
      </c>
      <c r="AR143" s="60">
        <f t="shared" si="93"/>
        <v>0</v>
      </c>
      <c r="AS143" s="60">
        <f t="shared" si="94"/>
        <v>0</v>
      </c>
      <c r="AT143" s="60">
        <f t="shared" si="95"/>
        <v>0</v>
      </c>
      <c r="AU143" s="60">
        <f t="shared" si="96"/>
        <v>0</v>
      </c>
      <c r="AV143" s="68">
        <f t="shared" si="80"/>
        <v>0</v>
      </c>
      <c r="AW143" s="68">
        <f t="shared" si="81"/>
        <v>0</v>
      </c>
      <c r="AX143" s="69" t="str">
        <f t="shared" si="82"/>
        <v/>
      </c>
      <c r="AY143" s="68" t="str">
        <f t="shared" si="83"/>
        <v/>
      </c>
      <c r="AZ143" s="67" t="str">
        <f t="shared" si="84"/>
        <v/>
      </c>
      <c r="BA143" s="68" t="str">
        <f t="shared" ref="BA143:BA206" si="112">IF(AND(AZ143&lt;&gt;"",AZ143&lt;0),B143,"")</f>
        <v/>
      </c>
      <c r="BB143" s="69" t="str">
        <f t="shared" ref="BB143:BB206" si="113">IF(AND(AZ143&lt;&gt;"",AZ143&gt;0),B143,IF(BA143&lt;&gt;"","Using",""))</f>
        <v/>
      </c>
      <c r="BC143" s="68">
        <f t="shared" ref="BC143:BC206" si="114">IF(AND(V143=1,AZ143&lt;&gt;0, AZ143&lt;&gt;""),MATCH(BB143,$BA$14:$BA$315,0),0)</f>
        <v>0</v>
      </c>
      <c r="BD143" s="67" t="str">
        <f t="shared" ref="BD143:BD206" si="115">IF(ISERROR(BC143),0,IF(BC143&gt;1,1,""))</f>
        <v/>
      </c>
      <c r="BE143" s="69" t="str">
        <f t="shared" ref="BE143:BE206" si="116">IF(AND(F143=$D$376,OR(G143&lt;&gt;$E$378,C143&lt;&gt;$B$375)),$B$381,IF(AND(C143=$B$374,OR(G143=$E$377,G143=$E$378)),$B$385,IF(AE143=1,$B$382,IF(BD143=1,$B$386,""))))</f>
        <v/>
      </c>
      <c r="BF143" s="68" t="str">
        <f t="shared" ref="BF143:BF206" si="117">IF(AND(D143=$C$375,N143&lt;&gt;"",N143&lt;1),$B$380,IF(F526=0,"",IF(AF143=1,$B$383,IF(OR(W143=1,X143=1),$B$387,""))))</f>
        <v/>
      </c>
      <c r="BG143" s="67" t="str">
        <f t="shared" ref="BG143:BG206" si="118">IF(BE143&lt;&gt;"",BE143,BF143)</f>
        <v/>
      </c>
    </row>
    <row r="144" spans="1:59" ht="12" x14ac:dyDescent="0.3">
      <c r="A144" s="445"/>
      <c r="B144" s="3"/>
      <c r="C144" s="3"/>
      <c r="D144" s="495" t="str">
        <f t="shared" ref="D144:D207" si="119">IF(ISBLANK(B144),"",(IF(MID(B144,5,1)="G","No",IF(MID(B144,5,1)="K","Yes","N/A"))))</f>
        <v/>
      </c>
      <c r="E144" s="3"/>
      <c r="F144" s="3"/>
      <c r="G144" s="3"/>
      <c r="H144" s="4"/>
      <c r="I144" s="9"/>
      <c r="J144" s="9"/>
      <c r="K144" s="9"/>
      <c r="L144" s="9"/>
      <c r="M144" s="8"/>
      <c r="N144" s="381" t="str">
        <f>IF(D144="No",1,(IF(AND(C144="Part 1033",D144="Yes",H144="Line-Haul"),IF(E144&gt;=20,0.27,(VLOOKUP(E144,'Proration Factors'!$E$14:$F$33,2,FALSE))),(IF(AND(C144="Part 1033",D144="Yes",H144="Switch"),IF(E144&gt;=40,0.2,(VLOOKUP(E144,'Proration Factors'!$H$14:$I$53,2,FALSE))),(IF(AND(C144="Part 92",D144="Yes"),IF(E144&gt;=32,0.143,(VLOOKUP(E144,'Proration Factors'!$B$14:$C$45,2,FALSE))),"")))))))</f>
        <v/>
      </c>
      <c r="O144" s="382" t="str">
        <f t="shared" ref="O144:O207" si="120">IF(Z144&lt;&gt;"",Z144,IF(AA144&lt;&gt;"",AA144,IF(AB144&lt;&gt;"",AB144,"")))</f>
        <v/>
      </c>
      <c r="P144" s="383" t="str">
        <f t="shared" ref="P144:P207" si="121">IF(D144="N/A","",(IF(AND(U144=0,V144=1),(O144-M144)*1.341*J144*L144*N144*10^-3,"")))</f>
        <v/>
      </c>
      <c r="Q144" s="384" t="str">
        <f t="shared" si="0"/>
        <v/>
      </c>
      <c r="R144" s="3"/>
      <c r="S144" s="205"/>
      <c r="T144" s="60"/>
      <c r="U144" s="68">
        <f t="shared" si="97"/>
        <v>0</v>
      </c>
      <c r="V144" s="26">
        <f t="shared" si="98"/>
        <v>0</v>
      </c>
      <c r="W144" s="26">
        <f t="shared" si="99"/>
        <v>0</v>
      </c>
      <c r="X144" s="21">
        <f t="shared" si="100"/>
        <v>0</v>
      </c>
      <c r="Y144" s="42" t="str">
        <f t="shared" si="101"/>
        <v/>
      </c>
      <c r="Z144" s="26" t="str">
        <f t="shared" si="102"/>
        <v/>
      </c>
      <c r="AA144" s="22" t="str">
        <f t="shared" si="103"/>
        <v/>
      </c>
      <c r="AB144" s="22" t="str">
        <f t="shared" si="104"/>
        <v/>
      </c>
      <c r="AC144" s="26" t="str">
        <f t="shared" si="105"/>
        <v/>
      </c>
      <c r="AD144" s="27" t="str">
        <f t="shared" si="106"/>
        <v/>
      </c>
      <c r="AE144" s="69" t="str">
        <f t="shared" si="107"/>
        <v/>
      </c>
      <c r="AF144" s="60">
        <f t="shared" si="108"/>
        <v>0</v>
      </c>
      <c r="AG144" s="70" t="str">
        <f t="shared" si="109"/>
        <v/>
      </c>
      <c r="AH144" s="70" t="str">
        <f t="shared" si="110"/>
        <v/>
      </c>
      <c r="AI144" s="71" t="str">
        <f t="shared" si="111"/>
        <v/>
      </c>
      <c r="AJ144" s="69">
        <f t="shared" si="85"/>
        <v>0</v>
      </c>
      <c r="AK144" s="60">
        <f t="shared" si="86"/>
        <v>0</v>
      </c>
      <c r="AL144" s="60">
        <f t="shared" si="87"/>
        <v>0</v>
      </c>
      <c r="AM144" s="60">
        <f t="shared" si="88"/>
        <v>0</v>
      </c>
      <c r="AN144" s="60">
        <f t="shared" si="89"/>
        <v>0</v>
      </c>
      <c r="AO144" s="60">
        <f t="shared" si="90"/>
        <v>0</v>
      </c>
      <c r="AP144" s="60">
        <f t="shared" si="91"/>
        <v>0</v>
      </c>
      <c r="AQ144" s="60">
        <f t="shared" si="92"/>
        <v>0</v>
      </c>
      <c r="AR144" s="60">
        <f t="shared" si="93"/>
        <v>0</v>
      </c>
      <c r="AS144" s="60">
        <f t="shared" si="94"/>
        <v>0</v>
      </c>
      <c r="AT144" s="60">
        <f t="shared" si="95"/>
        <v>0</v>
      </c>
      <c r="AU144" s="60">
        <f t="shared" si="96"/>
        <v>0</v>
      </c>
      <c r="AV144" s="68">
        <f t="shared" si="80"/>
        <v>0</v>
      </c>
      <c r="AW144" s="68">
        <f t="shared" si="81"/>
        <v>0</v>
      </c>
      <c r="AX144" s="69" t="str">
        <f t="shared" si="82"/>
        <v/>
      </c>
      <c r="AY144" s="68" t="str">
        <f t="shared" si="83"/>
        <v/>
      </c>
      <c r="AZ144" s="67" t="str">
        <f t="shared" si="84"/>
        <v/>
      </c>
      <c r="BA144" s="68" t="str">
        <f t="shared" si="112"/>
        <v/>
      </c>
      <c r="BB144" s="69" t="str">
        <f t="shared" si="113"/>
        <v/>
      </c>
      <c r="BC144" s="68">
        <f t="shared" si="114"/>
        <v>0</v>
      </c>
      <c r="BD144" s="67" t="str">
        <f t="shared" si="115"/>
        <v/>
      </c>
      <c r="BE144" s="69" t="str">
        <f t="shared" si="116"/>
        <v/>
      </c>
      <c r="BF144" s="68" t="str">
        <f t="shared" si="117"/>
        <v/>
      </c>
      <c r="BG144" s="67" t="str">
        <f t="shared" si="118"/>
        <v/>
      </c>
    </row>
    <row r="145" spans="1:59" ht="12" x14ac:dyDescent="0.3">
      <c r="A145" s="445"/>
      <c r="B145" s="3"/>
      <c r="C145" s="3"/>
      <c r="D145" s="495" t="str">
        <f t="shared" si="119"/>
        <v/>
      </c>
      <c r="E145" s="3"/>
      <c r="F145" s="3"/>
      <c r="G145" s="3"/>
      <c r="H145" s="4"/>
      <c r="I145" s="9"/>
      <c r="J145" s="9"/>
      <c r="K145" s="9"/>
      <c r="L145" s="9"/>
      <c r="M145" s="8"/>
      <c r="N145" s="381" t="str">
        <f>IF(D145="No",1,(IF(AND(C145="Part 1033",D145="Yes",H145="Line-Haul"),IF(E145&gt;=20,0.27,(VLOOKUP(E145,'Proration Factors'!$E$14:$F$33,2,FALSE))),(IF(AND(C145="Part 1033",D145="Yes",H145="Switch"),IF(E145&gt;=40,0.2,(VLOOKUP(E145,'Proration Factors'!$H$14:$I$53,2,FALSE))),(IF(AND(C145="Part 92",D145="Yes"),IF(E145&gt;=32,0.143,(VLOOKUP(E145,'Proration Factors'!$B$14:$C$45,2,FALSE))),"")))))))</f>
        <v/>
      </c>
      <c r="O145" s="382" t="str">
        <f t="shared" si="120"/>
        <v/>
      </c>
      <c r="P145" s="383" t="str">
        <f t="shared" si="121"/>
        <v/>
      </c>
      <c r="Q145" s="384" t="str">
        <f t="shared" si="0"/>
        <v/>
      </c>
      <c r="R145" s="3"/>
      <c r="S145" s="205"/>
      <c r="T145" s="60"/>
      <c r="U145" s="68">
        <f t="shared" si="97"/>
        <v>0</v>
      </c>
      <c r="V145" s="26">
        <f t="shared" si="98"/>
        <v>0</v>
      </c>
      <c r="W145" s="26">
        <f t="shared" si="99"/>
        <v>0</v>
      </c>
      <c r="X145" s="21">
        <f t="shared" si="100"/>
        <v>0</v>
      </c>
      <c r="Y145" s="42" t="str">
        <f t="shared" si="101"/>
        <v/>
      </c>
      <c r="Z145" s="26" t="str">
        <f t="shared" si="102"/>
        <v/>
      </c>
      <c r="AA145" s="22" t="str">
        <f t="shared" si="103"/>
        <v/>
      </c>
      <c r="AB145" s="22" t="str">
        <f t="shared" si="104"/>
        <v/>
      </c>
      <c r="AC145" s="26" t="str">
        <f t="shared" si="105"/>
        <v/>
      </c>
      <c r="AD145" s="27" t="str">
        <f t="shared" si="106"/>
        <v/>
      </c>
      <c r="AE145" s="69" t="str">
        <f t="shared" si="107"/>
        <v/>
      </c>
      <c r="AF145" s="60">
        <f t="shared" si="108"/>
        <v>0</v>
      </c>
      <c r="AG145" s="70" t="str">
        <f t="shared" si="109"/>
        <v/>
      </c>
      <c r="AH145" s="70" t="str">
        <f t="shared" si="110"/>
        <v/>
      </c>
      <c r="AI145" s="71" t="str">
        <f t="shared" si="111"/>
        <v/>
      </c>
      <c r="AJ145" s="69">
        <f t="shared" si="85"/>
        <v>0</v>
      </c>
      <c r="AK145" s="60">
        <f t="shared" si="86"/>
        <v>0</v>
      </c>
      <c r="AL145" s="60">
        <f t="shared" si="87"/>
        <v>0</v>
      </c>
      <c r="AM145" s="60">
        <f t="shared" si="88"/>
        <v>0</v>
      </c>
      <c r="AN145" s="60">
        <f t="shared" si="89"/>
        <v>0</v>
      </c>
      <c r="AO145" s="60">
        <f t="shared" si="90"/>
        <v>0</v>
      </c>
      <c r="AP145" s="60">
        <f t="shared" si="91"/>
        <v>0</v>
      </c>
      <c r="AQ145" s="60">
        <f t="shared" si="92"/>
        <v>0</v>
      </c>
      <c r="AR145" s="60">
        <f t="shared" si="93"/>
        <v>0</v>
      </c>
      <c r="AS145" s="60">
        <f t="shared" si="94"/>
        <v>0</v>
      </c>
      <c r="AT145" s="60">
        <f t="shared" si="95"/>
        <v>0</v>
      </c>
      <c r="AU145" s="60">
        <f t="shared" si="96"/>
        <v>0</v>
      </c>
      <c r="AV145" s="68">
        <f t="shared" si="80"/>
        <v>0</v>
      </c>
      <c r="AW145" s="68">
        <f t="shared" si="81"/>
        <v>0</v>
      </c>
      <c r="AX145" s="69" t="str">
        <f t="shared" si="82"/>
        <v/>
      </c>
      <c r="AY145" s="68" t="str">
        <f t="shared" si="83"/>
        <v/>
      </c>
      <c r="AZ145" s="67" t="str">
        <f t="shared" si="84"/>
        <v/>
      </c>
      <c r="BA145" s="68" t="str">
        <f t="shared" si="112"/>
        <v/>
      </c>
      <c r="BB145" s="69" t="str">
        <f t="shared" si="113"/>
        <v/>
      </c>
      <c r="BC145" s="68">
        <f t="shared" si="114"/>
        <v>0</v>
      </c>
      <c r="BD145" s="67" t="str">
        <f t="shared" si="115"/>
        <v/>
      </c>
      <c r="BE145" s="69" t="str">
        <f t="shared" si="116"/>
        <v/>
      </c>
      <c r="BF145" s="68" t="str">
        <f t="shared" si="117"/>
        <v/>
      </c>
      <c r="BG145" s="67" t="str">
        <f t="shared" si="118"/>
        <v/>
      </c>
    </row>
    <row r="146" spans="1:59" ht="12" x14ac:dyDescent="0.3">
      <c r="A146" s="445"/>
      <c r="B146" s="3"/>
      <c r="C146" s="3"/>
      <c r="D146" s="495" t="str">
        <f t="shared" si="119"/>
        <v/>
      </c>
      <c r="E146" s="3"/>
      <c r="F146" s="3"/>
      <c r="G146" s="3"/>
      <c r="H146" s="4"/>
      <c r="I146" s="9"/>
      <c r="J146" s="9"/>
      <c r="K146" s="9"/>
      <c r="L146" s="9"/>
      <c r="M146" s="8"/>
      <c r="N146" s="381" t="str">
        <f>IF(D146="No",1,(IF(AND(C146="Part 1033",D146="Yes",H146="Line-Haul"),IF(E146&gt;=20,0.27,(VLOOKUP(E146,'Proration Factors'!$E$14:$F$33,2,FALSE))),(IF(AND(C146="Part 1033",D146="Yes",H146="Switch"),IF(E146&gt;=40,0.2,(VLOOKUP(E146,'Proration Factors'!$H$14:$I$53,2,FALSE))),(IF(AND(C146="Part 92",D146="Yes"),IF(E146&gt;=32,0.143,(VLOOKUP(E146,'Proration Factors'!$B$14:$C$45,2,FALSE))),"")))))))</f>
        <v/>
      </c>
      <c r="O146" s="382" t="str">
        <f t="shared" si="120"/>
        <v/>
      </c>
      <c r="P146" s="383" t="str">
        <f t="shared" si="121"/>
        <v/>
      </c>
      <c r="Q146" s="384" t="str">
        <f t="shared" si="0"/>
        <v/>
      </c>
      <c r="R146" s="3"/>
      <c r="S146" s="205"/>
      <c r="T146" s="60"/>
      <c r="U146" s="68">
        <f t="shared" si="97"/>
        <v>0</v>
      </c>
      <c r="V146" s="26">
        <f t="shared" si="98"/>
        <v>0</v>
      </c>
      <c r="W146" s="26">
        <f t="shared" si="99"/>
        <v>0</v>
      </c>
      <c r="X146" s="21">
        <f t="shared" si="100"/>
        <v>0</v>
      </c>
      <c r="Y146" s="42" t="str">
        <f t="shared" si="101"/>
        <v/>
      </c>
      <c r="Z146" s="26" t="str">
        <f t="shared" si="102"/>
        <v/>
      </c>
      <c r="AA146" s="22" t="str">
        <f t="shared" si="103"/>
        <v/>
      </c>
      <c r="AB146" s="22" t="str">
        <f t="shared" si="104"/>
        <v/>
      </c>
      <c r="AC146" s="26" t="str">
        <f t="shared" si="105"/>
        <v/>
      </c>
      <c r="AD146" s="27" t="str">
        <f t="shared" si="106"/>
        <v/>
      </c>
      <c r="AE146" s="69" t="str">
        <f t="shared" si="107"/>
        <v/>
      </c>
      <c r="AF146" s="60">
        <f t="shared" si="108"/>
        <v>0</v>
      </c>
      <c r="AG146" s="70" t="str">
        <f t="shared" si="109"/>
        <v/>
      </c>
      <c r="AH146" s="70" t="str">
        <f t="shared" si="110"/>
        <v/>
      </c>
      <c r="AI146" s="71" t="str">
        <f t="shared" si="111"/>
        <v/>
      </c>
      <c r="AJ146" s="69">
        <f t="shared" si="85"/>
        <v>0</v>
      </c>
      <c r="AK146" s="60">
        <f t="shared" si="86"/>
        <v>0</v>
      </c>
      <c r="AL146" s="60">
        <f t="shared" si="87"/>
        <v>0</v>
      </c>
      <c r="AM146" s="60">
        <f t="shared" si="88"/>
        <v>0</v>
      </c>
      <c r="AN146" s="60">
        <f t="shared" si="89"/>
        <v>0</v>
      </c>
      <c r="AO146" s="60">
        <f t="shared" si="90"/>
        <v>0</v>
      </c>
      <c r="AP146" s="60">
        <f t="shared" si="91"/>
        <v>0</v>
      </c>
      <c r="AQ146" s="60">
        <f t="shared" si="92"/>
        <v>0</v>
      </c>
      <c r="AR146" s="60">
        <f t="shared" si="93"/>
        <v>0</v>
      </c>
      <c r="AS146" s="60">
        <f t="shared" si="94"/>
        <v>0</v>
      </c>
      <c r="AT146" s="60">
        <f t="shared" si="95"/>
        <v>0</v>
      </c>
      <c r="AU146" s="60">
        <f t="shared" si="96"/>
        <v>0</v>
      </c>
      <c r="AV146" s="68">
        <f t="shared" ref="AV146:AV209" si="122">IF(AND(G146=$E$378,P146&lt;0),L146,0)</f>
        <v>0</v>
      </c>
      <c r="AW146" s="68">
        <f t="shared" ref="AW146:AW209" si="123">IF(AND(P146&lt;&gt;"",G146=$E$378),L146,0)</f>
        <v>0</v>
      </c>
      <c r="AX146" s="69" t="str">
        <f t="shared" ref="AX146:AX209" si="124">IF(AND(D146=$C$375,F146=$D$374,C146=$B$374,P146&lt;0,P146&lt;&gt;""),L146,"")</f>
        <v/>
      </c>
      <c r="AY146" s="68" t="str">
        <f t="shared" ref="AY146:AY209" si="125">IF(AND(D146=$C$375,C146=$B$374,F146=$D$374,P146&lt;&gt;""),L146,"")</f>
        <v/>
      </c>
      <c r="AZ146" s="67" t="str">
        <f t="shared" ref="AZ146:AZ209" si="126">IF(AND(V146=1,C146=$B$375,O146&lt;&gt;""),(O146-M146)*1.341*J146*L146*N146*10^-3,"")</f>
        <v/>
      </c>
      <c r="BA146" s="68" t="str">
        <f t="shared" si="112"/>
        <v/>
      </c>
      <c r="BB146" s="69" t="str">
        <f t="shared" si="113"/>
        <v/>
      </c>
      <c r="BC146" s="68">
        <f t="shared" si="114"/>
        <v>0</v>
      </c>
      <c r="BD146" s="67" t="str">
        <f t="shared" si="115"/>
        <v/>
      </c>
      <c r="BE146" s="69" t="str">
        <f t="shared" si="116"/>
        <v/>
      </c>
      <c r="BF146" s="68" t="str">
        <f t="shared" si="117"/>
        <v/>
      </c>
      <c r="BG146" s="67" t="str">
        <f t="shared" si="118"/>
        <v/>
      </c>
    </row>
    <row r="147" spans="1:59" ht="12" x14ac:dyDescent="0.3">
      <c r="A147" s="445"/>
      <c r="B147" s="3"/>
      <c r="C147" s="3"/>
      <c r="D147" s="495" t="str">
        <f t="shared" si="119"/>
        <v/>
      </c>
      <c r="E147" s="3"/>
      <c r="F147" s="3"/>
      <c r="G147" s="3"/>
      <c r="H147" s="4"/>
      <c r="I147" s="9"/>
      <c r="J147" s="9"/>
      <c r="K147" s="9"/>
      <c r="L147" s="9"/>
      <c r="M147" s="8"/>
      <c r="N147" s="381" t="str">
        <f>IF(D147="No",1,(IF(AND(C147="Part 1033",D147="Yes",H147="Line-Haul"),IF(E147&gt;=20,0.27,(VLOOKUP(E147,'Proration Factors'!$E$14:$F$33,2,FALSE))),(IF(AND(C147="Part 1033",D147="Yes",H147="Switch"),IF(E147&gt;=40,0.2,(VLOOKUP(E147,'Proration Factors'!$H$14:$I$53,2,FALSE))),(IF(AND(C147="Part 92",D147="Yes"),IF(E147&gt;=32,0.143,(VLOOKUP(E147,'Proration Factors'!$B$14:$C$45,2,FALSE))),"")))))))</f>
        <v/>
      </c>
      <c r="O147" s="382" t="str">
        <f t="shared" si="120"/>
        <v/>
      </c>
      <c r="P147" s="383" t="str">
        <f t="shared" si="121"/>
        <v/>
      </c>
      <c r="Q147" s="384" t="str">
        <f t="shared" si="0"/>
        <v/>
      </c>
      <c r="R147" s="3"/>
      <c r="S147" s="205"/>
      <c r="T147" s="60"/>
      <c r="U147" s="68">
        <f t="shared" si="97"/>
        <v>0</v>
      </c>
      <c r="V147" s="26">
        <f t="shared" si="98"/>
        <v>0</v>
      </c>
      <c r="W147" s="26">
        <f t="shared" si="99"/>
        <v>0</v>
      </c>
      <c r="X147" s="21">
        <f t="shared" si="100"/>
        <v>0</v>
      </c>
      <c r="Y147" s="42" t="str">
        <f t="shared" si="101"/>
        <v/>
      </c>
      <c r="Z147" s="26" t="str">
        <f t="shared" si="102"/>
        <v/>
      </c>
      <c r="AA147" s="22" t="str">
        <f t="shared" si="103"/>
        <v/>
      </c>
      <c r="AB147" s="22" t="str">
        <f t="shared" si="104"/>
        <v/>
      </c>
      <c r="AC147" s="26" t="str">
        <f t="shared" si="105"/>
        <v/>
      </c>
      <c r="AD147" s="27" t="str">
        <f t="shared" si="106"/>
        <v/>
      </c>
      <c r="AE147" s="69" t="str">
        <f t="shared" si="107"/>
        <v/>
      </c>
      <c r="AF147" s="60">
        <f t="shared" si="108"/>
        <v>0</v>
      </c>
      <c r="AG147" s="70" t="str">
        <f t="shared" si="109"/>
        <v/>
      </c>
      <c r="AH147" s="70" t="str">
        <f t="shared" si="110"/>
        <v/>
      </c>
      <c r="AI147" s="71" t="str">
        <f t="shared" si="111"/>
        <v/>
      </c>
      <c r="AJ147" s="69">
        <f t="shared" si="85"/>
        <v>0</v>
      </c>
      <c r="AK147" s="60">
        <f t="shared" si="86"/>
        <v>0</v>
      </c>
      <c r="AL147" s="60">
        <f t="shared" si="87"/>
        <v>0</v>
      </c>
      <c r="AM147" s="60">
        <f t="shared" si="88"/>
        <v>0</v>
      </c>
      <c r="AN147" s="60">
        <f t="shared" si="89"/>
        <v>0</v>
      </c>
      <c r="AO147" s="60">
        <f t="shared" si="90"/>
        <v>0</v>
      </c>
      <c r="AP147" s="60">
        <f t="shared" si="91"/>
        <v>0</v>
      </c>
      <c r="AQ147" s="60">
        <f t="shared" si="92"/>
        <v>0</v>
      </c>
      <c r="AR147" s="60">
        <f t="shared" si="93"/>
        <v>0</v>
      </c>
      <c r="AS147" s="60">
        <f t="shared" si="94"/>
        <v>0</v>
      </c>
      <c r="AT147" s="60">
        <f t="shared" si="95"/>
        <v>0</v>
      </c>
      <c r="AU147" s="60">
        <f t="shared" si="96"/>
        <v>0</v>
      </c>
      <c r="AV147" s="68">
        <f t="shared" si="122"/>
        <v>0</v>
      </c>
      <c r="AW147" s="68">
        <f t="shared" si="123"/>
        <v>0</v>
      </c>
      <c r="AX147" s="69" t="str">
        <f t="shared" si="124"/>
        <v/>
      </c>
      <c r="AY147" s="68" t="str">
        <f t="shared" si="125"/>
        <v/>
      </c>
      <c r="AZ147" s="67" t="str">
        <f t="shared" si="126"/>
        <v/>
      </c>
      <c r="BA147" s="68" t="str">
        <f t="shared" si="112"/>
        <v/>
      </c>
      <c r="BB147" s="69" t="str">
        <f t="shared" si="113"/>
        <v/>
      </c>
      <c r="BC147" s="68">
        <f t="shared" si="114"/>
        <v>0</v>
      </c>
      <c r="BD147" s="67" t="str">
        <f t="shared" si="115"/>
        <v/>
      </c>
      <c r="BE147" s="69" t="str">
        <f t="shared" si="116"/>
        <v/>
      </c>
      <c r="BF147" s="68" t="str">
        <f t="shared" si="117"/>
        <v/>
      </c>
      <c r="BG147" s="67" t="str">
        <f t="shared" si="118"/>
        <v/>
      </c>
    </row>
    <row r="148" spans="1:59" ht="12" x14ac:dyDescent="0.3">
      <c r="A148" s="445"/>
      <c r="B148" s="3"/>
      <c r="C148" s="3"/>
      <c r="D148" s="495" t="str">
        <f t="shared" si="119"/>
        <v/>
      </c>
      <c r="E148" s="3"/>
      <c r="F148" s="3"/>
      <c r="G148" s="3"/>
      <c r="H148" s="4"/>
      <c r="I148" s="9"/>
      <c r="J148" s="9"/>
      <c r="K148" s="9"/>
      <c r="L148" s="9"/>
      <c r="M148" s="8"/>
      <c r="N148" s="381" t="str">
        <f>IF(D148="No",1,(IF(AND(C148="Part 1033",D148="Yes",H148="Line-Haul"),IF(E148&gt;=20,0.27,(VLOOKUP(E148,'Proration Factors'!$E$14:$F$33,2,FALSE))),(IF(AND(C148="Part 1033",D148="Yes",H148="Switch"),IF(E148&gt;=40,0.2,(VLOOKUP(E148,'Proration Factors'!$H$14:$I$53,2,FALSE))),(IF(AND(C148="Part 92",D148="Yes"),IF(E148&gt;=32,0.143,(VLOOKUP(E148,'Proration Factors'!$B$14:$C$45,2,FALSE))),"")))))))</f>
        <v/>
      </c>
      <c r="O148" s="382" t="str">
        <f t="shared" si="120"/>
        <v/>
      </c>
      <c r="P148" s="383" t="str">
        <f t="shared" si="121"/>
        <v/>
      </c>
      <c r="Q148" s="384" t="str">
        <f t="shared" si="0"/>
        <v/>
      </c>
      <c r="R148" s="3"/>
      <c r="S148" s="205"/>
      <c r="T148" s="60"/>
      <c r="U148" s="68">
        <f t="shared" si="97"/>
        <v>0</v>
      </c>
      <c r="V148" s="26">
        <f t="shared" si="98"/>
        <v>0</v>
      </c>
      <c r="W148" s="26">
        <f t="shared" si="99"/>
        <v>0</v>
      </c>
      <c r="X148" s="21">
        <f t="shared" si="100"/>
        <v>0</v>
      </c>
      <c r="Y148" s="42" t="str">
        <f t="shared" si="101"/>
        <v/>
      </c>
      <c r="Z148" s="26" t="str">
        <f t="shared" si="102"/>
        <v/>
      </c>
      <c r="AA148" s="22" t="str">
        <f t="shared" si="103"/>
        <v/>
      </c>
      <c r="AB148" s="22" t="str">
        <f t="shared" si="104"/>
        <v/>
      </c>
      <c r="AC148" s="26" t="str">
        <f t="shared" si="105"/>
        <v/>
      </c>
      <c r="AD148" s="27" t="str">
        <f t="shared" si="106"/>
        <v/>
      </c>
      <c r="AE148" s="69" t="str">
        <f t="shared" si="107"/>
        <v/>
      </c>
      <c r="AF148" s="60">
        <f t="shared" si="108"/>
        <v>0</v>
      </c>
      <c r="AG148" s="70" t="str">
        <f t="shared" si="109"/>
        <v/>
      </c>
      <c r="AH148" s="70" t="str">
        <f t="shared" si="110"/>
        <v/>
      </c>
      <c r="AI148" s="71" t="str">
        <f t="shared" si="111"/>
        <v/>
      </c>
      <c r="AJ148" s="69">
        <f t="shared" si="85"/>
        <v>0</v>
      </c>
      <c r="AK148" s="60">
        <f t="shared" si="86"/>
        <v>0</v>
      </c>
      <c r="AL148" s="60">
        <f t="shared" si="87"/>
        <v>0</v>
      </c>
      <c r="AM148" s="60">
        <f t="shared" si="88"/>
        <v>0</v>
      </c>
      <c r="AN148" s="60">
        <f t="shared" si="89"/>
        <v>0</v>
      </c>
      <c r="AO148" s="60">
        <f t="shared" si="90"/>
        <v>0</v>
      </c>
      <c r="AP148" s="60">
        <f t="shared" si="91"/>
        <v>0</v>
      </c>
      <c r="AQ148" s="60">
        <f t="shared" si="92"/>
        <v>0</v>
      </c>
      <c r="AR148" s="60">
        <f t="shared" si="93"/>
        <v>0</v>
      </c>
      <c r="AS148" s="60">
        <f t="shared" si="94"/>
        <v>0</v>
      </c>
      <c r="AT148" s="60">
        <f t="shared" si="95"/>
        <v>0</v>
      </c>
      <c r="AU148" s="60">
        <f t="shared" si="96"/>
        <v>0</v>
      </c>
      <c r="AV148" s="68">
        <f t="shared" si="122"/>
        <v>0</v>
      </c>
      <c r="AW148" s="68">
        <f t="shared" si="123"/>
        <v>0</v>
      </c>
      <c r="AX148" s="69" t="str">
        <f t="shared" si="124"/>
        <v/>
      </c>
      <c r="AY148" s="68" t="str">
        <f t="shared" si="125"/>
        <v/>
      </c>
      <c r="AZ148" s="67" t="str">
        <f t="shared" si="126"/>
        <v/>
      </c>
      <c r="BA148" s="68" t="str">
        <f t="shared" si="112"/>
        <v/>
      </c>
      <c r="BB148" s="69" t="str">
        <f t="shared" si="113"/>
        <v/>
      </c>
      <c r="BC148" s="68">
        <f t="shared" si="114"/>
        <v>0</v>
      </c>
      <c r="BD148" s="67" t="str">
        <f t="shared" si="115"/>
        <v/>
      </c>
      <c r="BE148" s="69" t="str">
        <f t="shared" si="116"/>
        <v/>
      </c>
      <c r="BF148" s="68" t="str">
        <f t="shared" si="117"/>
        <v/>
      </c>
      <c r="BG148" s="67" t="str">
        <f t="shared" si="118"/>
        <v/>
      </c>
    </row>
    <row r="149" spans="1:59" ht="12" x14ac:dyDescent="0.3">
      <c r="A149" s="445"/>
      <c r="B149" s="3"/>
      <c r="C149" s="3"/>
      <c r="D149" s="495" t="str">
        <f t="shared" si="119"/>
        <v/>
      </c>
      <c r="E149" s="3"/>
      <c r="F149" s="3"/>
      <c r="G149" s="3"/>
      <c r="H149" s="4"/>
      <c r="I149" s="9"/>
      <c r="J149" s="9"/>
      <c r="K149" s="9"/>
      <c r="L149" s="9"/>
      <c r="M149" s="8"/>
      <c r="N149" s="381" t="str">
        <f>IF(D149="No",1,(IF(AND(C149="Part 1033",D149="Yes",H149="Line-Haul"),IF(E149&gt;=20,0.27,(VLOOKUP(E149,'Proration Factors'!$E$14:$F$33,2,FALSE))),(IF(AND(C149="Part 1033",D149="Yes",H149="Switch"),IF(E149&gt;=40,0.2,(VLOOKUP(E149,'Proration Factors'!$H$14:$I$53,2,FALSE))),(IF(AND(C149="Part 92",D149="Yes"),IF(E149&gt;=32,0.143,(VLOOKUP(E149,'Proration Factors'!$B$14:$C$45,2,FALSE))),"")))))))</f>
        <v/>
      </c>
      <c r="O149" s="382" t="str">
        <f t="shared" si="120"/>
        <v/>
      </c>
      <c r="P149" s="383" t="str">
        <f t="shared" si="121"/>
        <v/>
      </c>
      <c r="Q149" s="384" t="str">
        <f t="shared" si="0"/>
        <v/>
      </c>
      <c r="R149" s="3"/>
      <c r="S149" s="205"/>
      <c r="T149" s="60"/>
      <c r="U149" s="68">
        <f t="shared" si="97"/>
        <v>0</v>
      </c>
      <c r="V149" s="26">
        <f t="shared" si="98"/>
        <v>0</v>
      </c>
      <c r="W149" s="26">
        <f t="shared" si="99"/>
        <v>0</v>
      </c>
      <c r="X149" s="21">
        <f t="shared" si="100"/>
        <v>0</v>
      </c>
      <c r="Y149" s="42" t="str">
        <f t="shared" si="101"/>
        <v/>
      </c>
      <c r="Z149" s="26" t="str">
        <f t="shared" si="102"/>
        <v/>
      </c>
      <c r="AA149" s="22" t="str">
        <f t="shared" si="103"/>
        <v/>
      </c>
      <c r="AB149" s="22" t="str">
        <f t="shared" si="104"/>
        <v/>
      </c>
      <c r="AC149" s="26" t="str">
        <f t="shared" si="105"/>
        <v/>
      </c>
      <c r="AD149" s="27" t="str">
        <f t="shared" si="106"/>
        <v/>
      </c>
      <c r="AE149" s="69" t="str">
        <f t="shared" si="107"/>
        <v/>
      </c>
      <c r="AF149" s="60">
        <f t="shared" si="108"/>
        <v>0</v>
      </c>
      <c r="AG149" s="70" t="str">
        <f t="shared" si="109"/>
        <v/>
      </c>
      <c r="AH149" s="70" t="str">
        <f t="shared" si="110"/>
        <v/>
      </c>
      <c r="AI149" s="71" t="str">
        <f t="shared" si="111"/>
        <v/>
      </c>
      <c r="AJ149" s="69">
        <f t="shared" si="85"/>
        <v>0</v>
      </c>
      <c r="AK149" s="60">
        <f t="shared" si="86"/>
        <v>0</v>
      </c>
      <c r="AL149" s="60">
        <f t="shared" si="87"/>
        <v>0</v>
      </c>
      <c r="AM149" s="60">
        <f t="shared" si="88"/>
        <v>0</v>
      </c>
      <c r="AN149" s="60">
        <f t="shared" si="89"/>
        <v>0</v>
      </c>
      <c r="AO149" s="60">
        <f t="shared" si="90"/>
        <v>0</v>
      </c>
      <c r="AP149" s="60">
        <f t="shared" si="91"/>
        <v>0</v>
      </c>
      <c r="AQ149" s="60">
        <f t="shared" si="92"/>
        <v>0</v>
      </c>
      <c r="AR149" s="60">
        <f t="shared" si="93"/>
        <v>0</v>
      </c>
      <c r="AS149" s="60">
        <f t="shared" si="94"/>
        <v>0</v>
      </c>
      <c r="AT149" s="60">
        <f t="shared" si="95"/>
        <v>0</v>
      </c>
      <c r="AU149" s="60">
        <f t="shared" si="96"/>
        <v>0</v>
      </c>
      <c r="AV149" s="68">
        <f t="shared" si="122"/>
        <v>0</v>
      </c>
      <c r="AW149" s="68">
        <f t="shared" si="123"/>
        <v>0</v>
      </c>
      <c r="AX149" s="69" t="str">
        <f t="shared" si="124"/>
        <v/>
      </c>
      <c r="AY149" s="68" t="str">
        <f t="shared" si="125"/>
        <v/>
      </c>
      <c r="AZ149" s="67" t="str">
        <f t="shared" si="126"/>
        <v/>
      </c>
      <c r="BA149" s="68" t="str">
        <f t="shared" si="112"/>
        <v/>
      </c>
      <c r="BB149" s="69" t="str">
        <f t="shared" si="113"/>
        <v/>
      </c>
      <c r="BC149" s="68">
        <f t="shared" si="114"/>
        <v>0</v>
      </c>
      <c r="BD149" s="67" t="str">
        <f t="shared" si="115"/>
        <v/>
      </c>
      <c r="BE149" s="69" t="str">
        <f t="shared" si="116"/>
        <v/>
      </c>
      <c r="BF149" s="68" t="str">
        <f t="shared" si="117"/>
        <v/>
      </c>
      <c r="BG149" s="67" t="str">
        <f t="shared" si="118"/>
        <v/>
      </c>
    </row>
    <row r="150" spans="1:59" ht="12" x14ac:dyDescent="0.3">
      <c r="A150" s="445"/>
      <c r="B150" s="3"/>
      <c r="C150" s="3"/>
      <c r="D150" s="495" t="str">
        <f t="shared" si="119"/>
        <v/>
      </c>
      <c r="E150" s="3"/>
      <c r="F150" s="3"/>
      <c r="G150" s="3"/>
      <c r="H150" s="4"/>
      <c r="I150" s="9"/>
      <c r="J150" s="9"/>
      <c r="K150" s="9"/>
      <c r="L150" s="9"/>
      <c r="M150" s="8"/>
      <c r="N150" s="381" t="str">
        <f>IF(D150="No",1,(IF(AND(C150="Part 1033",D150="Yes",H150="Line-Haul"),IF(E150&gt;=20,0.27,(VLOOKUP(E150,'Proration Factors'!$E$14:$F$33,2,FALSE))),(IF(AND(C150="Part 1033",D150="Yes",H150="Switch"),IF(E150&gt;=40,0.2,(VLOOKUP(E150,'Proration Factors'!$H$14:$I$53,2,FALSE))),(IF(AND(C150="Part 92",D150="Yes"),IF(E150&gt;=32,0.143,(VLOOKUP(E150,'Proration Factors'!$B$14:$C$45,2,FALSE))),"")))))))</f>
        <v/>
      </c>
      <c r="O150" s="382" t="str">
        <f t="shared" si="120"/>
        <v/>
      </c>
      <c r="P150" s="383" t="str">
        <f t="shared" si="121"/>
        <v/>
      </c>
      <c r="Q150" s="384" t="str">
        <f t="shared" si="0"/>
        <v/>
      </c>
      <c r="R150" s="3"/>
      <c r="S150" s="205"/>
      <c r="T150" s="60"/>
      <c r="U150" s="68">
        <f t="shared" si="97"/>
        <v>0</v>
      </c>
      <c r="V150" s="26">
        <f t="shared" si="98"/>
        <v>0</v>
      </c>
      <c r="W150" s="26">
        <f t="shared" si="99"/>
        <v>0</v>
      </c>
      <c r="X150" s="21">
        <f t="shared" si="100"/>
        <v>0</v>
      </c>
      <c r="Y150" s="42" t="str">
        <f t="shared" si="101"/>
        <v/>
      </c>
      <c r="Z150" s="26" t="str">
        <f t="shared" si="102"/>
        <v/>
      </c>
      <c r="AA150" s="22" t="str">
        <f t="shared" si="103"/>
        <v/>
      </c>
      <c r="AB150" s="22" t="str">
        <f t="shared" si="104"/>
        <v/>
      </c>
      <c r="AC150" s="26" t="str">
        <f t="shared" si="105"/>
        <v/>
      </c>
      <c r="AD150" s="27" t="str">
        <f t="shared" si="106"/>
        <v/>
      </c>
      <c r="AE150" s="69" t="str">
        <f t="shared" si="107"/>
        <v/>
      </c>
      <c r="AF150" s="60">
        <f t="shared" si="108"/>
        <v>0</v>
      </c>
      <c r="AG150" s="70" t="str">
        <f t="shared" si="109"/>
        <v/>
      </c>
      <c r="AH150" s="70" t="str">
        <f t="shared" si="110"/>
        <v/>
      </c>
      <c r="AI150" s="71" t="str">
        <f t="shared" si="111"/>
        <v/>
      </c>
      <c r="AJ150" s="69">
        <f t="shared" si="85"/>
        <v>0</v>
      </c>
      <c r="AK150" s="60">
        <f t="shared" si="86"/>
        <v>0</v>
      </c>
      <c r="AL150" s="60">
        <f t="shared" si="87"/>
        <v>0</v>
      </c>
      <c r="AM150" s="60">
        <f t="shared" si="88"/>
        <v>0</v>
      </c>
      <c r="AN150" s="60">
        <f t="shared" si="89"/>
        <v>0</v>
      </c>
      <c r="AO150" s="60">
        <f t="shared" si="90"/>
        <v>0</v>
      </c>
      <c r="AP150" s="60">
        <f t="shared" si="91"/>
        <v>0</v>
      </c>
      <c r="AQ150" s="60">
        <f t="shared" si="92"/>
        <v>0</v>
      </c>
      <c r="AR150" s="60">
        <f t="shared" si="93"/>
        <v>0</v>
      </c>
      <c r="AS150" s="60">
        <f t="shared" si="94"/>
        <v>0</v>
      </c>
      <c r="AT150" s="60">
        <f t="shared" si="95"/>
        <v>0</v>
      </c>
      <c r="AU150" s="60">
        <f t="shared" si="96"/>
        <v>0</v>
      </c>
      <c r="AV150" s="68">
        <f t="shared" si="122"/>
        <v>0</v>
      </c>
      <c r="AW150" s="68">
        <f t="shared" si="123"/>
        <v>0</v>
      </c>
      <c r="AX150" s="69" t="str">
        <f t="shared" si="124"/>
        <v/>
      </c>
      <c r="AY150" s="68" t="str">
        <f t="shared" si="125"/>
        <v/>
      </c>
      <c r="AZ150" s="67" t="str">
        <f t="shared" si="126"/>
        <v/>
      </c>
      <c r="BA150" s="68" t="str">
        <f t="shared" si="112"/>
        <v/>
      </c>
      <c r="BB150" s="69" t="str">
        <f t="shared" si="113"/>
        <v/>
      </c>
      <c r="BC150" s="68">
        <f t="shared" si="114"/>
        <v>0</v>
      </c>
      <c r="BD150" s="67" t="str">
        <f t="shared" si="115"/>
        <v/>
      </c>
      <c r="BE150" s="69" t="str">
        <f t="shared" si="116"/>
        <v/>
      </c>
      <c r="BF150" s="68" t="str">
        <f t="shared" si="117"/>
        <v/>
      </c>
      <c r="BG150" s="67" t="str">
        <f t="shared" si="118"/>
        <v/>
      </c>
    </row>
    <row r="151" spans="1:59" ht="12" x14ac:dyDescent="0.3">
      <c r="A151" s="445"/>
      <c r="B151" s="3"/>
      <c r="C151" s="3"/>
      <c r="D151" s="495" t="str">
        <f t="shared" si="119"/>
        <v/>
      </c>
      <c r="E151" s="3"/>
      <c r="F151" s="3"/>
      <c r="G151" s="3"/>
      <c r="H151" s="4"/>
      <c r="I151" s="9"/>
      <c r="J151" s="9"/>
      <c r="K151" s="9"/>
      <c r="L151" s="9"/>
      <c r="M151" s="8"/>
      <c r="N151" s="381" t="str">
        <f>IF(D151="No",1,(IF(AND(C151="Part 1033",D151="Yes",H151="Line-Haul"),IF(E151&gt;=20,0.27,(VLOOKUP(E151,'Proration Factors'!$E$14:$F$33,2,FALSE))),(IF(AND(C151="Part 1033",D151="Yes",H151="Switch"),IF(E151&gt;=40,0.2,(VLOOKUP(E151,'Proration Factors'!$H$14:$I$53,2,FALSE))),(IF(AND(C151="Part 92",D151="Yes"),IF(E151&gt;=32,0.143,(VLOOKUP(E151,'Proration Factors'!$B$14:$C$45,2,FALSE))),"")))))))</f>
        <v/>
      </c>
      <c r="O151" s="382" t="str">
        <f t="shared" si="120"/>
        <v/>
      </c>
      <c r="P151" s="383" t="str">
        <f t="shared" si="121"/>
        <v/>
      </c>
      <c r="Q151" s="384" t="str">
        <f t="shared" si="0"/>
        <v/>
      </c>
      <c r="R151" s="3"/>
      <c r="S151" s="205"/>
      <c r="T151" s="60"/>
      <c r="U151" s="68">
        <f t="shared" si="97"/>
        <v>0</v>
      </c>
      <c r="V151" s="26">
        <f t="shared" si="98"/>
        <v>0</v>
      </c>
      <c r="W151" s="26">
        <f t="shared" si="99"/>
        <v>0</v>
      </c>
      <c r="X151" s="21">
        <f t="shared" si="100"/>
        <v>0</v>
      </c>
      <c r="Y151" s="42" t="str">
        <f t="shared" si="101"/>
        <v/>
      </c>
      <c r="Z151" s="26" t="str">
        <f t="shared" si="102"/>
        <v/>
      </c>
      <c r="AA151" s="22" t="str">
        <f t="shared" si="103"/>
        <v/>
      </c>
      <c r="AB151" s="22" t="str">
        <f t="shared" si="104"/>
        <v/>
      </c>
      <c r="AC151" s="26" t="str">
        <f t="shared" si="105"/>
        <v/>
      </c>
      <c r="AD151" s="27" t="str">
        <f t="shared" si="106"/>
        <v/>
      </c>
      <c r="AE151" s="69" t="str">
        <f t="shared" si="107"/>
        <v/>
      </c>
      <c r="AF151" s="60">
        <f t="shared" si="108"/>
        <v>0</v>
      </c>
      <c r="AG151" s="70" t="str">
        <f t="shared" si="109"/>
        <v/>
      </c>
      <c r="AH151" s="70" t="str">
        <f t="shared" si="110"/>
        <v/>
      </c>
      <c r="AI151" s="71" t="str">
        <f t="shared" si="111"/>
        <v/>
      </c>
      <c r="AJ151" s="69">
        <f t="shared" si="85"/>
        <v>0</v>
      </c>
      <c r="AK151" s="60">
        <f t="shared" si="86"/>
        <v>0</v>
      </c>
      <c r="AL151" s="60">
        <f t="shared" si="87"/>
        <v>0</v>
      </c>
      <c r="AM151" s="60">
        <f t="shared" si="88"/>
        <v>0</v>
      </c>
      <c r="AN151" s="60">
        <f t="shared" si="89"/>
        <v>0</v>
      </c>
      <c r="AO151" s="60">
        <f t="shared" si="90"/>
        <v>0</v>
      </c>
      <c r="AP151" s="60">
        <f t="shared" si="91"/>
        <v>0</v>
      </c>
      <c r="AQ151" s="60">
        <f t="shared" si="92"/>
        <v>0</v>
      </c>
      <c r="AR151" s="60">
        <f t="shared" si="93"/>
        <v>0</v>
      </c>
      <c r="AS151" s="60">
        <f t="shared" si="94"/>
        <v>0</v>
      </c>
      <c r="AT151" s="60">
        <f t="shared" si="95"/>
        <v>0</v>
      </c>
      <c r="AU151" s="60">
        <f t="shared" si="96"/>
        <v>0</v>
      </c>
      <c r="AV151" s="68">
        <f t="shared" si="122"/>
        <v>0</v>
      </c>
      <c r="AW151" s="68">
        <f t="shared" si="123"/>
        <v>0</v>
      </c>
      <c r="AX151" s="69" t="str">
        <f t="shared" si="124"/>
        <v/>
      </c>
      <c r="AY151" s="68" t="str">
        <f t="shared" si="125"/>
        <v/>
      </c>
      <c r="AZ151" s="67" t="str">
        <f t="shared" si="126"/>
        <v/>
      </c>
      <c r="BA151" s="68" t="str">
        <f t="shared" si="112"/>
        <v/>
      </c>
      <c r="BB151" s="69" t="str">
        <f t="shared" si="113"/>
        <v/>
      </c>
      <c r="BC151" s="68">
        <f t="shared" si="114"/>
        <v>0</v>
      </c>
      <c r="BD151" s="67" t="str">
        <f t="shared" si="115"/>
        <v/>
      </c>
      <c r="BE151" s="69" t="str">
        <f t="shared" si="116"/>
        <v/>
      </c>
      <c r="BF151" s="68" t="str">
        <f t="shared" si="117"/>
        <v/>
      </c>
      <c r="BG151" s="67" t="str">
        <f t="shared" si="118"/>
        <v/>
      </c>
    </row>
    <row r="152" spans="1:59" ht="12" x14ac:dyDescent="0.3">
      <c r="A152" s="445"/>
      <c r="B152" s="3"/>
      <c r="C152" s="3"/>
      <c r="D152" s="495" t="str">
        <f t="shared" si="119"/>
        <v/>
      </c>
      <c r="E152" s="3"/>
      <c r="F152" s="3"/>
      <c r="G152" s="3"/>
      <c r="H152" s="4"/>
      <c r="I152" s="9"/>
      <c r="J152" s="9"/>
      <c r="K152" s="9"/>
      <c r="L152" s="9"/>
      <c r="M152" s="8"/>
      <c r="N152" s="381" t="str">
        <f>IF(D152="No",1,(IF(AND(C152="Part 1033",D152="Yes",H152="Line-Haul"),IF(E152&gt;=20,0.27,(VLOOKUP(E152,'Proration Factors'!$E$14:$F$33,2,FALSE))),(IF(AND(C152="Part 1033",D152="Yes",H152="Switch"),IF(E152&gt;=40,0.2,(VLOOKUP(E152,'Proration Factors'!$H$14:$I$53,2,FALSE))),(IF(AND(C152="Part 92",D152="Yes"),IF(E152&gt;=32,0.143,(VLOOKUP(E152,'Proration Factors'!$B$14:$C$45,2,FALSE))),"")))))))</f>
        <v/>
      </c>
      <c r="O152" s="382" t="str">
        <f t="shared" si="120"/>
        <v/>
      </c>
      <c r="P152" s="383" t="str">
        <f t="shared" si="121"/>
        <v/>
      </c>
      <c r="Q152" s="384" t="str">
        <f t="shared" si="0"/>
        <v/>
      </c>
      <c r="R152" s="3"/>
      <c r="S152" s="205"/>
      <c r="T152" s="60"/>
      <c r="U152" s="68">
        <f t="shared" si="97"/>
        <v>0</v>
      </c>
      <c r="V152" s="26">
        <f t="shared" si="98"/>
        <v>0</v>
      </c>
      <c r="W152" s="26">
        <f t="shared" si="99"/>
        <v>0</v>
      </c>
      <c r="X152" s="21">
        <f t="shared" si="100"/>
        <v>0</v>
      </c>
      <c r="Y152" s="42" t="str">
        <f t="shared" si="101"/>
        <v/>
      </c>
      <c r="Z152" s="26" t="str">
        <f t="shared" si="102"/>
        <v/>
      </c>
      <c r="AA152" s="22" t="str">
        <f t="shared" si="103"/>
        <v/>
      </c>
      <c r="AB152" s="22" t="str">
        <f t="shared" si="104"/>
        <v/>
      </c>
      <c r="AC152" s="26" t="str">
        <f t="shared" si="105"/>
        <v/>
      </c>
      <c r="AD152" s="27" t="str">
        <f t="shared" si="106"/>
        <v/>
      </c>
      <c r="AE152" s="69" t="str">
        <f t="shared" si="107"/>
        <v/>
      </c>
      <c r="AF152" s="60">
        <f t="shared" si="108"/>
        <v>0</v>
      </c>
      <c r="AG152" s="70" t="str">
        <f t="shared" si="109"/>
        <v/>
      </c>
      <c r="AH152" s="70" t="str">
        <f t="shared" si="110"/>
        <v/>
      </c>
      <c r="AI152" s="71" t="str">
        <f t="shared" si="111"/>
        <v/>
      </c>
      <c r="AJ152" s="69">
        <f t="shared" si="85"/>
        <v>0</v>
      </c>
      <c r="AK152" s="60">
        <f t="shared" si="86"/>
        <v>0</v>
      </c>
      <c r="AL152" s="60">
        <f t="shared" si="87"/>
        <v>0</v>
      </c>
      <c r="AM152" s="60">
        <f t="shared" si="88"/>
        <v>0</v>
      </c>
      <c r="AN152" s="60">
        <f t="shared" si="89"/>
        <v>0</v>
      </c>
      <c r="AO152" s="60">
        <f t="shared" si="90"/>
        <v>0</v>
      </c>
      <c r="AP152" s="60">
        <f t="shared" si="91"/>
        <v>0</v>
      </c>
      <c r="AQ152" s="60">
        <f t="shared" si="92"/>
        <v>0</v>
      </c>
      <c r="AR152" s="60">
        <f t="shared" si="93"/>
        <v>0</v>
      </c>
      <c r="AS152" s="60">
        <f t="shared" si="94"/>
        <v>0</v>
      </c>
      <c r="AT152" s="60">
        <f t="shared" si="95"/>
        <v>0</v>
      </c>
      <c r="AU152" s="60">
        <f t="shared" si="96"/>
        <v>0</v>
      </c>
      <c r="AV152" s="68">
        <f t="shared" si="122"/>
        <v>0</v>
      </c>
      <c r="AW152" s="68">
        <f t="shared" si="123"/>
        <v>0</v>
      </c>
      <c r="AX152" s="69" t="str">
        <f t="shared" si="124"/>
        <v/>
      </c>
      <c r="AY152" s="68" t="str">
        <f t="shared" si="125"/>
        <v/>
      </c>
      <c r="AZ152" s="67" t="str">
        <f t="shared" si="126"/>
        <v/>
      </c>
      <c r="BA152" s="68" t="str">
        <f t="shared" si="112"/>
        <v/>
      </c>
      <c r="BB152" s="69" t="str">
        <f t="shared" si="113"/>
        <v/>
      </c>
      <c r="BC152" s="68">
        <f t="shared" si="114"/>
        <v>0</v>
      </c>
      <c r="BD152" s="67" t="str">
        <f t="shared" si="115"/>
        <v/>
      </c>
      <c r="BE152" s="69" t="str">
        <f t="shared" si="116"/>
        <v/>
      </c>
      <c r="BF152" s="68" t="str">
        <f t="shared" si="117"/>
        <v/>
      </c>
      <c r="BG152" s="67" t="str">
        <f t="shared" si="118"/>
        <v/>
      </c>
    </row>
    <row r="153" spans="1:59" ht="12" x14ac:dyDescent="0.3">
      <c r="A153" s="445"/>
      <c r="B153" s="3"/>
      <c r="C153" s="3"/>
      <c r="D153" s="495" t="str">
        <f t="shared" si="119"/>
        <v/>
      </c>
      <c r="E153" s="3"/>
      <c r="F153" s="3"/>
      <c r="G153" s="3"/>
      <c r="H153" s="4"/>
      <c r="I153" s="9"/>
      <c r="J153" s="9"/>
      <c r="K153" s="9"/>
      <c r="L153" s="9"/>
      <c r="M153" s="8"/>
      <c r="N153" s="381" t="str">
        <f>IF(D153="No",1,(IF(AND(C153="Part 1033",D153="Yes",H153="Line-Haul"),IF(E153&gt;=20,0.27,(VLOOKUP(E153,'Proration Factors'!$E$14:$F$33,2,FALSE))),(IF(AND(C153="Part 1033",D153="Yes",H153="Switch"),IF(E153&gt;=40,0.2,(VLOOKUP(E153,'Proration Factors'!$H$14:$I$53,2,FALSE))),(IF(AND(C153="Part 92",D153="Yes"),IF(E153&gt;=32,0.143,(VLOOKUP(E153,'Proration Factors'!$B$14:$C$45,2,FALSE))),"")))))))</f>
        <v/>
      </c>
      <c r="O153" s="382" t="str">
        <f t="shared" si="120"/>
        <v/>
      </c>
      <c r="P153" s="383" t="str">
        <f t="shared" si="121"/>
        <v/>
      </c>
      <c r="Q153" s="384" t="str">
        <f t="shared" si="0"/>
        <v/>
      </c>
      <c r="R153" s="3"/>
      <c r="S153" s="205"/>
      <c r="T153" s="60"/>
      <c r="U153" s="68">
        <f t="shared" si="97"/>
        <v>0</v>
      </c>
      <c r="V153" s="26">
        <f t="shared" si="98"/>
        <v>0</v>
      </c>
      <c r="W153" s="26">
        <f t="shared" si="99"/>
        <v>0</v>
      </c>
      <c r="X153" s="21">
        <f t="shared" si="100"/>
        <v>0</v>
      </c>
      <c r="Y153" s="42" t="str">
        <f t="shared" si="101"/>
        <v/>
      </c>
      <c r="Z153" s="26" t="str">
        <f t="shared" si="102"/>
        <v/>
      </c>
      <c r="AA153" s="22" t="str">
        <f t="shared" si="103"/>
        <v/>
      </c>
      <c r="AB153" s="22" t="str">
        <f t="shared" si="104"/>
        <v/>
      </c>
      <c r="AC153" s="26" t="str">
        <f t="shared" si="105"/>
        <v/>
      </c>
      <c r="AD153" s="27" t="str">
        <f t="shared" si="106"/>
        <v/>
      </c>
      <c r="AE153" s="69" t="str">
        <f t="shared" si="107"/>
        <v/>
      </c>
      <c r="AF153" s="60">
        <f t="shared" si="108"/>
        <v>0</v>
      </c>
      <c r="AG153" s="70" t="str">
        <f t="shared" si="109"/>
        <v/>
      </c>
      <c r="AH153" s="70" t="str">
        <f t="shared" si="110"/>
        <v/>
      </c>
      <c r="AI153" s="71" t="str">
        <f t="shared" si="111"/>
        <v/>
      </c>
      <c r="AJ153" s="69">
        <f t="shared" si="85"/>
        <v>0</v>
      </c>
      <c r="AK153" s="60">
        <f t="shared" si="86"/>
        <v>0</v>
      </c>
      <c r="AL153" s="60">
        <f t="shared" si="87"/>
        <v>0</v>
      </c>
      <c r="AM153" s="60">
        <f t="shared" si="88"/>
        <v>0</v>
      </c>
      <c r="AN153" s="60">
        <f t="shared" si="89"/>
        <v>0</v>
      </c>
      <c r="AO153" s="60">
        <f t="shared" si="90"/>
        <v>0</v>
      </c>
      <c r="AP153" s="60">
        <f t="shared" si="91"/>
        <v>0</v>
      </c>
      <c r="AQ153" s="60">
        <f t="shared" si="92"/>
        <v>0</v>
      </c>
      <c r="AR153" s="60">
        <f t="shared" si="93"/>
        <v>0</v>
      </c>
      <c r="AS153" s="60">
        <f t="shared" si="94"/>
        <v>0</v>
      </c>
      <c r="AT153" s="60">
        <f t="shared" si="95"/>
        <v>0</v>
      </c>
      <c r="AU153" s="60">
        <f t="shared" si="96"/>
        <v>0</v>
      </c>
      <c r="AV153" s="68">
        <f t="shared" si="122"/>
        <v>0</v>
      </c>
      <c r="AW153" s="68">
        <f t="shared" si="123"/>
        <v>0</v>
      </c>
      <c r="AX153" s="69" t="str">
        <f t="shared" si="124"/>
        <v/>
      </c>
      <c r="AY153" s="68" t="str">
        <f t="shared" si="125"/>
        <v/>
      </c>
      <c r="AZ153" s="67" t="str">
        <f t="shared" si="126"/>
        <v/>
      </c>
      <c r="BA153" s="68" t="str">
        <f t="shared" si="112"/>
        <v/>
      </c>
      <c r="BB153" s="69" t="str">
        <f t="shared" si="113"/>
        <v/>
      </c>
      <c r="BC153" s="68">
        <f t="shared" si="114"/>
        <v>0</v>
      </c>
      <c r="BD153" s="67" t="str">
        <f t="shared" si="115"/>
        <v/>
      </c>
      <c r="BE153" s="69" t="str">
        <f t="shared" si="116"/>
        <v/>
      </c>
      <c r="BF153" s="68" t="str">
        <f t="shared" si="117"/>
        <v/>
      </c>
      <c r="BG153" s="67" t="str">
        <f t="shared" si="118"/>
        <v/>
      </c>
    </row>
    <row r="154" spans="1:59" ht="12" x14ac:dyDescent="0.3">
      <c r="A154" s="445"/>
      <c r="B154" s="3"/>
      <c r="C154" s="3"/>
      <c r="D154" s="495" t="str">
        <f t="shared" si="119"/>
        <v/>
      </c>
      <c r="E154" s="3"/>
      <c r="F154" s="3"/>
      <c r="G154" s="3"/>
      <c r="H154" s="4"/>
      <c r="I154" s="9"/>
      <c r="J154" s="9"/>
      <c r="K154" s="9"/>
      <c r="L154" s="9"/>
      <c r="M154" s="8"/>
      <c r="N154" s="381" t="str">
        <f>IF(D154="No",1,(IF(AND(C154="Part 1033",D154="Yes",H154="Line-Haul"),IF(E154&gt;=20,0.27,(VLOOKUP(E154,'Proration Factors'!$E$14:$F$33,2,FALSE))),(IF(AND(C154="Part 1033",D154="Yes",H154="Switch"),IF(E154&gt;=40,0.2,(VLOOKUP(E154,'Proration Factors'!$H$14:$I$53,2,FALSE))),(IF(AND(C154="Part 92",D154="Yes"),IF(E154&gt;=32,0.143,(VLOOKUP(E154,'Proration Factors'!$B$14:$C$45,2,FALSE))),"")))))))</f>
        <v/>
      </c>
      <c r="O154" s="382" t="str">
        <f t="shared" si="120"/>
        <v/>
      </c>
      <c r="P154" s="383" t="str">
        <f t="shared" si="121"/>
        <v/>
      </c>
      <c r="Q154" s="384" t="str">
        <f t="shared" si="0"/>
        <v/>
      </c>
      <c r="R154" s="3"/>
      <c r="S154" s="205"/>
      <c r="T154" s="60"/>
      <c r="U154" s="68">
        <f t="shared" si="97"/>
        <v>0</v>
      </c>
      <c r="V154" s="26">
        <f t="shared" si="98"/>
        <v>0</v>
      </c>
      <c r="W154" s="26">
        <f t="shared" si="99"/>
        <v>0</v>
      </c>
      <c r="X154" s="21">
        <f t="shared" si="100"/>
        <v>0</v>
      </c>
      <c r="Y154" s="42" t="str">
        <f t="shared" si="101"/>
        <v/>
      </c>
      <c r="Z154" s="26" t="str">
        <f t="shared" si="102"/>
        <v/>
      </c>
      <c r="AA154" s="22" t="str">
        <f t="shared" si="103"/>
        <v/>
      </c>
      <c r="AB154" s="22" t="str">
        <f t="shared" si="104"/>
        <v/>
      </c>
      <c r="AC154" s="26" t="str">
        <f t="shared" si="105"/>
        <v/>
      </c>
      <c r="AD154" s="27" t="str">
        <f t="shared" si="106"/>
        <v/>
      </c>
      <c r="AE154" s="69" t="str">
        <f t="shared" si="107"/>
        <v/>
      </c>
      <c r="AF154" s="60">
        <f t="shared" si="108"/>
        <v>0</v>
      </c>
      <c r="AG154" s="70" t="str">
        <f t="shared" si="109"/>
        <v/>
      </c>
      <c r="AH154" s="70" t="str">
        <f t="shared" si="110"/>
        <v/>
      </c>
      <c r="AI154" s="71" t="str">
        <f t="shared" si="111"/>
        <v/>
      </c>
      <c r="AJ154" s="69">
        <f t="shared" si="85"/>
        <v>0</v>
      </c>
      <c r="AK154" s="60">
        <f t="shared" si="86"/>
        <v>0</v>
      </c>
      <c r="AL154" s="60">
        <f t="shared" si="87"/>
        <v>0</v>
      </c>
      <c r="AM154" s="60">
        <f t="shared" si="88"/>
        <v>0</v>
      </c>
      <c r="AN154" s="60">
        <f t="shared" si="89"/>
        <v>0</v>
      </c>
      <c r="AO154" s="60">
        <f t="shared" si="90"/>
        <v>0</v>
      </c>
      <c r="AP154" s="60">
        <f t="shared" si="91"/>
        <v>0</v>
      </c>
      <c r="AQ154" s="60">
        <f t="shared" si="92"/>
        <v>0</v>
      </c>
      <c r="AR154" s="60">
        <f t="shared" si="93"/>
        <v>0</v>
      </c>
      <c r="AS154" s="60">
        <f t="shared" si="94"/>
        <v>0</v>
      </c>
      <c r="AT154" s="60">
        <f t="shared" si="95"/>
        <v>0</v>
      </c>
      <c r="AU154" s="60">
        <f t="shared" si="96"/>
        <v>0</v>
      </c>
      <c r="AV154" s="68">
        <f t="shared" si="122"/>
        <v>0</v>
      </c>
      <c r="AW154" s="68">
        <f t="shared" si="123"/>
        <v>0</v>
      </c>
      <c r="AX154" s="69" t="str">
        <f t="shared" si="124"/>
        <v/>
      </c>
      <c r="AY154" s="68" t="str">
        <f t="shared" si="125"/>
        <v/>
      </c>
      <c r="AZ154" s="67" t="str">
        <f t="shared" si="126"/>
        <v/>
      </c>
      <c r="BA154" s="68" t="str">
        <f t="shared" si="112"/>
        <v/>
      </c>
      <c r="BB154" s="69" t="str">
        <f t="shared" si="113"/>
        <v/>
      </c>
      <c r="BC154" s="68">
        <f t="shared" si="114"/>
        <v>0</v>
      </c>
      <c r="BD154" s="67" t="str">
        <f t="shared" si="115"/>
        <v/>
      </c>
      <c r="BE154" s="69" t="str">
        <f t="shared" si="116"/>
        <v/>
      </c>
      <c r="BF154" s="68" t="str">
        <f t="shared" si="117"/>
        <v/>
      </c>
      <c r="BG154" s="67" t="str">
        <f t="shared" si="118"/>
        <v/>
      </c>
    </row>
    <row r="155" spans="1:59" ht="12" x14ac:dyDescent="0.3">
      <c r="A155" s="445"/>
      <c r="B155" s="3"/>
      <c r="C155" s="3"/>
      <c r="D155" s="495" t="str">
        <f t="shared" si="119"/>
        <v/>
      </c>
      <c r="E155" s="3"/>
      <c r="F155" s="3"/>
      <c r="G155" s="3"/>
      <c r="H155" s="4"/>
      <c r="I155" s="9"/>
      <c r="J155" s="9"/>
      <c r="K155" s="9"/>
      <c r="L155" s="9"/>
      <c r="M155" s="8"/>
      <c r="N155" s="381" t="str">
        <f>IF(D155="No",1,(IF(AND(C155="Part 1033",D155="Yes",H155="Line-Haul"),IF(E155&gt;=20,0.27,(VLOOKUP(E155,'Proration Factors'!$E$14:$F$33,2,FALSE))),(IF(AND(C155="Part 1033",D155="Yes",H155="Switch"),IF(E155&gt;=40,0.2,(VLOOKUP(E155,'Proration Factors'!$H$14:$I$53,2,FALSE))),(IF(AND(C155="Part 92",D155="Yes"),IF(E155&gt;=32,0.143,(VLOOKUP(E155,'Proration Factors'!$B$14:$C$45,2,FALSE))),"")))))))</f>
        <v/>
      </c>
      <c r="O155" s="382" t="str">
        <f t="shared" si="120"/>
        <v/>
      </c>
      <c r="P155" s="383" t="str">
        <f t="shared" si="121"/>
        <v/>
      </c>
      <c r="Q155" s="384" t="str">
        <f t="shared" si="0"/>
        <v/>
      </c>
      <c r="R155" s="3"/>
      <c r="S155" s="205"/>
      <c r="T155" s="60"/>
      <c r="U155" s="68">
        <f t="shared" si="97"/>
        <v>0</v>
      </c>
      <c r="V155" s="26">
        <f t="shared" si="98"/>
        <v>0</v>
      </c>
      <c r="W155" s="26">
        <f t="shared" si="99"/>
        <v>0</v>
      </c>
      <c r="X155" s="21">
        <f t="shared" si="100"/>
        <v>0</v>
      </c>
      <c r="Y155" s="42" t="str">
        <f t="shared" si="101"/>
        <v/>
      </c>
      <c r="Z155" s="26" t="str">
        <f t="shared" si="102"/>
        <v/>
      </c>
      <c r="AA155" s="22" t="str">
        <f t="shared" si="103"/>
        <v/>
      </c>
      <c r="AB155" s="22" t="str">
        <f t="shared" si="104"/>
        <v/>
      </c>
      <c r="AC155" s="26" t="str">
        <f t="shared" si="105"/>
        <v/>
      </c>
      <c r="AD155" s="27" t="str">
        <f t="shared" si="106"/>
        <v/>
      </c>
      <c r="AE155" s="69" t="str">
        <f t="shared" si="107"/>
        <v/>
      </c>
      <c r="AF155" s="60">
        <f t="shared" si="108"/>
        <v>0</v>
      </c>
      <c r="AG155" s="70" t="str">
        <f t="shared" si="109"/>
        <v/>
      </c>
      <c r="AH155" s="70" t="str">
        <f t="shared" si="110"/>
        <v/>
      </c>
      <c r="AI155" s="71" t="str">
        <f t="shared" si="111"/>
        <v/>
      </c>
      <c r="AJ155" s="62">
        <f t="shared" si="85"/>
        <v>0</v>
      </c>
      <c r="AK155" s="63">
        <f t="shared" si="86"/>
        <v>0</v>
      </c>
      <c r="AL155" s="63">
        <f t="shared" si="87"/>
        <v>0</v>
      </c>
      <c r="AM155" s="63">
        <f t="shared" si="88"/>
        <v>0</v>
      </c>
      <c r="AN155" s="63">
        <f t="shared" si="89"/>
        <v>0</v>
      </c>
      <c r="AO155" s="63">
        <f t="shared" si="90"/>
        <v>0</v>
      </c>
      <c r="AP155" s="63">
        <f t="shared" si="91"/>
        <v>0</v>
      </c>
      <c r="AQ155" s="63">
        <f t="shared" si="92"/>
        <v>0</v>
      </c>
      <c r="AR155" s="63">
        <f t="shared" si="93"/>
        <v>0</v>
      </c>
      <c r="AS155" s="63">
        <f t="shared" si="94"/>
        <v>0</v>
      </c>
      <c r="AT155" s="63">
        <f t="shared" si="95"/>
        <v>0</v>
      </c>
      <c r="AU155" s="63">
        <f t="shared" si="96"/>
        <v>0</v>
      </c>
      <c r="AV155" s="68">
        <f t="shared" si="122"/>
        <v>0</v>
      </c>
      <c r="AW155" s="68">
        <f t="shared" si="123"/>
        <v>0</v>
      </c>
      <c r="AX155" s="69" t="str">
        <f t="shared" si="124"/>
        <v/>
      </c>
      <c r="AY155" s="68" t="str">
        <f t="shared" si="125"/>
        <v/>
      </c>
      <c r="AZ155" s="67" t="str">
        <f t="shared" si="126"/>
        <v/>
      </c>
      <c r="BA155" s="68" t="str">
        <f t="shared" si="112"/>
        <v/>
      </c>
      <c r="BB155" s="69" t="str">
        <f t="shared" si="113"/>
        <v/>
      </c>
      <c r="BC155" s="68">
        <f t="shared" si="114"/>
        <v>0</v>
      </c>
      <c r="BD155" s="67" t="str">
        <f t="shared" si="115"/>
        <v/>
      </c>
      <c r="BE155" s="69" t="str">
        <f t="shared" si="116"/>
        <v/>
      </c>
      <c r="BF155" s="68" t="str">
        <f t="shared" si="117"/>
        <v/>
      </c>
      <c r="BG155" s="67" t="str">
        <f t="shared" si="118"/>
        <v/>
      </c>
    </row>
    <row r="156" spans="1:59" ht="12" x14ac:dyDescent="0.3">
      <c r="A156" s="445"/>
      <c r="B156" s="3"/>
      <c r="C156" s="3"/>
      <c r="D156" s="495" t="str">
        <f t="shared" si="119"/>
        <v/>
      </c>
      <c r="E156" s="3"/>
      <c r="F156" s="3"/>
      <c r="G156" s="3"/>
      <c r="H156" s="4"/>
      <c r="I156" s="9"/>
      <c r="J156" s="9"/>
      <c r="K156" s="9"/>
      <c r="L156" s="9"/>
      <c r="M156" s="8"/>
      <c r="N156" s="381" t="str">
        <f>IF(D156="No",1,(IF(AND(C156="Part 1033",D156="Yes",H156="Line-Haul"),IF(E156&gt;=20,0.27,(VLOOKUP(E156,'Proration Factors'!$E$14:$F$33,2,FALSE))),(IF(AND(C156="Part 1033",D156="Yes",H156="Switch"),IF(E156&gt;=40,0.2,(VLOOKUP(E156,'Proration Factors'!$H$14:$I$53,2,FALSE))),(IF(AND(C156="Part 92",D156="Yes"),IF(E156&gt;=32,0.143,(VLOOKUP(E156,'Proration Factors'!$B$14:$C$45,2,FALSE))),"")))))))</f>
        <v/>
      </c>
      <c r="O156" s="382" t="str">
        <f t="shared" si="120"/>
        <v/>
      </c>
      <c r="P156" s="383" t="str">
        <f t="shared" si="121"/>
        <v/>
      </c>
      <c r="Q156" s="384" t="str">
        <f t="shared" si="0"/>
        <v/>
      </c>
      <c r="R156" s="3"/>
      <c r="S156" s="205"/>
      <c r="T156" s="60"/>
      <c r="U156" s="68">
        <f t="shared" si="97"/>
        <v>0</v>
      </c>
      <c r="V156" s="26">
        <f t="shared" si="98"/>
        <v>0</v>
      </c>
      <c r="W156" s="26">
        <f t="shared" si="99"/>
        <v>0</v>
      </c>
      <c r="X156" s="21">
        <f t="shared" si="100"/>
        <v>0</v>
      </c>
      <c r="Y156" s="42" t="str">
        <f t="shared" si="101"/>
        <v/>
      </c>
      <c r="Z156" s="26" t="str">
        <f t="shared" si="102"/>
        <v/>
      </c>
      <c r="AA156" s="22" t="str">
        <f t="shared" si="103"/>
        <v/>
      </c>
      <c r="AB156" s="22" t="str">
        <f t="shared" si="104"/>
        <v/>
      </c>
      <c r="AC156" s="26" t="str">
        <f t="shared" si="105"/>
        <v/>
      </c>
      <c r="AD156" s="27" t="str">
        <f t="shared" si="106"/>
        <v/>
      </c>
      <c r="AE156" s="69" t="str">
        <f t="shared" si="107"/>
        <v/>
      </c>
      <c r="AF156" s="60">
        <f t="shared" si="108"/>
        <v>0</v>
      </c>
      <c r="AG156" s="70" t="str">
        <f t="shared" si="109"/>
        <v/>
      </c>
      <c r="AH156" s="70" t="str">
        <f t="shared" si="110"/>
        <v/>
      </c>
      <c r="AI156" s="71" t="str">
        <f t="shared" si="111"/>
        <v/>
      </c>
      <c r="AJ156" s="69">
        <f t="shared" si="85"/>
        <v>0</v>
      </c>
      <c r="AK156" s="60">
        <f t="shared" si="86"/>
        <v>0</v>
      </c>
      <c r="AL156" s="60">
        <f t="shared" si="87"/>
        <v>0</v>
      </c>
      <c r="AM156" s="60">
        <f t="shared" si="88"/>
        <v>0</v>
      </c>
      <c r="AN156" s="60">
        <f t="shared" si="89"/>
        <v>0</v>
      </c>
      <c r="AO156" s="60">
        <f t="shared" si="90"/>
        <v>0</v>
      </c>
      <c r="AP156" s="60">
        <f t="shared" si="91"/>
        <v>0</v>
      </c>
      <c r="AQ156" s="60">
        <f t="shared" si="92"/>
        <v>0</v>
      </c>
      <c r="AR156" s="60">
        <f t="shared" si="93"/>
        <v>0</v>
      </c>
      <c r="AS156" s="60">
        <f t="shared" si="94"/>
        <v>0</v>
      </c>
      <c r="AT156" s="60">
        <f t="shared" si="95"/>
        <v>0</v>
      </c>
      <c r="AU156" s="60">
        <f t="shared" si="96"/>
        <v>0</v>
      </c>
      <c r="AV156" s="68">
        <f t="shared" si="122"/>
        <v>0</v>
      </c>
      <c r="AW156" s="68">
        <f t="shared" si="123"/>
        <v>0</v>
      </c>
      <c r="AX156" s="69" t="str">
        <f t="shared" si="124"/>
        <v/>
      </c>
      <c r="AY156" s="68" t="str">
        <f t="shared" si="125"/>
        <v/>
      </c>
      <c r="AZ156" s="67" t="str">
        <f t="shared" si="126"/>
        <v/>
      </c>
      <c r="BA156" s="68" t="str">
        <f t="shared" si="112"/>
        <v/>
      </c>
      <c r="BB156" s="69" t="str">
        <f t="shared" si="113"/>
        <v/>
      </c>
      <c r="BC156" s="68">
        <f t="shared" si="114"/>
        <v>0</v>
      </c>
      <c r="BD156" s="67" t="str">
        <f t="shared" si="115"/>
        <v/>
      </c>
      <c r="BE156" s="69" t="str">
        <f t="shared" si="116"/>
        <v/>
      </c>
      <c r="BF156" s="68" t="str">
        <f t="shared" si="117"/>
        <v/>
      </c>
      <c r="BG156" s="67" t="str">
        <f t="shared" si="118"/>
        <v/>
      </c>
    </row>
    <row r="157" spans="1:59" ht="12" x14ac:dyDescent="0.3">
      <c r="A157" s="445"/>
      <c r="B157" s="3"/>
      <c r="C157" s="3"/>
      <c r="D157" s="495" t="str">
        <f t="shared" si="119"/>
        <v/>
      </c>
      <c r="E157" s="3"/>
      <c r="F157" s="3"/>
      <c r="G157" s="3"/>
      <c r="H157" s="4"/>
      <c r="I157" s="9"/>
      <c r="J157" s="9"/>
      <c r="K157" s="9"/>
      <c r="L157" s="9"/>
      <c r="M157" s="8"/>
      <c r="N157" s="381" t="str">
        <f>IF(D157="No",1,(IF(AND(C157="Part 1033",D157="Yes",H157="Line-Haul"),IF(E157&gt;=20,0.27,(VLOOKUP(E157,'Proration Factors'!$E$14:$F$33,2,FALSE))),(IF(AND(C157="Part 1033",D157="Yes",H157="Switch"),IF(E157&gt;=40,0.2,(VLOOKUP(E157,'Proration Factors'!$H$14:$I$53,2,FALSE))),(IF(AND(C157="Part 92",D157="Yes"),IF(E157&gt;=32,0.143,(VLOOKUP(E157,'Proration Factors'!$B$14:$C$45,2,FALSE))),"")))))))</f>
        <v/>
      </c>
      <c r="O157" s="382" t="str">
        <f t="shared" si="120"/>
        <v/>
      </c>
      <c r="P157" s="383" t="str">
        <f t="shared" si="121"/>
        <v/>
      </c>
      <c r="Q157" s="384" t="str">
        <f t="shared" si="0"/>
        <v/>
      </c>
      <c r="R157" s="3"/>
      <c r="S157" s="205"/>
      <c r="T157" s="60"/>
      <c r="U157" s="68">
        <f t="shared" si="97"/>
        <v>0</v>
      </c>
      <c r="V157" s="26">
        <f t="shared" si="98"/>
        <v>0</v>
      </c>
      <c r="W157" s="26">
        <f t="shared" si="99"/>
        <v>0</v>
      </c>
      <c r="X157" s="21">
        <f t="shared" si="100"/>
        <v>0</v>
      </c>
      <c r="Y157" s="42" t="str">
        <f t="shared" si="101"/>
        <v/>
      </c>
      <c r="Z157" s="26" t="str">
        <f t="shared" si="102"/>
        <v/>
      </c>
      <c r="AA157" s="22" t="str">
        <f t="shared" si="103"/>
        <v/>
      </c>
      <c r="AB157" s="22" t="str">
        <f t="shared" si="104"/>
        <v/>
      </c>
      <c r="AC157" s="26" t="str">
        <f t="shared" si="105"/>
        <v/>
      </c>
      <c r="AD157" s="27" t="str">
        <f t="shared" si="106"/>
        <v/>
      </c>
      <c r="AE157" s="69" t="str">
        <f t="shared" si="107"/>
        <v/>
      </c>
      <c r="AF157" s="60">
        <f t="shared" si="108"/>
        <v>0</v>
      </c>
      <c r="AG157" s="70" t="str">
        <f t="shared" si="109"/>
        <v/>
      </c>
      <c r="AH157" s="70" t="str">
        <f t="shared" si="110"/>
        <v/>
      </c>
      <c r="AI157" s="71" t="str">
        <f t="shared" si="111"/>
        <v/>
      </c>
      <c r="AJ157" s="69">
        <f t="shared" ref="AJ157:AJ220" si="127">IF(G157=$E$374,1,0)</f>
        <v>0</v>
      </c>
      <c r="AK157" s="60">
        <f t="shared" ref="AK157:AK220" si="128">IF(G157=$E$375,1,0)</f>
        <v>0</v>
      </c>
      <c r="AL157" s="60">
        <f t="shared" ref="AL157:AL220" si="129">IF(G157=$E$376,1,0)</f>
        <v>0</v>
      </c>
      <c r="AM157" s="60">
        <f t="shared" ref="AM157:AM220" si="130">IF(G157=$E$377,1,0)</f>
        <v>0</v>
      </c>
      <c r="AN157" s="60">
        <f t="shared" ref="AN157:AN220" si="131">IF(G157=$E$378,1,0)</f>
        <v>0</v>
      </c>
      <c r="AO157" s="60">
        <f t="shared" ref="AO157:AO220" si="132">IF(C157=$B$374,1,0)</f>
        <v>0</v>
      </c>
      <c r="AP157" s="60">
        <f t="shared" ref="AP157:AP220" si="133">IF(C157=$B$375,1,0)</f>
        <v>0</v>
      </c>
      <c r="AQ157" s="60">
        <f t="shared" ref="AQ157:AQ220" si="134">IF(H157=$F$377,1,0)</f>
        <v>0</v>
      </c>
      <c r="AR157" s="60">
        <f t="shared" ref="AR157:AR220" si="135">IF(H157=$F$378,1,0)</f>
        <v>0</v>
      </c>
      <c r="AS157" s="60">
        <f t="shared" ref="AS157:AS220" si="136">IF(F157=$D$375,1,0)</f>
        <v>0</v>
      </c>
      <c r="AT157" s="60">
        <f t="shared" ref="AT157:AT220" si="137">IF(F157=$D$374,1,0)</f>
        <v>0</v>
      </c>
      <c r="AU157" s="60">
        <f t="shared" ref="AU157:AU220" si="138">IF(F157=$D$376,1,0)</f>
        <v>0</v>
      </c>
      <c r="AV157" s="68">
        <f t="shared" si="122"/>
        <v>0</v>
      </c>
      <c r="AW157" s="68">
        <f t="shared" si="123"/>
        <v>0</v>
      </c>
      <c r="AX157" s="69" t="str">
        <f t="shared" si="124"/>
        <v/>
      </c>
      <c r="AY157" s="68" t="str">
        <f t="shared" si="125"/>
        <v/>
      </c>
      <c r="AZ157" s="67" t="str">
        <f t="shared" si="126"/>
        <v/>
      </c>
      <c r="BA157" s="68" t="str">
        <f t="shared" si="112"/>
        <v/>
      </c>
      <c r="BB157" s="69" t="str">
        <f t="shared" si="113"/>
        <v/>
      </c>
      <c r="BC157" s="68">
        <f t="shared" si="114"/>
        <v>0</v>
      </c>
      <c r="BD157" s="67" t="str">
        <f t="shared" si="115"/>
        <v/>
      </c>
      <c r="BE157" s="69" t="str">
        <f t="shared" si="116"/>
        <v/>
      </c>
      <c r="BF157" s="68" t="str">
        <f t="shared" si="117"/>
        <v/>
      </c>
      <c r="BG157" s="67" t="str">
        <f t="shared" si="118"/>
        <v/>
      </c>
    </row>
    <row r="158" spans="1:59" ht="12" x14ac:dyDescent="0.3">
      <c r="A158" s="445"/>
      <c r="B158" s="3"/>
      <c r="C158" s="3"/>
      <c r="D158" s="495" t="str">
        <f t="shared" si="119"/>
        <v/>
      </c>
      <c r="E158" s="3"/>
      <c r="F158" s="3"/>
      <c r="G158" s="3"/>
      <c r="H158" s="4"/>
      <c r="I158" s="9"/>
      <c r="J158" s="9"/>
      <c r="K158" s="9"/>
      <c r="L158" s="9"/>
      <c r="M158" s="8"/>
      <c r="N158" s="381" t="str">
        <f>IF(D158="No",1,(IF(AND(C158="Part 1033",D158="Yes",H158="Line-Haul"),IF(E158&gt;=20,0.27,(VLOOKUP(E158,'Proration Factors'!$E$14:$F$33,2,FALSE))),(IF(AND(C158="Part 1033",D158="Yes",H158="Switch"),IF(E158&gt;=40,0.2,(VLOOKUP(E158,'Proration Factors'!$H$14:$I$53,2,FALSE))),(IF(AND(C158="Part 92",D158="Yes"),IF(E158&gt;=32,0.143,(VLOOKUP(E158,'Proration Factors'!$B$14:$C$45,2,FALSE))),"")))))))</f>
        <v/>
      </c>
      <c r="O158" s="382" t="str">
        <f t="shared" si="120"/>
        <v/>
      </c>
      <c r="P158" s="383" t="str">
        <f t="shared" si="121"/>
        <v/>
      </c>
      <c r="Q158" s="384" t="str">
        <f t="shared" si="0"/>
        <v/>
      </c>
      <c r="R158" s="3"/>
      <c r="S158" s="205"/>
      <c r="T158" s="60"/>
      <c r="U158" s="68">
        <f t="shared" si="97"/>
        <v>0</v>
      </c>
      <c r="V158" s="26">
        <f t="shared" si="98"/>
        <v>0</v>
      </c>
      <c r="W158" s="26">
        <f t="shared" si="99"/>
        <v>0</v>
      </c>
      <c r="X158" s="21">
        <f t="shared" si="100"/>
        <v>0</v>
      </c>
      <c r="Y158" s="42" t="str">
        <f t="shared" si="101"/>
        <v/>
      </c>
      <c r="Z158" s="26" t="str">
        <f t="shared" si="102"/>
        <v/>
      </c>
      <c r="AA158" s="22" t="str">
        <f t="shared" si="103"/>
        <v/>
      </c>
      <c r="AB158" s="22" t="str">
        <f t="shared" si="104"/>
        <v/>
      </c>
      <c r="AC158" s="26" t="str">
        <f t="shared" si="105"/>
        <v/>
      </c>
      <c r="AD158" s="27" t="str">
        <f t="shared" si="106"/>
        <v/>
      </c>
      <c r="AE158" s="69" t="str">
        <f t="shared" si="107"/>
        <v/>
      </c>
      <c r="AF158" s="60">
        <f t="shared" si="108"/>
        <v>0</v>
      </c>
      <c r="AG158" s="70" t="str">
        <f t="shared" si="109"/>
        <v/>
      </c>
      <c r="AH158" s="70" t="str">
        <f t="shared" si="110"/>
        <v/>
      </c>
      <c r="AI158" s="71" t="str">
        <f t="shared" si="111"/>
        <v/>
      </c>
      <c r="AJ158" s="69">
        <f t="shared" si="127"/>
        <v>0</v>
      </c>
      <c r="AK158" s="60">
        <f t="shared" si="128"/>
        <v>0</v>
      </c>
      <c r="AL158" s="60">
        <f t="shared" si="129"/>
        <v>0</v>
      </c>
      <c r="AM158" s="60">
        <f t="shared" si="130"/>
        <v>0</v>
      </c>
      <c r="AN158" s="60">
        <f t="shared" si="131"/>
        <v>0</v>
      </c>
      <c r="AO158" s="60">
        <f t="shared" si="132"/>
        <v>0</v>
      </c>
      <c r="AP158" s="60">
        <f t="shared" si="133"/>
        <v>0</v>
      </c>
      <c r="AQ158" s="60">
        <f t="shared" si="134"/>
        <v>0</v>
      </c>
      <c r="AR158" s="60">
        <f t="shared" si="135"/>
        <v>0</v>
      </c>
      <c r="AS158" s="60">
        <f t="shared" si="136"/>
        <v>0</v>
      </c>
      <c r="AT158" s="60">
        <f t="shared" si="137"/>
        <v>0</v>
      </c>
      <c r="AU158" s="60">
        <f t="shared" si="138"/>
        <v>0</v>
      </c>
      <c r="AV158" s="68">
        <f t="shared" si="122"/>
        <v>0</v>
      </c>
      <c r="AW158" s="68">
        <f t="shared" si="123"/>
        <v>0</v>
      </c>
      <c r="AX158" s="69" t="str">
        <f t="shared" si="124"/>
        <v/>
      </c>
      <c r="AY158" s="68" t="str">
        <f t="shared" si="125"/>
        <v/>
      </c>
      <c r="AZ158" s="67" t="str">
        <f t="shared" si="126"/>
        <v/>
      </c>
      <c r="BA158" s="68" t="str">
        <f t="shared" si="112"/>
        <v/>
      </c>
      <c r="BB158" s="69" t="str">
        <f t="shared" si="113"/>
        <v/>
      </c>
      <c r="BC158" s="68">
        <f t="shared" si="114"/>
        <v>0</v>
      </c>
      <c r="BD158" s="67" t="str">
        <f t="shared" si="115"/>
        <v/>
      </c>
      <c r="BE158" s="69" t="str">
        <f t="shared" si="116"/>
        <v/>
      </c>
      <c r="BF158" s="68" t="str">
        <f t="shared" si="117"/>
        <v/>
      </c>
      <c r="BG158" s="67" t="str">
        <f t="shared" si="118"/>
        <v/>
      </c>
    </row>
    <row r="159" spans="1:59" ht="12" x14ac:dyDescent="0.3">
      <c r="A159" s="445"/>
      <c r="B159" s="3"/>
      <c r="C159" s="3"/>
      <c r="D159" s="495" t="str">
        <f t="shared" si="119"/>
        <v/>
      </c>
      <c r="E159" s="3"/>
      <c r="F159" s="3"/>
      <c r="G159" s="3"/>
      <c r="H159" s="4"/>
      <c r="I159" s="9"/>
      <c r="J159" s="9"/>
      <c r="K159" s="9"/>
      <c r="L159" s="9"/>
      <c r="M159" s="8"/>
      <c r="N159" s="381" t="str">
        <f>IF(D159="No",1,(IF(AND(C159="Part 1033",D159="Yes",H159="Line-Haul"),IF(E159&gt;=20,0.27,(VLOOKUP(E159,'Proration Factors'!$E$14:$F$33,2,FALSE))),(IF(AND(C159="Part 1033",D159="Yes",H159="Switch"),IF(E159&gt;=40,0.2,(VLOOKUP(E159,'Proration Factors'!$H$14:$I$53,2,FALSE))),(IF(AND(C159="Part 92",D159="Yes"),IF(E159&gt;=32,0.143,(VLOOKUP(E159,'Proration Factors'!$B$14:$C$45,2,FALSE))),"")))))))</f>
        <v/>
      </c>
      <c r="O159" s="382" t="str">
        <f t="shared" si="120"/>
        <v/>
      </c>
      <c r="P159" s="383" t="str">
        <f t="shared" si="121"/>
        <v/>
      </c>
      <c r="Q159" s="384" t="str">
        <f t="shared" si="0"/>
        <v/>
      </c>
      <c r="R159" s="3"/>
      <c r="S159" s="205"/>
      <c r="T159" s="60"/>
      <c r="U159" s="68">
        <f t="shared" si="97"/>
        <v>0</v>
      </c>
      <c r="V159" s="26">
        <f t="shared" si="98"/>
        <v>0</v>
      </c>
      <c r="W159" s="26">
        <f t="shared" si="99"/>
        <v>0</v>
      </c>
      <c r="X159" s="21">
        <f t="shared" si="100"/>
        <v>0</v>
      </c>
      <c r="Y159" s="42" t="str">
        <f t="shared" si="101"/>
        <v/>
      </c>
      <c r="Z159" s="26" t="str">
        <f t="shared" si="102"/>
        <v/>
      </c>
      <c r="AA159" s="22" t="str">
        <f t="shared" si="103"/>
        <v/>
      </c>
      <c r="AB159" s="22" t="str">
        <f t="shared" si="104"/>
        <v/>
      </c>
      <c r="AC159" s="26" t="str">
        <f t="shared" si="105"/>
        <v/>
      </c>
      <c r="AD159" s="27" t="str">
        <f t="shared" si="106"/>
        <v/>
      </c>
      <c r="AE159" s="69" t="str">
        <f t="shared" si="107"/>
        <v/>
      </c>
      <c r="AF159" s="60">
        <f t="shared" si="108"/>
        <v>0</v>
      </c>
      <c r="AG159" s="70" t="str">
        <f t="shared" si="109"/>
        <v/>
      </c>
      <c r="AH159" s="70" t="str">
        <f t="shared" si="110"/>
        <v/>
      </c>
      <c r="AI159" s="71" t="str">
        <f t="shared" si="111"/>
        <v/>
      </c>
      <c r="AJ159" s="69">
        <f t="shared" si="127"/>
        <v>0</v>
      </c>
      <c r="AK159" s="60">
        <f t="shared" si="128"/>
        <v>0</v>
      </c>
      <c r="AL159" s="60">
        <f t="shared" si="129"/>
        <v>0</v>
      </c>
      <c r="AM159" s="60">
        <f t="shared" si="130"/>
        <v>0</v>
      </c>
      <c r="AN159" s="60">
        <f t="shared" si="131"/>
        <v>0</v>
      </c>
      <c r="AO159" s="60">
        <f t="shared" si="132"/>
        <v>0</v>
      </c>
      <c r="AP159" s="60">
        <f t="shared" si="133"/>
        <v>0</v>
      </c>
      <c r="AQ159" s="60">
        <f t="shared" si="134"/>
        <v>0</v>
      </c>
      <c r="AR159" s="60">
        <f t="shared" si="135"/>
        <v>0</v>
      </c>
      <c r="AS159" s="60">
        <f t="shared" si="136"/>
        <v>0</v>
      </c>
      <c r="AT159" s="60">
        <f t="shared" si="137"/>
        <v>0</v>
      </c>
      <c r="AU159" s="60">
        <f t="shared" si="138"/>
        <v>0</v>
      </c>
      <c r="AV159" s="68">
        <f t="shared" si="122"/>
        <v>0</v>
      </c>
      <c r="AW159" s="68">
        <f t="shared" si="123"/>
        <v>0</v>
      </c>
      <c r="AX159" s="69" t="str">
        <f t="shared" si="124"/>
        <v/>
      </c>
      <c r="AY159" s="68" t="str">
        <f t="shared" si="125"/>
        <v/>
      </c>
      <c r="AZ159" s="67" t="str">
        <f t="shared" si="126"/>
        <v/>
      </c>
      <c r="BA159" s="68" t="str">
        <f t="shared" si="112"/>
        <v/>
      </c>
      <c r="BB159" s="69" t="str">
        <f t="shared" si="113"/>
        <v/>
      </c>
      <c r="BC159" s="68">
        <f t="shared" si="114"/>
        <v>0</v>
      </c>
      <c r="BD159" s="67" t="str">
        <f t="shared" si="115"/>
        <v/>
      </c>
      <c r="BE159" s="69" t="str">
        <f t="shared" si="116"/>
        <v/>
      </c>
      <c r="BF159" s="68" t="str">
        <f t="shared" si="117"/>
        <v/>
      </c>
      <c r="BG159" s="67" t="str">
        <f t="shared" si="118"/>
        <v/>
      </c>
    </row>
    <row r="160" spans="1:59" ht="12" x14ac:dyDescent="0.3">
      <c r="A160" s="445"/>
      <c r="B160" s="3"/>
      <c r="C160" s="3"/>
      <c r="D160" s="495" t="str">
        <f t="shared" si="119"/>
        <v/>
      </c>
      <c r="E160" s="3"/>
      <c r="F160" s="3"/>
      <c r="G160" s="3"/>
      <c r="H160" s="4"/>
      <c r="I160" s="9"/>
      <c r="J160" s="9"/>
      <c r="K160" s="9"/>
      <c r="L160" s="9"/>
      <c r="M160" s="8"/>
      <c r="N160" s="381" t="str">
        <f>IF(D160="No",1,(IF(AND(C160="Part 1033",D160="Yes",H160="Line-Haul"),IF(E160&gt;=20,0.27,(VLOOKUP(E160,'Proration Factors'!$E$14:$F$33,2,FALSE))),(IF(AND(C160="Part 1033",D160="Yes",H160="Switch"),IF(E160&gt;=40,0.2,(VLOOKUP(E160,'Proration Factors'!$H$14:$I$53,2,FALSE))),(IF(AND(C160="Part 92",D160="Yes"),IF(E160&gt;=32,0.143,(VLOOKUP(E160,'Proration Factors'!$B$14:$C$45,2,FALSE))),"")))))))</f>
        <v/>
      </c>
      <c r="O160" s="382" t="str">
        <f t="shared" si="120"/>
        <v/>
      </c>
      <c r="P160" s="383" t="str">
        <f t="shared" si="121"/>
        <v/>
      </c>
      <c r="Q160" s="384" t="str">
        <f t="shared" si="0"/>
        <v/>
      </c>
      <c r="R160" s="3"/>
      <c r="S160" s="205"/>
      <c r="T160" s="60"/>
      <c r="U160" s="68">
        <f t="shared" si="97"/>
        <v>0</v>
      </c>
      <c r="V160" s="26">
        <f t="shared" si="98"/>
        <v>0</v>
      </c>
      <c r="W160" s="26">
        <f t="shared" si="99"/>
        <v>0</v>
      </c>
      <c r="X160" s="21">
        <f t="shared" si="100"/>
        <v>0</v>
      </c>
      <c r="Y160" s="42" t="str">
        <f t="shared" si="101"/>
        <v/>
      </c>
      <c r="Z160" s="26" t="str">
        <f t="shared" si="102"/>
        <v/>
      </c>
      <c r="AA160" s="22" t="str">
        <f t="shared" si="103"/>
        <v/>
      </c>
      <c r="AB160" s="22" t="str">
        <f t="shared" si="104"/>
        <v/>
      </c>
      <c r="AC160" s="26" t="str">
        <f t="shared" si="105"/>
        <v/>
      </c>
      <c r="AD160" s="27" t="str">
        <f t="shared" si="106"/>
        <v/>
      </c>
      <c r="AE160" s="69" t="str">
        <f t="shared" si="107"/>
        <v/>
      </c>
      <c r="AF160" s="60">
        <f t="shared" si="108"/>
        <v>0</v>
      </c>
      <c r="AG160" s="70" t="str">
        <f t="shared" si="109"/>
        <v/>
      </c>
      <c r="AH160" s="70" t="str">
        <f t="shared" si="110"/>
        <v/>
      </c>
      <c r="AI160" s="71" t="str">
        <f t="shared" si="111"/>
        <v/>
      </c>
      <c r="AJ160" s="69">
        <f t="shared" si="127"/>
        <v>0</v>
      </c>
      <c r="AK160" s="60">
        <f t="shared" si="128"/>
        <v>0</v>
      </c>
      <c r="AL160" s="60">
        <f t="shared" si="129"/>
        <v>0</v>
      </c>
      <c r="AM160" s="60">
        <f t="shared" si="130"/>
        <v>0</v>
      </c>
      <c r="AN160" s="60">
        <f t="shared" si="131"/>
        <v>0</v>
      </c>
      <c r="AO160" s="60">
        <f t="shared" si="132"/>
        <v>0</v>
      </c>
      <c r="AP160" s="60">
        <f t="shared" si="133"/>
        <v>0</v>
      </c>
      <c r="AQ160" s="60">
        <f t="shared" si="134"/>
        <v>0</v>
      </c>
      <c r="AR160" s="60">
        <f t="shared" si="135"/>
        <v>0</v>
      </c>
      <c r="AS160" s="60">
        <f t="shared" si="136"/>
        <v>0</v>
      </c>
      <c r="AT160" s="60">
        <f t="shared" si="137"/>
        <v>0</v>
      </c>
      <c r="AU160" s="60">
        <f t="shared" si="138"/>
        <v>0</v>
      </c>
      <c r="AV160" s="68">
        <f t="shared" si="122"/>
        <v>0</v>
      </c>
      <c r="AW160" s="68">
        <f t="shared" si="123"/>
        <v>0</v>
      </c>
      <c r="AX160" s="69" t="str">
        <f t="shared" si="124"/>
        <v/>
      </c>
      <c r="AY160" s="68" t="str">
        <f t="shared" si="125"/>
        <v/>
      </c>
      <c r="AZ160" s="67" t="str">
        <f t="shared" si="126"/>
        <v/>
      </c>
      <c r="BA160" s="68" t="str">
        <f t="shared" si="112"/>
        <v/>
      </c>
      <c r="BB160" s="69" t="str">
        <f t="shared" si="113"/>
        <v/>
      </c>
      <c r="BC160" s="68">
        <f t="shared" si="114"/>
        <v>0</v>
      </c>
      <c r="BD160" s="67" t="str">
        <f t="shared" si="115"/>
        <v/>
      </c>
      <c r="BE160" s="69" t="str">
        <f t="shared" si="116"/>
        <v/>
      </c>
      <c r="BF160" s="68" t="str">
        <f t="shared" si="117"/>
        <v/>
      </c>
      <c r="BG160" s="67" t="str">
        <f t="shared" si="118"/>
        <v/>
      </c>
    </row>
    <row r="161" spans="1:59" ht="12" x14ac:dyDescent="0.3">
      <c r="A161" s="445"/>
      <c r="B161" s="3"/>
      <c r="C161" s="3"/>
      <c r="D161" s="495" t="str">
        <f t="shared" si="119"/>
        <v/>
      </c>
      <c r="E161" s="3"/>
      <c r="F161" s="3"/>
      <c r="G161" s="3"/>
      <c r="H161" s="4"/>
      <c r="I161" s="9"/>
      <c r="J161" s="9"/>
      <c r="K161" s="9"/>
      <c r="L161" s="9"/>
      <c r="M161" s="8"/>
      <c r="N161" s="381" t="str">
        <f>IF(D161="No",1,(IF(AND(C161="Part 1033",D161="Yes",H161="Line-Haul"),IF(E161&gt;=20,0.27,(VLOOKUP(E161,'Proration Factors'!$E$14:$F$33,2,FALSE))),(IF(AND(C161="Part 1033",D161="Yes",H161="Switch"),IF(E161&gt;=40,0.2,(VLOOKUP(E161,'Proration Factors'!$H$14:$I$53,2,FALSE))),(IF(AND(C161="Part 92",D161="Yes"),IF(E161&gt;=32,0.143,(VLOOKUP(E161,'Proration Factors'!$B$14:$C$45,2,FALSE))),"")))))))</f>
        <v/>
      </c>
      <c r="O161" s="382" t="str">
        <f t="shared" si="120"/>
        <v/>
      </c>
      <c r="P161" s="383" t="str">
        <f t="shared" si="121"/>
        <v/>
      </c>
      <c r="Q161" s="384" t="str">
        <f t="shared" si="0"/>
        <v/>
      </c>
      <c r="R161" s="3"/>
      <c r="S161" s="205"/>
      <c r="T161" s="60"/>
      <c r="U161" s="68">
        <f t="shared" si="97"/>
        <v>0</v>
      </c>
      <c r="V161" s="26">
        <f t="shared" si="98"/>
        <v>0</v>
      </c>
      <c r="W161" s="26">
        <f t="shared" si="99"/>
        <v>0</v>
      </c>
      <c r="X161" s="21">
        <f t="shared" si="100"/>
        <v>0</v>
      </c>
      <c r="Y161" s="42" t="str">
        <f t="shared" si="101"/>
        <v/>
      </c>
      <c r="Z161" s="26" t="str">
        <f t="shared" si="102"/>
        <v/>
      </c>
      <c r="AA161" s="22" t="str">
        <f t="shared" si="103"/>
        <v/>
      </c>
      <c r="AB161" s="22" t="str">
        <f t="shared" si="104"/>
        <v/>
      </c>
      <c r="AC161" s="26" t="str">
        <f t="shared" si="105"/>
        <v/>
      </c>
      <c r="AD161" s="27" t="str">
        <f t="shared" si="106"/>
        <v/>
      </c>
      <c r="AE161" s="69" t="str">
        <f t="shared" si="107"/>
        <v/>
      </c>
      <c r="AF161" s="60">
        <f t="shared" si="108"/>
        <v>0</v>
      </c>
      <c r="AG161" s="70" t="str">
        <f t="shared" si="109"/>
        <v/>
      </c>
      <c r="AH161" s="70" t="str">
        <f t="shared" si="110"/>
        <v/>
      </c>
      <c r="AI161" s="71" t="str">
        <f t="shared" si="111"/>
        <v/>
      </c>
      <c r="AJ161" s="69">
        <f t="shared" si="127"/>
        <v>0</v>
      </c>
      <c r="AK161" s="60">
        <f t="shared" si="128"/>
        <v>0</v>
      </c>
      <c r="AL161" s="60">
        <f t="shared" si="129"/>
        <v>0</v>
      </c>
      <c r="AM161" s="60">
        <f t="shared" si="130"/>
        <v>0</v>
      </c>
      <c r="AN161" s="60">
        <f t="shared" si="131"/>
        <v>0</v>
      </c>
      <c r="AO161" s="60">
        <f t="shared" si="132"/>
        <v>0</v>
      </c>
      <c r="AP161" s="60">
        <f t="shared" si="133"/>
        <v>0</v>
      </c>
      <c r="AQ161" s="60">
        <f t="shared" si="134"/>
        <v>0</v>
      </c>
      <c r="AR161" s="60">
        <f t="shared" si="135"/>
        <v>0</v>
      </c>
      <c r="AS161" s="60">
        <f t="shared" si="136"/>
        <v>0</v>
      </c>
      <c r="AT161" s="60">
        <f t="shared" si="137"/>
        <v>0</v>
      </c>
      <c r="AU161" s="60">
        <f t="shared" si="138"/>
        <v>0</v>
      </c>
      <c r="AV161" s="68">
        <f t="shared" si="122"/>
        <v>0</v>
      </c>
      <c r="AW161" s="68">
        <f t="shared" si="123"/>
        <v>0</v>
      </c>
      <c r="AX161" s="69" t="str">
        <f t="shared" si="124"/>
        <v/>
      </c>
      <c r="AY161" s="68" t="str">
        <f t="shared" si="125"/>
        <v/>
      </c>
      <c r="AZ161" s="67" t="str">
        <f t="shared" si="126"/>
        <v/>
      </c>
      <c r="BA161" s="68" t="str">
        <f t="shared" si="112"/>
        <v/>
      </c>
      <c r="BB161" s="69" t="str">
        <f t="shared" si="113"/>
        <v/>
      </c>
      <c r="BC161" s="68">
        <f t="shared" si="114"/>
        <v>0</v>
      </c>
      <c r="BD161" s="67" t="str">
        <f t="shared" si="115"/>
        <v/>
      </c>
      <c r="BE161" s="69" t="str">
        <f t="shared" si="116"/>
        <v/>
      </c>
      <c r="BF161" s="68" t="str">
        <f t="shared" si="117"/>
        <v/>
      </c>
      <c r="BG161" s="67" t="str">
        <f t="shared" si="118"/>
        <v/>
      </c>
    </row>
    <row r="162" spans="1:59" ht="12" x14ac:dyDescent="0.3">
      <c r="A162" s="445"/>
      <c r="B162" s="3"/>
      <c r="C162" s="3"/>
      <c r="D162" s="495" t="str">
        <f t="shared" si="119"/>
        <v/>
      </c>
      <c r="E162" s="3"/>
      <c r="F162" s="3"/>
      <c r="G162" s="3"/>
      <c r="H162" s="4"/>
      <c r="I162" s="9"/>
      <c r="J162" s="9"/>
      <c r="K162" s="9"/>
      <c r="L162" s="9"/>
      <c r="M162" s="8"/>
      <c r="N162" s="381" t="str">
        <f>IF(D162="No",1,(IF(AND(C162="Part 1033",D162="Yes",H162="Line-Haul"),IF(E162&gt;=20,0.27,(VLOOKUP(E162,'Proration Factors'!$E$14:$F$33,2,FALSE))),(IF(AND(C162="Part 1033",D162="Yes",H162="Switch"),IF(E162&gt;=40,0.2,(VLOOKUP(E162,'Proration Factors'!$H$14:$I$53,2,FALSE))),(IF(AND(C162="Part 92",D162="Yes"),IF(E162&gt;=32,0.143,(VLOOKUP(E162,'Proration Factors'!$B$14:$C$45,2,FALSE))),"")))))))</f>
        <v/>
      </c>
      <c r="O162" s="382" t="str">
        <f t="shared" si="120"/>
        <v/>
      </c>
      <c r="P162" s="383" t="str">
        <f t="shared" si="121"/>
        <v/>
      </c>
      <c r="Q162" s="384" t="str">
        <f t="shared" si="0"/>
        <v/>
      </c>
      <c r="R162" s="3"/>
      <c r="S162" s="205"/>
      <c r="T162" s="60"/>
      <c r="U162" s="68">
        <f t="shared" si="97"/>
        <v>0</v>
      </c>
      <c r="V162" s="26">
        <f t="shared" si="98"/>
        <v>0</v>
      </c>
      <c r="W162" s="26">
        <f t="shared" si="99"/>
        <v>0</v>
      </c>
      <c r="X162" s="21">
        <f t="shared" si="100"/>
        <v>0</v>
      </c>
      <c r="Y162" s="42" t="str">
        <f t="shared" si="101"/>
        <v/>
      </c>
      <c r="Z162" s="26" t="str">
        <f t="shared" si="102"/>
        <v/>
      </c>
      <c r="AA162" s="22" t="str">
        <f t="shared" si="103"/>
        <v/>
      </c>
      <c r="AB162" s="22" t="str">
        <f t="shared" si="104"/>
        <v/>
      </c>
      <c r="AC162" s="26" t="str">
        <f t="shared" si="105"/>
        <v/>
      </c>
      <c r="AD162" s="27" t="str">
        <f t="shared" si="106"/>
        <v/>
      </c>
      <c r="AE162" s="69" t="str">
        <f t="shared" si="107"/>
        <v/>
      </c>
      <c r="AF162" s="60">
        <f t="shared" si="108"/>
        <v>0</v>
      </c>
      <c r="AG162" s="70" t="str">
        <f t="shared" si="109"/>
        <v/>
      </c>
      <c r="AH162" s="70" t="str">
        <f t="shared" si="110"/>
        <v/>
      </c>
      <c r="AI162" s="71" t="str">
        <f t="shared" si="111"/>
        <v/>
      </c>
      <c r="AJ162" s="69">
        <f t="shared" si="127"/>
        <v>0</v>
      </c>
      <c r="AK162" s="60">
        <f t="shared" si="128"/>
        <v>0</v>
      </c>
      <c r="AL162" s="60">
        <f t="shared" si="129"/>
        <v>0</v>
      </c>
      <c r="AM162" s="60">
        <f t="shared" si="130"/>
        <v>0</v>
      </c>
      <c r="AN162" s="60">
        <f t="shared" si="131"/>
        <v>0</v>
      </c>
      <c r="AO162" s="60">
        <f t="shared" si="132"/>
        <v>0</v>
      </c>
      <c r="AP162" s="60">
        <f t="shared" si="133"/>
        <v>0</v>
      </c>
      <c r="AQ162" s="60">
        <f t="shared" si="134"/>
        <v>0</v>
      </c>
      <c r="AR162" s="60">
        <f t="shared" si="135"/>
        <v>0</v>
      </c>
      <c r="AS162" s="60">
        <f t="shared" si="136"/>
        <v>0</v>
      </c>
      <c r="AT162" s="60">
        <f t="shared" si="137"/>
        <v>0</v>
      </c>
      <c r="AU162" s="60">
        <f t="shared" si="138"/>
        <v>0</v>
      </c>
      <c r="AV162" s="68">
        <f t="shared" si="122"/>
        <v>0</v>
      </c>
      <c r="AW162" s="68">
        <f t="shared" si="123"/>
        <v>0</v>
      </c>
      <c r="AX162" s="69" t="str">
        <f t="shared" si="124"/>
        <v/>
      </c>
      <c r="AY162" s="68" t="str">
        <f t="shared" si="125"/>
        <v/>
      </c>
      <c r="AZ162" s="67" t="str">
        <f t="shared" si="126"/>
        <v/>
      </c>
      <c r="BA162" s="68" t="str">
        <f t="shared" si="112"/>
        <v/>
      </c>
      <c r="BB162" s="69" t="str">
        <f t="shared" si="113"/>
        <v/>
      </c>
      <c r="BC162" s="68">
        <f t="shared" si="114"/>
        <v>0</v>
      </c>
      <c r="BD162" s="67" t="str">
        <f t="shared" si="115"/>
        <v/>
      </c>
      <c r="BE162" s="69" t="str">
        <f t="shared" si="116"/>
        <v/>
      </c>
      <c r="BF162" s="68" t="str">
        <f t="shared" si="117"/>
        <v/>
      </c>
      <c r="BG162" s="67" t="str">
        <f t="shared" si="118"/>
        <v/>
      </c>
    </row>
    <row r="163" spans="1:59" ht="12" x14ac:dyDescent="0.3">
      <c r="A163" s="445"/>
      <c r="B163" s="3"/>
      <c r="C163" s="3"/>
      <c r="D163" s="495" t="str">
        <f t="shared" si="119"/>
        <v/>
      </c>
      <c r="E163" s="3"/>
      <c r="F163" s="3"/>
      <c r="G163" s="3"/>
      <c r="H163" s="4"/>
      <c r="I163" s="9"/>
      <c r="J163" s="9"/>
      <c r="K163" s="9"/>
      <c r="L163" s="9"/>
      <c r="M163" s="8"/>
      <c r="N163" s="381" t="str">
        <f>IF(D163="No",1,(IF(AND(C163="Part 1033",D163="Yes",H163="Line-Haul"),IF(E163&gt;=20,0.27,(VLOOKUP(E163,'Proration Factors'!$E$14:$F$33,2,FALSE))),(IF(AND(C163="Part 1033",D163="Yes",H163="Switch"),IF(E163&gt;=40,0.2,(VLOOKUP(E163,'Proration Factors'!$H$14:$I$53,2,FALSE))),(IF(AND(C163="Part 92",D163="Yes"),IF(E163&gt;=32,0.143,(VLOOKUP(E163,'Proration Factors'!$B$14:$C$45,2,FALSE))),"")))))))</f>
        <v/>
      </c>
      <c r="O163" s="382" t="str">
        <f t="shared" si="120"/>
        <v/>
      </c>
      <c r="P163" s="383" t="str">
        <f t="shared" si="121"/>
        <v/>
      </c>
      <c r="Q163" s="384" t="str">
        <f t="shared" si="0"/>
        <v/>
      </c>
      <c r="R163" s="3"/>
      <c r="S163" s="205"/>
      <c r="T163" s="60"/>
      <c r="U163" s="68">
        <f t="shared" si="97"/>
        <v>0</v>
      </c>
      <c r="V163" s="26">
        <f t="shared" si="98"/>
        <v>0</v>
      </c>
      <c r="W163" s="26">
        <f t="shared" si="99"/>
        <v>0</v>
      </c>
      <c r="X163" s="21">
        <f t="shared" si="100"/>
        <v>0</v>
      </c>
      <c r="Y163" s="42" t="str">
        <f t="shared" si="101"/>
        <v/>
      </c>
      <c r="Z163" s="26" t="str">
        <f t="shared" si="102"/>
        <v/>
      </c>
      <c r="AA163" s="22" t="str">
        <f t="shared" si="103"/>
        <v/>
      </c>
      <c r="AB163" s="22" t="str">
        <f t="shared" si="104"/>
        <v/>
      </c>
      <c r="AC163" s="26" t="str">
        <f t="shared" si="105"/>
        <v/>
      </c>
      <c r="AD163" s="27" t="str">
        <f t="shared" si="106"/>
        <v/>
      </c>
      <c r="AE163" s="69" t="str">
        <f t="shared" si="107"/>
        <v/>
      </c>
      <c r="AF163" s="60">
        <f t="shared" si="108"/>
        <v>0</v>
      </c>
      <c r="AG163" s="70" t="str">
        <f t="shared" si="109"/>
        <v/>
      </c>
      <c r="AH163" s="70" t="str">
        <f t="shared" si="110"/>
        <v/>
      </c>
      <c r="AI163" s="71" t="str">
        <f t="shared" si="111"/>
        <v/>
      </c>
      <c r="AJ163" s="69">
        <f t="shared" si="127"/>
        <v>0</v>
      </c>
      <c r="AK163" s="60">
        <f t="shared" si="128"/>
        <v>0</v>
      </c>
      <c r="AL163" s="60">
        <f t="shared" si="129"/>
        <v>0</v>
      </c>
      <c r="AM163" s="60">
        <f t="shared" si="130"/>
        <v>0</v>
      </c>
      <c r="AN163" s="60">
        <f t="shared" si="131"/>
        <v>0</v>
      </c>
      <c r="AO163" s="60">
        <f t="shared" si="132"/>
        <v>0</v>
      </c>
      <c r="AP163" s="60">
        <f t="shared" si="133"/>
        <v>0</v>
      </c>
      <c r="AQ163" s="60">
        <f t="shared" si="134"/>
        <v>0</v>
      </c>
      <c r="AR163" s="60">
        <f t="shared" si="135"/>
        <v>0</v>
      </c>
      <c r="AS163" s="60">
        <f t="shared" si="136"/>
        <v>0</v>
      </c>
      <c r="AT163" s="60">
        <f t="shared" si="137"/>
        <v>0</v>
      </c>
      <c r="AU163" s="60">
        <f t="shared" si="138"/>
        <v>0</v>
      </c>
      <c r="AV163" s="68">
        <f t="shared" si="122"/>
        <v>0</v>
      </c>
      <c r="AW163" s="68">
        <f t="shared" si="123"/>
        <v>0</v>
      </c>
      <c r="AX163" s="69" t="str">
        <f t="shared" si="124"/>
        <v/>
      </c>
      <c r="AY163" s="68" t="str">
        <f t="shared" si="125"/>
        <v/>
      </c>
      <c r="AZ163" s="67" t="str">
        <f t="shared" si="126"/>
        <v/>
      </c>
      <c r="BA163" s="68" t="str">
        <f t="shared" si="112"/>
        <v/>
      </c>
      <c r="BB163" s="69" t="str">
        <f t="shared" si="113"/>
        <v/>
      </c>
      <c r="BC163" s="68">
        <f t="shared" si="114"/>
        <v>0</v>
      </c>
      <c r="BD163" s="67" t="str">
        <f t="shared" si="115"/>
        <v/>
      </c>
      <c r="BE163" s="69" t="str">
        <f t="shared" si="116"/>
        <v/>
      </c>
      <c r="BF163" s="68" t="str">
        <f t="shared" si="117"/>
        <v/>
      </c>
      <c r="BG163" s="67" t="str">
        <f t="shared" si="118"/>
        <v/>
      </c>
    </row>
    <row r="164" spans="1:59" ht="12" x14ac:dyDescent="0.3">
      <c r="A164" s="445"/>
      <c r="B164" s="3"/>
      <c r="C164" s="3"/>
      <c r="D164" s="495" t="str">
        <f t="shared" si="119"/>
        <v/>
      </c>
      <c r="E164" s="3"/>
      <c r="F164" s="3"/>
      <c r="G164" s="3"/>
      <c r="H164" s="4"/>
      <c r="I164" s="9"/>
      <c r="J164" s="9"/>
      <c r="K164" s="9"/>
      <c r="L164" s="9"/>
      <c r="M164" s="8"/>
      <c r="N164" s="381" t="str">
        <f>IF(D164="No",1,(IF(AND(C164="Part 1033",D164="Yes",H164="Line-Haul"),IF(E164&gt;=20,0.27,(VLOOKUP(E164,'Proration Factors'!$E$14:$F$33,2,FALSE))),(IF(AND(C164="Part 1033",D164="Yes",H164="Switch"),IF(E164&gt;=40,0.2,(VLOOKUP(E164,'Proration Factors'!$H$14:$I$53,2,FALSE))),(IF(AND(C164="Part 92",D164="Yes"),IF(E164&gt;=32,0.143,(VLOOKUP(E164,'Proration Factors'!$B$14:$C$45,2,FALSE))),"")))))))</f>
        <v/>
      </c>
      <c r="O164" s="382" t="str">
        <f t="shared" si="120"/>
        <v/>
      </c>
      <c r="P164" s="383" t="str">
        <f t="shared" si="121"/>
        <v/>
      </c>
      <c r="Q164" s="384" t="str">
        <f t="shared" si="0"/>
        <v/>
      </c>
      <c r="R164" s="3"/>
      <c r="S164" s="205"/>
      <c r="T164" s="60"/>
      <c r="U164" s="68">
        <f t="shared" si="97"/>
        <v>0</v>
      </c>
      <c r="V164" s="26">
        <f t="shared" si="98"/>
        <v>0</v>
      </c>
      <c r="W164" s="26">
        <f t="shared" si="99"/>
        <v>0</v>
      </c>
      <c r="X164" s="21">
        <f t="shared" si="100"/>
        <v>0</v>
      </c>
      <c r="Y164" s="42" t="str">
        <f t="shared" si="101"/>
        <v/>
      </c>
      <c r="Z164" s="26" t="str">
        <f t="shared" si="102"/>
        <v/>
      </c>
      <c r="AA164" s="22" t="str">
        <f t="shared" si="103"/>
        <v/>
      </c>
      <c r="AB164" s="22" t="str">
        <f t="shared" si="104"/>
        <v/>
      </c>
      <c r="AC164" s="26" t="str">
        <f t="shared" si="105"/>
        <v/>
      </c>
      <c r="AD164" s="27" t="str">
        <f t="shared" si="106"/>
        <v/>
      </c>
      <c r="AE164" s="69" t="str">
        <f t="shared" si="107"/>
        <v/>
      </c>
      <c r="AF164" s="60">
        <f t="shared" si="108"/>
        <v>0</v>
      </c>
      <c r="AG164" s="70" t="str">
        <f t="shared" si="109"/>
        <v/>
      </c>
      <c r="AH164" s="70" t="str">
        <f t="shared" si="110"/>
        <v/>
      </c>
      <c r="AI164" s="71" t="str">
        <f t="shared" si="111"/>
        <v/>
      </c>
      <c r="AJ164" s="69">
        <f t="shared" si="127"/>
        <v>0</v>
      </c>
      <c r="AK164" s="60">
        <f t="shared" si="128"/>
        <v>0</v>
      </c>
      <c r="AL164" s="60">
        <f t="shared" si="129"/>
        <v>0</v>
      </c>
      <c r="AM164" s="60">
        <f t="shared" si="130"/>
        <v>0</v>
      </c>
      <c r="AN164" s="60">
        <f t="shared" si="131"/>
        <v>0</v>
      </c>
      <c r="AO164" s="60">
        <f t="shared" si="132"/>
        <v>0</v>
      </c>
      <c r="AP164" s="60">
        <f t="shared" si="133"/>
        <v>0</v>
      </c>
      <c r="AQ164" s="60">
        <f t="shared" si="134"/>
        <v>0</v>
      </c>
      <c r="AR164" s="60">
        <f t="shared" si="135"/>
        <v>0</v>
      </c>
      <c r="AS164" s="60">
        <f t="shared" si="136"/>
        <v>0</v>
      </c>
      <c r="AT164" s="60">
        <f t="shared" si="137"/>
        <v>0</v>
      </c>
      <c r="AU164" s="60">
        <f t="shared" si="138"/>
        <v>0</v>
      </c>
      <c r="AV164" s="68">
        <f t="shared" si="122"/>
        <v>0</v>
      </c>
      <c r="AW164" s="68">
        <f t="shared" si="123"/>
        <v>0</v>
      </c>
      <c r="AX164" s="69" t="str">
        <f t="shared" si="124"/>
        <v/>
      </c>
      <c r="AY164" s="68" t="str">
        <f t="shared" si="125"/>
        <v/>
      </c>
      <c r="AZ164" s="67" t="str">
        <f t="shared" si="126"/>
        <v/>
      </c>
      <c r="BA164" s="68" t="str">
        <f t="shared" si="112"/>
        <v/>
      </c>
      <c r="BB164" s="69" t="str">
        <f t="shared" si="113"/>
        <v/>
      </c>
      <c r="BC164" s="68">
        <f t="shared" si="114"/>
        <v>0</v>
      </c>
      <c r="BD164" s="67" t="str">
        <f t="shared" si="115"/>
        <v/>
      </c>
      <c r="BE164" s="69" t="str">
        <f t="shared" si="116"/>
        <v/>
      </c>
      <c r="BF164" s="68" t="str">
        <f t="shared" si="117"/>
        <v/>
      </c>
      <c r="BG164" s="67" t="str">
        <f t="shared" si="118"/>
        <v/>
      </c>
    </row>
    <row r="165" spans="1:59" ht="12" x14ac:dyDescent="0.3">
      <c r="A165" s="445"/>
      <c r="B165" s="3"/>
      <c r="C165" s="3"/>
      <c r="D165" s="495" t="str">
        <f t="shared" si="119"/>
        <v/>
      </c>
      <c r="E165" s="3"/>
      <c r="F165" s="3"/>
      <c r="G165" s="3"/>
      <c r="H165" s="4"/>
      <c r="I165" s="9"/>
      <c r="J165" s="9"/>
      <c r="K165" s="9"/>
      <c r="L165" s="9"/>
      <c r="M165" s="8"/>
      <c r="N165" s="381" t="str">
        <f>IF(D165="No",1,(IF(AND(C165="Part 1033",D165="Yes",H165="Line-Haul"),IF(E165&gt;=20,0.27,(VLOOKUP(E165,'Proration Factors'!$E$14:$F$33,2,FALSE))),(IF(AND(C165="Part 1033",D165="Yes",H165="Switch"),IF(E165&gt;=40,0.2,(VLOOKUP(E165,'Proration Factors'!$H$14:$I$53,2,FALSE))),(IF(AND(C165="Part 92",D165="Yes"),IF(E165&gt;=32,0.143,(VLOOKUP(E165,'Proration Factors'!$B$14:$C$45,2,FALSE))),"")))))))</f>
        <v/>
      </c>
      <c r="O165" s="382" t="str">
        <f t="shared" si="120"/>
        <v/>
      </c>
      <c r="P165" s="383" t="str">
        <f t="shared" si="121"/>
        <v/>
      </c>
      <c r="Q165" s="384" t="str">
        <f t="shared" si="0"/>
        <v/>
      </c>
      <c r="R165" s="3"/>
      <c r="S165" s="205"/>
      <c r="T165" s="60"/>
      <c r="U165" s="68">
        <f t="shared" si="97"/>
        <v>0</v>
      </c>
      <c r="V165" s="26">
        <f t="shared" si="98"/>
        <v>0</v>
      </c>
      <c r="W165" s="26">
        <f t="shared" si="99"/>
        <v>0</v>
      </c>
      <c r="X165" s="21">
        <f t="shared" si="100"/>
        <v>0</v>
      </c>
      <c r="Y165" s="42" t="str">
        <f t="shared" si="101"/>
        <v/>
      </c>
      <c r="Z165" s="26" t="str">
        <f t="shared" si="102"/>
        <v/>
      </c>
      <c r="AA165" s="22" t="str">
        <f t="shared" si="103"/>
        <v/>
      </c>
      <c r="AB165" s="22" t="str">
        <f t="shared" si="104"/>
        <v/>
      </c>
      <c r="AC165" s="26" t="str">
        <f t="shared" si="105"/>
        <v/>
      </c>
      <c r="AD165" s="27" t="str">
        <f t="shared" si="106"/>
        <v/>
      </c>
      <c r="AE165" s="69" t="str">
        <f t="shared" si="107"/>
        <v/>
      </c>
      <c r="AF165" s="60">
        <f t="shared" si="108"/>
        <v>0</v>
      </c>
      <c r="AG165" s="70" t="str">
        <f t="shared" si="109"/>
        <v/>
      </c>
      <c r="AH165" s="70" t="str">
        <f t="shared" si="110"/>
        <v/>
      </c>
      <c r="AI165" s="71" t="str">
        <f t="shared" si="111"/>
        <v/>
      </c>
      <c r="AJ165" s="69">
        <f t="shared" si="127"/>
        <v>0</v>
      </c>
      <c r="AK165" s="60">
        <f t="shared" si="128"/>
        <v>0</v>
      </c>
      <c r="AL165" s="60">
        <f t="shared" si="129"/>
        <v>0</v>
      </c>
      <c r="AM165" s="60">
        <f t="shared" si="130"/>
        <v>0</v>
      </c>
      <c r="AN165" s="60">
        <f t="shared" si="131"/>
        <v>0</v>
      </c>
      <c r="AO165" s="60">
        <f t="shared" si="132"/>
        <v>0</v>
      </c>
      <c r="AP165" s="60">
        <f t="shared" si="133"/>
        <v>0</v>
      </c>
      <c r="AQ165" s="60">
        <f t="shared" si="134"/>
        <v>0</v>
      </c>
      <c r="AR165" s="60">
        <f t="shared" si="135"/>
        <v>0</v>
      </c>
      <c r="AS165" s="60">
        <f t="shared" si="136"/>
        <v>0</v>
      </c>
      <c r="AT165" s="60">
        <f t="shared" si="137"/>
        <v>0</v>
      </c>
      <c r="AU165" s="60">
        <f t="shared" si="138"/>
        <v>0</v>
      </c>
      <c r="AV165" s="68">
        <f t="shared" si="122"/>
        <v>0</v>
      </c>
      <c r="AW165" s="68">
        <f t="shared" si="123"/>
        <v>0</v>
      </c>
      <c r="AX165" s="69" t="str">
        <f t="shared" si="124"/>
        <v/>
      </c>
      <c r="AY165" s="68" t="str">
        <f t="shared" si="125"/>
        <v/>
      </c>
      <c r="AZ165" s="67" t="str">
        <f t="shared" si="126"/>
        <v/>
      </c>
      <c r="BA165" s="68" t="str">
        <f t="shared" si="112"/>
        <v/>
      </c>
      <c r="BB165" s="69" t="str">
        <f t="shared" si="113"/>
        <v/>
      </c>
      <c r="BC165" s="68">
        <f t="shared" si="114"/>
        <v>0</v>
      </c>
      <c r="BD165" s="67" t="str">
        <f t="shared" si="115"/>
        <v/>
      </c>
      <c r="BE165" s="69" t="str">
        <f t="shared" si="116"/>
        <v/>
      </c>
      <c r="BF165" s="68" t="str">
        <f t="shared" si="117"/>
        <v/>
      </c>
      <c r="BG165" s="67" t="str">
        <f t="shared" si="118"/>
        <v/>
      </c>
    </row>
    <row r="166" spans="1:59" ht="12" x14ac:dyDescent="0.3">
      <c r="A166" s="445"/>
      <c r="B166" s="3"/>
      <c r="C166" s="3"/>
      <c r="D166" s="495" t="str">
        <f t="shared" si="119"/>
        <v/>
      </c>
      <c r="E166" s="3"/>
      <c r="F166" s="3"/>
      <c r="G166" s="3"/>
      <c r="H166" s="4"/>
      <c r="I166" s="9"/>
      <c r="J166" s="9"/>
      <c r="K166" s="9"/>
      <c r="L166" s="9"/>
      <c r="M166" s="8"/>
      <c r="N166" s="381" t="str">
        <f>IF(D166="No",1,(IF(AND(C166="Part 1033",D166="Yes",H166="Line-Haul"),IF(E166&gt;=20,0.27,(VLOOKUP(E166,'Proration Factors'!$E$14:$F$33,2,FALSE))),(IF(AND(C166="Part 1033",D166="Yes",H166="Switch"),IF(E166&gt;=40,0.2,(VLOOKUP(E166,'Proration Factors'!$H$14:$I$53,2,FALSE))),(IF(AND(C166="Part 92",D166="Yes"),IF(E166&gt;=32,0.143,(VLOOKUP(E166,'Proration Factors'!$B$14:$C$45,2,FALSE))),"")))))))</f>
        <v/>
      </c>
      <c r="O166" s="382" t="str">
        <f t="shared" si="120"/>
        <v/>
      </c>
      <c r="P166" s="383" t="str">
        <f t="shared" si="121"/>
        <v/>
      </c>
      <c r="Q166" s="384" t="str">
        <f t="shared" si="0"/>
        <v/>
      </c>
      <c r="R166" s="3"/>
      <c r="S166" s="205"/>
      <c r="T166" s="60"/>
      <c r="U166" s="68">
        <f t="shared" si="97"/>
        <v>0</v>
      </c>
      <c r="V166" s="26">
        <f t="shared" si="98"/>
        <v>0</v>
      </c>
      <c r="W166" s="26">
        <f t="shared" si="99"/>
        <v>0</v>
      </c>
      <c r="X166" s="21">
        <f t="shared" si="100"/>
        <v>0</v>
      </c>
      <c r="Y166" s="42" t="str">
        <f t="shared" si="101"/>
        <v/>
      </c>
      <c r="Z166" s="26" t="str">
        <f t="shared" si="102"/>
        <v/>
      </c>
      <c r="AA166" s="22" t="str">
        <f t="shared" si="103"/>
        <v/>
      </c>
      <c r="AB166" s="22" t="str">
        <f t="shared" si="104"/>
        <v/>
      </c>
      <c r="AC166" s="26" t="str">
        <f t="shared" si="105"/>
        <v/>
      </c>
      <c r="AD166" s="27" t="str">
        <f t="shared" si="106"/>
        <v/>
      </c>
      <c r="AE166" s="69" t="str">
        <f t="shared" si="107"/>
        <v/>
      </c>
      <c r="AF166" s="60">
        <f t="shared" si="108"/>
        <v>0</v>
      </c>
      <c r="AG166" s="70" t="str">
        <f t="shared" si="109"/>
        <v/>
      </c>
      <c r="AH166" s="70" t="str">
        <f t="shared" si="110"/>
        <v/>
      </c>
      <c r="AI166" s="71" t="str">
        <f t="shared" si="111"/>
        <v/>
      </c>
      <c r="AJ166" s="69">
        <f t="shared" si="127"/>
        <v>0</v>
      </c>
      <c r="AK166" s="60">
        <f t="shared" si="128"/>
        <v>0</v>
      </c>
      <c r="AL166" s="60">
        <f t="shared" si="129"/>
        <v>0</v>
      </c>
      <c r="AM166" s="60">
        <f t="shared" si="130"/>
        <v>0</v>
      </c>
      <c r="AN166" s="60">
        <f t="shared" si="131"/>
        <v>0</v>
      </c>
      <c r="AO166" s="60">
        <f t="shared" si="132"/>
        <v>0</v>
      </c>
      <c r="AP166" s="60">
        <f t="shared" si="133"/>
        <v>0</v>
      </c>
      <c r="AQ166" s="60">
        <f t="shared" si="134"/>
        <v>0</v>
      </c>
      <c r="AR166" s="60">
        <f t="shared" si="135"/>
        <v>0</v>
      </c>
      <c r="AS166" s="60">
        <f t="shared" si="136"/>
        <v>0</v>
      </c>
      <c r="AT166" s="60">
        <f t="shared" si="137"/>
        <v>0</v>
      </c>
      <c r="AU166" s="60">
        <f t="shared" si="138"/>
        <v>0</v>
      </c>
      <c r="AV166" s="68">
        <f t="shared" si="122"/>
        <v>0</v>
      </c>
      <c r="AW166" s="68">
        <f t="shared" si="123"/>
        <v>0</v>
      </c>
      <c r="AX166" s="69" t="str">
        <f t="shared" si="124"/>
        <v/>
      </c>
      <c r="AY166" s="68" t="str">
        <f t="shared" si="125"/>
        <v/>
      </c>
      <c r="AZ166" s="67" t="str">
        <f t="shared" si="126"/>
        <v/>
      </c>
      <c r="BA166" s="68" t="str">
        <f t="shared" si="112"/>
        <v/>
      </c>
      <c r="BB166" s="69" t="str">
        <f t="shared" si="113"/>
        <v/>
      </c>
      <c r="BC166" s="68">
        <f t="shared" si="114"/>
        <v>0</v>
      </c>
      <c r="BD166" s="67" t="str">
        <f t="shared" si="115"/>
        <v/>
      </c>
      <c r="BE166" s="69" t="str">
        <f t="shared" si="116"/>
        <v/>
      </c>
      <c r="BF166" s="68" t="str">
        <f t="shared" si="117"/>
        <v/>
      </c>
      <c r="BG166" s="67" t="str">
        <f t="shared" si="118"/>
        <v/>
      </c>
    </row>
    <row r="167" spans="1:59" ht="12" x14ac:dyDescent="0.3">
      <c r="A167" s="445"/>
      <c r="B167" s="3"/>
      <c r="C167" s="3"/>
      <c r="D167" s="495" t="str">
        <f t="shared" si="119"/>
        <v/>
      </c>
      <c r="E167" s="3"/>
      <c r="F167" s="3"/>
      <c r="G167" s="3"/>
      <c r="H167" s="4"/>
      <c r="I167" s="9"/>
      <c r="J167" s="9"/>
      <c r="K167" s="9"/>
      <c r="L167" s="9"/>
      <c r="M167" s="8"/>
      <c r="N167" s="381" t="str">
        <f>IF(D167="No",1,(IF(AND(C167="Part 1033",D167="Yes",H167="Line-Haul"),IF(E167&gt;=20,0.27,(VLOOKUP(E167,'Proration Factors'!$E$14:$F$33,2,FALSE))),(IF(AND(C167="Part 1033",D167="Yes",H167="Switch"),IF(E167&gt;=40,0.2,(VLOOKUP(E167,'Proration Factors'!$H$14:$I$53,2,FALSE))),(IF(AND(C167="Part 92",D167="Yes"),IF(E167&gt;=32,0.143,(VLOOKUP(E167,'Proration Factors'!$B$14:$C$45,2,FALSE))),"")))))))</f>
        <v/>
      </c>
      <c r="O167" s="382" t="str">
        <f t="shared" si="120"/>
        <v/>
      </c>
      <c r="P167" s="383" t="str">
        <f t="shared" si="121"/>
        <v/>
      </c>
      <c r="Q167" s="384" t="str">
        <f t="shared" si="0"/>
        <v/>
      </c>
      <c r="R167" s="3"/>
      <c r="S167" s="205"/>
      <c r="T167" s="60"/>
      <c r="U167" s="68">
        <f t="shared" si="97"/>
        <v>0</v>
      </c>
      <c r="V167" s="26">
        <f t="shared" si="98"/>
        <v>0</v>
      </c>
      <c r="W167" s="26">
        <f t="shared" si="99"/>
        <v>0</v>
      </c>
      <c r="X167" s="21">
        <f t="shared" si="100"/>
        <v>0</v>
      </c>
      <c r="Y167" s="42" t="str">
        <f t="shared" si="101"/>
        <v/>
      </c>
      <c r="Z167" s="26" t="str">
        <f t="shared" si="102"/>
        <v/>
      </c>
      <c r="AA167" s="22" t="str">
        <f t="shared" si="103"/>
        <v/>
      </c>
      <c r="AB167" s="22" t="str">
        <f t="shared" si="104"/>
        <v/>
      </c>
      <c r="AC167" s="26" t="str">
        <f t="shared" si="105"/>
        <v/>
      </c>
      <c r="AD167" s="27" t="str">
        <f t="shared" si="106"/>
        <v/>
      </c>
      <c r="AE167" s="69" t="str">
        <f t="shared" si="107"/>
        <v/>
      </c>
      <c r="AF167" s="60">
        <f t="shared" si="108"/>
        <v>0</v>
      </c>
      <c r="AG167" s="70" t="str">
        <f t="shared" si="109"/>
        <v/>
      </c>
      <c r="AH167" s="70" t="str">
        <f t="shared" si="110"/>
        <v/>
      </c>
      <c r="AI167" s="71" t="str">
        <f t="shared" si="111"/>
        <v/>
      </c>
      <c r="AJ167" s="69">
        <f t="shared" si="127"/>
        <v>0</v>
      </c>
      <c r="AK167" s="60">
        <f t="shared" si="128"/>
        <v>0</v>
      </c>
      <c r="AL167" s="60">
        <f t="shared" si="129"/>
        <v>0</v>
      </c>
      <c r="AM167" s="60">
        <f t="shared" si="130"/>
        <v>0</v>
      </c>
      <c r="AN167" s="60">
        <f t="shared" si="131"/>
        <v>0</v>
      </c>
      <c r="AO167" s="60">
        <f t="shared" si="132"/>
        <v>0</v>
      </c>
      <c r="AP167" s="60">
        <f t="shared" si="133"/>
        <v>0</v>
      </c>
      <c r="AQ167" s="60">
        <f t="shared" si="134"/>
        <v>0</v>
      </c>
      <c r="AR167" s="60">
        <f t="shared" si="135"/>
        <v>0</v>
      </c>
      <c r="AS167" s="60">
        <f t="shared" si="136"/>
        <v>0</v>
      </c>
      <c r="AT167" s="60">
        <f t="shared" si="137"/>
        <v>0</v>
      </c>
      <c r="AU167" s="60">
        <f t="shared" si="138"/>
        <v>0</v>
      </c>
      <c r="AV167" s="68">
        <f t="shared" si="122"/>
        <v>0</v>
      </c>
      <c r="AW167" s="68">
        <f t="shared" si="123"/>
        <v>0</v>
      </c>
      <c r="AX167" s="69" t="str">
        <f t="shared" si="124"/>
        <v/>
      </c>
      <c r="AY167" s="68" t="str">
        <f t="shared" si="125"/>
        <v/>
      </c>
      <c r="AZ167" s="67" t="str">
        <f t="shared" si="126"/>
        <v/>
      </c>
      <c r="BA167" s="68" t="str">
        <f t="shared" si="112"/>
        <v/>
      </c>
      <c r="BB167" s="69" t="str">
        <f t="shared" si="113"/>
        <v/>
      </c>
      <c r="BC167" s="68">
        <f t="shared" si="114"/>
        <v>0</v>
      </c>
      <c r="BD167" s="67" t="str">
        <f t="shared" si="115"/>
        <v/>
      </c>
      <c r="BE167" s="69" t="str">
        <f t="shared" si="116"/>
        <v/>
      </c>
      <c r="BF167" s="68" t="str">
        <f t="shared" si="117"/>
        <v/>
      </c>
      <c r="BG167" s="67" t="str">
        <f t="shared" si="118"/>
        <v/>
      </c>
    </row>
    <row r="168" spans="1:59" ht="12" x14ac:dyDescent="0.3">
      <c r="A168" s="445"/>
      <c r="B168" s="3"/>
      <c r="C168" s="3"/>
      <c r="D168" s="495" t="str">
        <f t="shared" si="119"/>
        <v/>
      </c>
      <c r="E168" s="3"/>
      <c r="F168" s="3"/>
      <c r="G168" s="3"/>
      <c r="H168" s="4"/>
      <c r="I168" s="9"/>
      <c r="J168" s="9"/>
      <c r="K168" s="9"/>
      <c r="L168" s="9"/>
      <c r="M168" s="8"/>
      <c r="N168" s="381" t="str">
        <f>IF(D168="No",1,(IF(AND(C168="Part 1033",D168="Yes",H168="Line-Haul"),IF(E168&gt;=20,0.27,(VLOOKUP(E168,'Proration Factors'!$E$14:$F$33,2,FALSE))),(IF(AND(C168="Part 1033",D168="Yes",H168="Switch"),IF(E168&gt;=40,0.2,(VLOOKUP(E168,'Proration Factors'!$H$14:$I$53,2,FALSE))),(IF(AND(C168="Part 92",D168="Yes"),IF(E168&gt;=32,0.143,(VLOOKUP(E168,'Proration Factors'!$B$14:$C$45,2,FALSE))),"")))))))</f>
        <v/>
      </c>
      <c r="O168" s="382" t="str">
        <f t="shared" si="120"/>
        <v/>
      </c>
      <c r="P168" s="383" t="str">
        <f t="shared" si="121"/>
        <v/>
      </c>
      <c r="Q168" s="384" t="str">
        <f t="shared" si="0"/>
        <v/>
      </c>
      <c r="R168" s="3"/>
      <c r="S168" s="205"/>
      <c r="T168" s="60"/>
      <c r="U168" s="68">
        <f t="shared" si="97"/>
        <v>0</v>
      </c>
      <c r="V168" s="26">
        <f t="shared" si="98"/>
        <v>0</v>
      </c>
      <c r="W168" s="26">
        <f t="shared" si="99"/>
        <v>0</v>
      </c>
      <c r="X168" s="21">
        <f t="shared" si="100"/>
        <v>0</v>
      </c>
      <c r="Y168" s="42" t="str">
        <f t="shared" si="101"/>
        <v/>
      </c>
      <c r="Z168" s="26" t="str">
        <f t="shared" si="102"/>
        <v/>
      </c>
      <c r="AA168" s="22" t="str">
        <f t="shared" si="103"/>
        <v/>
      </c>
      <c r="AB168" s="22" t="str">
        <f t="shared" si="104"/>
        <v/>
      </c>
      <c r="AC168" s="26" t="str">
        <f t="shared" si="105"/>
        <v/>
      </c>
      <c r="AD168" s="27" t="str">
        <f t="shared" si="106"/>
        <v/>
      </c>
      <c r="AE168" s="69" t="str">
        <f t="shared" si="107"/>
        <v/>
      </c>
      <c r="AF168" s="60">
        <f t="shared" si="108"/>
        <v>0</v>
      </c>
      <c r="AG168" s="70" t="str">
        <f t="shared" si="109"/>
        <v/>
      </c>
      <c r="AH168" s="70" t="str">
        <f t="shared" si="110"/>
        <v/>
      </c>
      <c r="AI168" s="71" t="str">
        <f t="shared" si="111"/>
        <v/>
      </c>
      <c r="AJ168" s="69">
        <f t="shared" si="127"/>
        <v>0</v>
      </c>
      <c r="AK168" s="60">
        <f t="shared" si="128"/>
        <v>0</v>
      </c>
      <c r="AL168" s="60">
        <f t="shared" si="129"/>
        <v>0</v>
      </c>
      <c r="AM168" s="60">
        <f t="shared" si="130"/>
        <v>0</v>
      </c>
      <c r="AN168" s="60">
        <f t="shared" si="131"/>
        <v>0</v>
      </c>
      <c r="AO168" s="60">
        <f t="shared" si="132"/>
        <v>0</v>
      </c>
      <c r="AP168" s="60">
        <f t="shared" si="133"/>
        <v>0</v>
      </c>
      <c r="AQ168" s="60">
        <f t="shared" si="134"/>
        <v>0</v>
      </c>
      <c r="AR168" s="60">
        <f t="shared" si="135"/>
        <v>0</v>
      </c>
      <c r="AS168" s="60">
        <f t="shared" si="136"/>
        <v>0</v>
      </c>
      <c r="AT168" s="60">
        <f t="shared" si="137"/>
        <v>0</v>
      </c>
      <c r="AU168" s="60">
        <f t="shared" si="138"/>
        <v>0</v>
      </c>
      <c r="AV168" s="68">
        <f t="shared" si="122"/>
        <v>0</v>
      </c>
      <c r="AW168" s="68">
        <f t="shared" si="123"/>
        <v>0</v>
      </c>
      <c r="AX168" s="69" t="str">
        <f t="shared" si="124"/>
        <v/>
      </c>
      <c r="AY168" s="68" t="str">
        <f t="shared" si="125"/>
        <v/>
      </c>
      <c r="AZ168" s="67" t="str">
        <f t="shared" si="126"/>
        <v/>
      </c>
      <c r="BA168" s="68" t="str">
        <f t="shared" si="112"/>
        <v/>
      </c>
      <c r="BB168" s="69" t="str">
        <f t="shared" si="113"/>
        <v/>
      </c>
      <c r="BC168" s="68">
        <f t="shared" si="114"/>
        <v>0</v>
      </c>
      <c r="BD168" s="67" t="str">
        <f t="shared" si="115"/>
        <v/>
      </c>
      <c r="BE168" s="69" t="str">
        <f t="shared" si="116"/>
        <v/>
      </c>
      <c r="BF168" s="68" t="str">
        <f t="shared" si="117"/>
        <v/>
      </c>
      <c r="BG168" s="67" t="str">
        <f t="shared" si="118"/>
        <v/>
      </c>
    </row>
    <row r="169" spans="1:59" ht="12" x14ac:dyDescent="0.3">
      <c r="A169" s="445"/>
      <c r="B169" s="3"/>
      <c r="C169" s="3"/>
      <c r="D169" s="495" t="str">
        <f t="shared" si="119"/>
        <v/>
      </c>
      <c r="E169" s="3"/>
      <c r="F169" s="3"/>
      <c r="G169" s="3"/>
      <c r="H169" s="4"/>
      <c r="I169" s="9"/>
      <c r="J169" s="9"/>
      <c r="K169" s="9"/>
      <c r="L169" s="9"/>
      <c r="M169" s="8"/>
      <c r="N169" s="381" t="str">
        <f>IF(D169="No",1,(IF(AND(C169="Part 1033",D169="Yes",H169="Line-Haul"),IF(E169&gt;=20,0.27,(VLOOKUP(E169,'Proration Factors'!$E$14:$F$33,2,FALSE))),(IF(AND(C169="Part 1033",D169="Yes",H169="Switch"),IF(E169&gt;=40,0.2,(VLOOKUP(E169,'Proration Factors'!$H$14:$I$53,2,FALSE))),(IF(AND(C169="Part 92",D169="Yes"),IF(E169&gt;=32,0.143,(VLOOKUP(E169,'Proration Factors'!$B$14:$C$45,2,FALSE))),"")))))))</f>
        <v/>
      </c>
      <c r="O169" s="382" t="str">
        <f t="shared" si="120"/>
        <v/>
      </c>
      <c r="P169" s="383" t="str">
        <f t="shared" si="121"/>
        <v/>
      </c>
      <c r="Q169" s="384" t="str">
        <f t="shared" si="0"/>
        <v/>
      </c>
      <c r="R169" s="3"/>
      <c r="S169" s="205"/>
      <c r="T169" s="60"/>
      <c r="U169" s="68">
        <f t="shared" si="97"/>
        <v>0</v>
      </c>
      <c r="V169" s="26">
        <f t="shared" si="98"/>
        <v>0</v>
      </c>
      <c r="W169" s="26">
        <f t="shared" si="99"/>
        <v>0</v>
      </c>
      <c r="X169" s="21">
        <f t="shared" si="100"/>
        <v>0</v>
      </c>
      <c r="Y169" s="42" t="str">
        <f t="shared" si="101"/>
        <v/>
      </c>
      <c r="Z169" s="26" t="str">
        <f t="shared" si="102"/>
        <v/>
      </c>
      <c r="AA169" s="22" t="str">
        <f t="shared" si="103"/>
        <v/>
      </c>
      <c r="AB169" s="22" t="str">
        <f t="shared" si="104"/>
        <v/>
      </c>
      <c r="AC169" s="26" t="str">
        <f t="shared" si="105"/>
        <v/>
      </c>
      <c r="AD169" s="27" t="str">
        <f t="shared" si="106"/>
        <v/>
      </c>
      <c r="AE169" s="69" t="str">
        <f t="shared" si="107"/>
        <v/>
      </c>
      <c r="AF169" s="60">
        <f t="shared" si="108"/>
        <v>0</v>
      </c>
      <c r="AG169" s="70" t="str">
        <f t="shared" si="109"/>
        <v/>
      </c>
      <c r="AH169" s="70" t="str">
        <f t="shared" si="110"/>
        <v/>
      </c>
      <c r="AI169" s="71" t="str">
        <f t="shared" si="111"/>
        <v/>
      </c>
      <c r="AJ169" s="62">
        <f t="shared" si="127"/>
        <v>0</v>
      </c>
      <c r="AK169" s="63">
        <f t="shared" si="128"/>
        <v>0</v>
      </c>
      <c r="AL169" s="63">
        <f t="shared" si="129"/>
        <v>0</v>
      </c>
      <c r="AM169" s="63">
        <f t="shared" si="130"/>
        <v>0</v>
      </c>
      <c r="AN169" s="63">
        <f t="shared" si="131"/>
        <v>0</v>
      </c>
      <c r="AO169" s="63">
        <f t="shared" si="132"/>
        <v>0</v>
      </c>
      <c r="AP169" s="63">
        <f t="shared" si="133"/>
        <v>0</v>
      </c>
      <c r="AQ169" s="63">
        <f t="shared" si="134"/>
        <v>0</v>
      </c>
      <c r="AR169" s="63">
        <f t="shared" si="135"/>
        <v>0</v>
      </c>
      <c r="AS169" s="63">
        <f t="shared" si="136"/>
        <v>0</v>
      </c>
      <c r="AT169" s="63">
        <f t="shared" si="137"/>
        <v>0</v>
      </c>
      <c r="AU169" s="63">
        <f t="shared" si="138"/>
        <v>0</v>
      </c>
      <c r="AV169" s="68">
        <f t="shared" si="122"/>
        <v>0</v>
      </c>
      <c r="AW169" s="68">
        <f t="shared" si="123"/>
        <v>0</v>
      </c>
      <c r="AX169" s="69" t="str">
        <f t="shared" si="124"/>
        <v/>
      </c>
      <c r="AY169" s="68" t="str">
        <f t="shared" si="125"/>
        <v/>
      </c>
      <c r="AZ169" s="67" t="str">
        <f t="shared" si="126"/>
        <v/>
      </c>
      <c r="BA169" s="68" t="str">
        <f t="shared" si="112"/>
        <v/>
      </c>
      <c r="BB169" s="69" t="str">
        <f t="shared" si="113"/>
        <v/>
      </c>
      <c r="BC169" s="68">
        <f t="shared" si="114"/>
        <v>0</v>
      </c>
      <c r="BD169" s="67" t="str">
        <f t="shared" si="115"/>
        <v/>
      </c>
      <c r="BE169" s="69" t="str">
        <f t="shared" si="116"/>
        <v/>
      </c>
      <c r="BF169" s="68" t="str">
        <f t="shared" si="117"/>
        <v/>
      </c>
      <c r="BG169" s="67" t="str">
        <f t="shared" si="118"/>
        <v/>
      </c>
    </row>
    <row r="170" spans="1:59" ht="12" x14ac:dyDescent="0.3">
      <c r="A170" s="445"/>
      <c r="B170" s="3"/>
      <c r="C170" s="3"/>
      <c r="D170" s="495" t="str">
        <f t="shared" si="119"/>
        <v/>
      </c>
      <c r="E170" s="3"/>
      <c r="F170" s="3"/>
      <c r="G170" s="3"/>
      <c r="H170" s="4"/>
      <c r="I170" s="9"/>
      <c r="J170" s="9"/>
      <c r="K170" s="9"/>
      <c r="L170" s="9"/>
      <c r="M170" s="8"/>
      <c r="N170" s="381" t="str">
        <f>IF(D170="No",1,(IF(AND(C170="Part 1033",D170="Yes",H170="Line-Haul"),IF(E170&gt;=20,0.27,(VLOOKUP(E170,'Proration Factors'!$E$14:$F$33,2,FALSE))),(IF(AND(C170="Part 1033",D170="Yes",H170="Switch"),IF(E170&gt;=40,0.2,(VLOOKUP(E170,'Proration Factors'!$H$14:$I$53,2,FALSE))),(IF(AND(C170="Part 92",D170="Yes"),IF(E170&gt;=32,0.143,(VLOOKUP(E170,'Proration Factors'!$B$14:$C$45,2,FALSE))),"")))))))</f>
        <v/>
      </c>
      <c r="O170" s="382" t="str">
        <f t="shared" si="120"/>
        <v/>
      </c>
      <c r="P170" s="383" t="str">
        <f t="shared" si="121"/>
        <v/>
      </c>
      <c r="Q170" s="384" t="str">
        <f t="shared" si="0"/>
        <v/>
      </c>
      <c r="R170" s="3"/>
      <c r="S170" s="205"/>
      <c r="T170" s="60"/>
      <c r="U170" s="68">
        <f t="shared" si="97"/>
        <v>0</v>
      </c>
      <c r="V170" s="26">
        <f t="shared" si="98"/>
        <v>0</v>
      </c>
      <c r="W170" s="26">
        <f t="shared" si="99"/>
        <v>0</v>
      </c>
      <c r="X170" s="21">
        <f t="shared" si="100"/>
        <v>0</v>
      </c>
      <c r="Y170" s="42" t="str">
        <f t="shared" si="101"/>
        <v/>
      </c>
      <c r="Z170" s="26" t="str">
        <f t="shared" si="102"/>
        <v/>
      </c>
      <c r="AA170" s="22" t="str">
        <f t="shared" si="103"/>
        <v/>
      </c>
      <c r="AB170" s="22" t="str">
        <f t="shared" si="104"/>
        <v/>
      </c>
      <c r="AC170" s="26" t="str">
        <f t="shared" si="105"/>
        <v/>
      </c>
      <c r="AD170" s="27" t="str">
        <f t="shared" si="106"/>
        <v/>
      </c>
      <c r="AE170" s="69" t="str">
        <f t="shared" si="107"/>
        <v/>
      </c>
      <c r="AF170" s="60">
        <f t="shared" si="108"/>
        <v>0</v>
      </c>
      <c r="AG170" s="70" t="str">
        <f t="shared" si="109"/>
        <v/>
      </c>
      <c r="AH170" s="70" t="str">
        <f t="shared" si="110"/>
        <v/>
      </c>
      <c r="AI170" s="71" t="str">
        <f t="shared" si="111"/>
        <v/>
      </c>
      <c r="AJ170" s="69">
        <f t="shared" si="127"/>
        <v>0</v>
      </c>
      <c r="AK170" s="60">
        <f t="shared" si="128"/>
        <v>0</v>
      </c>
      <c r="AL170" s="60">
        <f t="shared" si="129"/>
        <v>0</v>
      </c>
      <c r="AM170" s="60">
        <f t="shared" si="130"/>
        <v>0</v>
      </c>
      <c r="AN170" s="60">
        <f t="shared" si="131"/>
        <v>0</v>
      </c>
      <c r="AO170" s="60">
        <f t="shared" si="132"/>
        <v>0</v>
      </c>
      <c r="AP170" s="60">
        <f t="shared" si="133"/>
        <v>0</v>
      </c>
      <c r="AQ170" s="60">
        <f t="shared" si="134"/>
        <v>0</v>
      </c>
      <c r="AR170" s="60">
        <f t="shared" si="135"/>
        <v>0</v>
      </c>
      <c r="AS170" s="60">
        <f t="shared" si="136"/>
        <v>0</v>
      </c>
      <c r="AT170" s="60">
        <f t="shared" si="137"/>
        <v>0</v>
      </c>
      <c r="AU170" s="60">
        <f t="shared" si="138"/>
        <v>0</v>
      </c>
      <c r="AV170" s="68">
        <f t="shared" si="122"/>
        <v>0</v>
      </c>
      <c r="AW170" s="68">
        <f t="shared" si="123"/>
        <v>0</v>
      </c>
      <c r="AX170" s="69" t="str">
        <f t="shared" si="124"/>
        <v/>
      </c>
      <c r="AY170" s="68" t="str">
        <f t="shared" si="125"/>
        <v/>
      </c>
      <c r="AZ170" s="67" t="str">
        <f t="shared" si="126"/>
        <v/>
      </c>
      <c r="BA170" s="68" t="str">
        <f t="shared" si="112"/>
        <v/>
      </c>
      <c r="BB170" s="69" t="str">
        <f t="shared" si="113"/>
        <v/>
      </c>
      <c r="BC170" s="68">
        <f t="shared" si="114"/>
        <v>0</v>
      </c>
      <c r="BD170" s="67" t="str">
        <f t="shared" si="115"/>
        <v/>
      </c>
      <c r="BE170" s="69" t="str">
        <f t="shared" si="116"/>
        <v/>
      </c>
      <c r="BF170" s="68" t="str">
        <f t="shared" si="117"/>
        <v/>
      </c>
      <c r="BG170" s="67" t="str">
        <f t="shared" si="118"/>
        <v/>
      </c>
    </row>
    <row r="171" spans="1:59" ht="12" x14ac:dyDescent="0.3">
      <c r="A171" s="445"/>
      <c r="B171" s="3"/>
      <c r="C171" s="3"/>
      <c r="D171" s="495" t="str">
        <f t="shared" si="119"/>
        <v/>
      </c>
      <c r="E171" s="3"/>
      <c r="F171" s="3"/>
      <c r="G171" s="3"/>
      <c r="H171" s="4"/>
      <c r="I171" s="9"/>
      <c r="J171" s="9"/>
      <c r="K171" s="9"/>
      <c r="L171" s="9"/>
      <c r="M171" s="8"/>
      <c r="N171" s="381" t="str">
        <f>IF(D171="No",1,(IF(AND(C171="Part 1033",D171="Yes",H171="Line-Haul"),IF(E171&gt;=20,0.27,(VLOOKUP(E171,'Proration Factors'!$E$14:$F$33,2,FALSE))),(IF(AND(C171="Part 1033",D171="Yes",H171="Switch"),IF(E171&gt;=40,0.2,(VLOOKUP(E171,'Proration Factors'!$H$14:$I$53,2,FALSE))),(IF(AND(C171="Part 92",D171="Yes"),IF(E171&gt;=32,0.143,(VLOOKUP(E171,'Proration Factors'!$B$14:$C$45,2,FALSE))),"")))))))</f>
        <v/>
      </c>
      <c r="O171" s="382" t="str">
        <f t="shared" si="120"/>
        <v/>
      </c>
      <c r="P171" s="383" t="str">
        <f t="shared" si="121"/>
        <v/>
      </c>
      <c r="Q171" s="384" t="str">
        <f t="shared" si="0"/>
        <v/>
      </c>
      <c r="R171" s="3"/>
      <c r="S171" s="205"/>
      <c r="T171" s="60"/>
      <c r="U171" s="68">
        <f t="shared" si="97"/>
        <v>0</v>
      </c>
      <c r="V171" s="26">
        <f t="shared" si="98"/>
        <v>0</v>
      </c>
      <c r="W171" s="26">
        <f t="shared" si="99"/>
        <v>0</v>
      </c>
      <c r="X171" s="21">
        <f t="shared" si="100"/>
        <v>0</v>
      </c>
      <c r="Y171" s="42" t="str">
        <f t="shared" si="101"/>
        <v/>
      </c>
      <c r="Z171" s="26" t="str">
        <f t="shared" si="102"/>
        <v/>
      </c>
      <c r="AA171" s="22" t="str">
        <f t="shared" si="103"/>
        <v/>
      </c>
      <c r="AB171" s="22" t="str">
        <f t="shared" si="104"/>
        <v/>
      </c>
      <c r="AC171" s="26" t="str">
        <f t="shared" si="105"/>
        <v/>
      </c>
      <c r="AD171" s="27" t="str">
        <f t="shared" si="106"/>
        <v/>
      </c>
      <c r="AE171" s="69" t="str">
        <f t="shared" si="107"/>
        <v/>
      </c>
      <c r="AF171" s="60">
        <f t="shared" si="108"/>
        <v>0</v>
      </c>
      <c r="AG171" s="70" t="str">
        <f t="shared" si="109"/>
        <v/>
      </c>
      <c r="AH171" s="70" t="str">
        <f t="shared" si="110"/>
        <v/>
      </c>
      <c r="AI171" s="71" t="str">
        <f t="shared" si="111"/>
        <v/>
      </c>
      <c r="AJ171" s="69">
        <f t="shared" si="127"/>
        <v>0</v>
      </c>
      <c r="AK171" s="60">
        <f t="shared" si="128"/>
        <v>0</v>
      </c>
      <c r="AL171" s="60">
        <f t="shared" si="129"/>
        <v>0</v>
      </c>
      <c r="AM171" s="60">
        <f t="shared" si="130"/>
        <v>0</v>
      </c>
      <c r="AN171" s="60">
        <f t="shared" si="131"/>
        <v>0</v>
      </c>
      <c r="AO171" s="60">
        <f t="shared" si="132"/>
        <v>0</v>
      </c>
      <c r="AP171" s="60">
        <f t="shared" si="133"/>
        <v>0</v>
      </c>
      <c r="AQ171" s="60">
        <f t="shared" si="134"/>
        <v>0</v>
      </c>
      <c r="AR171" s="60">
        <f t="shared" si="135"/>
        <v>0</v>
      </c>
      <c r="AS171" s="60">
        <f t="shared" si="136"/>
        <v>0</v>
      </c>
      <c r="AT171" s="60">
        <f t="shared" si="137"/>
        <v>0</v>
      </c>
      <c r="AU171" s="60">
        <f t="shared" si="138"/>
        <v>0</v>
      </c>
      <c r="AV171" s="68">
        <f t="shared" si="122"/>
        <v>0</v>
      </c>
      <c r="AW171" s="68">
        <f t="shared" si="123"/>
        <v>0</v>
      </c>
      <c r="AX171" s="69" t="str">
        <f t="shared" si="124"/>
        <v/>
      </c>
      <c r="AY171" s="68" t="str">
        <f t="shared" si="125"/>
        <v/>
      </c>
      <c r="AZ171" s="67" t="str">
        <f t="shared" si="126"/>
        <v/>
      </c>
      <c r="BA171" s="68" t="str">
        <f t="shared" si="112"/>
        <v/>
      </c>
      <c r="BB171" s="69" t="str">
        <f t="shared" si="113"/>
        <v/>
      </c>
      <c r="BC171" s="68">
        <f t="shared" si="114"/>
        <v>0</v>
      </c>
      <c r="BD171" s="67" t="str">
        <f t="shared" si="115"/>
        <v/>
      </c>
      <c r="BE171" s="69" t="str">
        <f t="shared" si="116"/>
        <v/>
      </c>
      <c r="BF171" s="68" t="str">
        <f t="shared" si="117"/>
        <v/>
      </c>
      <c r="BG171" s="67" t="str">
        <f t="shared" si="118"/>
        <v/>
      </c>
    </row>
    <row r="172" spans="1:59" ht="12" x14ac:dyDescent="0.3">
      <c r="A172" s="445"/>
      <c r="B172" s="3"/>
      <c r="C172" s="3"/>
      <c r="D172" s="495" t="str">
        <f t="shared" si="119"/>
        <v/>
      </c>
      <c r="E172" s="3"/>
      <c r="F172" s="3"/>
      <c r="G172" s="3"/>
      <c r="H172" s="4"/>
      <c r="I172" s="9"/>
      <c r="J172" s="9"/>
      <c r="K172" s="9"/>
      <c r="L172" s="9"/>
      <c r="M172" s="8"/>
      <c r="N172" s="381" t="str">
        <f>IF(D172="No",1,(IF(AND(C172="Part 1033",D172="Yes",H172="Line-Haul"),IF(E172&gt;=20,0.27,(VLOOKUP(E172,'Proration Factors'!$E$14:$F$33,2,FALSE))),(IF(AND(C172="Part 1033",D172="Yes",H172="Switch"),IF(E172&gt;=40,0.2,(VLOOKUP(E172,'Proration Factors'!$H$14:$I$53,2,FALSE))),(IF(AND(C172="Part 92",D172="Yes"),IF(E172&gt;=32,0.143,(VLOOKUP(E172,'Proration Factors'!$B$14:$C$45,2,FALSE))),"")))))))</f>
        <v/>
      </c>
      <c r="O172" s="382" t="str">
        <f t="shared" si="120"/>
        <v/>
      </c>
      <c r="P172" s="383" t="str">
        <f t="shared" si="121"/>
        <v/>
      </c>
      <c r="Q172" s="384" t="str">
        <f t="shared" si="0"/>
        <v/>
      </c>
      <c r="R172" s="3"/>
      <c r="S172" s="205"/>
      <c r="T172" s="60"/>
      <c r="U172" s="68">
        <f t="shared" si="97"/>
        <v>0</v>
      </c>
      <c r="V172" s="26">
        <f t="shared" si="98"/>
        <v>0</v>
      </c>
      <c r="W172" s="26">
        <f t="shared" si="99"/>
        <v>0</v>
      </c>
      <c r="X172" s="21">
        <f t="shared" si="100"/>
        <v>0</v>
      </c>
      <c r="Y172" s="42" t="str">
        <f t="shared" si="101"/>
        <v/>
      </c>
      <c r="Z172" s="26" t="str">
        <f t="shared" si="102"/>
        <v/>
      </c>
      <c r="AA172" s="22" t="str">
        <f t="shared" si="103"/>
        <v/>
      </c>
      <c r="AB172" s="22" t="str">
        <f t="shared" si="104"/>
        <v/>
      </c>
      <c r="AC172" s="26" t="str">
        <f t="shared" si="105"/>
        <v/>
      </c>
      <c r="AD172" s="27" t="str">
        <f t="shared" si="106"/>
        <v/>
      </c>
      <c r="AE172" s="69" t="str">
        <f t="shared" si="107"/>
        <v/>
      </c>
      <c r="AF172" s="60">
        <f t="shared" si="108"/>
        <v>0</v>
      </c>
      <c r="AG172" s="70" t="str">
        <f t="shared" si="109"/>
        <v/>
      </c>
      <c r="AH172" s="70" t="str">
        <f t="shared" si="110"/>
        <v/>
      </c>
      <c r="AI172" s="71" t="str">
        <f t="shared" si="111"/>
        <v/>
      </c>
      <c r="AJ172" s="69">
        <f t="shared" si="127"/>
        <v>0</v>
      </c>
      <c r="AK172" s="60">
        <f t="shared" si="128"/>
        <v>0</v>
      </c>
      <c r="AL172" s="60">
        <f t="shared" si="129"/>
        <v>0</v>
      </c>
      <c r="AM172" s="60">
        <f t="shared" si="130"/>
        <v>0</v>
      </c>
      <c r="AN172" s="60">
        <f t="shared" si="131"/>
        <v>0</v>
      </c>
      <c r="AO172" s="60">
        <f t="shared" si="132"/>
        <v>0</v>
      </c>
      <c r="AP172" s="60">
        <f t="shared" si="133"/>
        <v>0</v>
      </c>
      <c r="AQ172" s="60">
        <f t="shared" si="134"/>
        <v>0</v>
      </c>
      <c r="AR172" s="60">
        <f t="shared" si="135"/>
        <v>0</v>
      </c>
      <c r="AS172" s="60">
        <f t="shared" si="136"/>
        <v>0</v>
      </c>
      <c r="AT172" s="60">
        <f t="shared" si="137"/>
        <v>0</v>
      </c>
      <c r="AU172" s="60">
        <f t="shared" si="138"/>
        <v>0</v>
      </c>
      <c r="AV172" s="68">
        <f t="shared" si="122"/>
        <v>0</v>
      </c>
      <c r="AW172" s="68">
        <f t="shared" si="123"/>
        <v>0</v>
      </c>
      <c r="AX172" s="69" t="str">
        <f t="shared" si="124"/>
        <v/>
      </c>
      <c r="AY172" s="68" t="str">
        <f t="shared" si="125"/>
        <v/>
      </c>
      <c r="AZ172" s="67" t="str">
        <f t="shared" si="126"/>
        <v/>
      </c>
      <c r="BA172" s="68" t="str">
        <f t="shared" si="112"/>
        <v/>
      </c>
      <c r="BB172" s="69" t="str">
        <f t="shared" si="113"/>
        <v/>
      </c>
      <c r="BC172" s="68">
        <f t="shared" si="114"/>
        <v>0</v>
      </c>
      <c r="BD172" s="67" t="str">
        <f t="shared" si="115"/>
        <v/>
      </c>
      <c r="BE172" s="69" t="str">
        <f t="shared" si="116"/>
        <v/>
      </c>
      <c r="BF172" s="68" t="str">
        <f t="shared" si="117"/>
        <v/>
      </c>
      <c r="BG172" s="67" t="str">
        <f t="shared" si="118"/>
        <v/>
      </c>
    </row>
    <row r="173" spans="1:59" ht="12" x14ac:dyDescent="0.3">
      <c r="A173" s="445"/>
      <c r="B173" s="3"/>
      <c r="C173" s="3"/>
      <c r="D173" s="495" t="str">
        <f t="shared" si="119"/>
        <v/>
      </c>
      <c r="E173" s="3"/>
      <c r="F173" s="3"/>
      <c r="G173" s="3"/>
      <c r="H173" s="4"/>
      <c r="I173" s="9"/>
      <c r="J173" s="9"/>
      <c r="K173" s="9"/>
      <c r="L173" s="9"/>
      <c r="M173" s="8"/>
      <c r="N173" s="381" t="str">
        <f>IF(D173="No",1,(IF(AND(C173="Part 1033",D173="Yes",H173="Line-Haul"),IF(E173&gt;=20,0.27,(VLOOKUP(E173,'Proration Factors'!$E$14:$F$33,2,FALSE))),(IF(AND(C173="Part 1033",D173="Yes",H173="Switch"),IF(E173&gt;=40,0.2,(VLOOKUP(E173,'Proration Factors'!$H$14:$I$53,2,FALSE))),(IF(AND(C173="Part 92",D173="Yes"),IF(E173&gt;=32,0.143,(VLOOKUP(E173,'Proration Factors'!$B$14:$C$45,2,FALSE))),"")))))))</f>
        <v/>
      </c>
      <c r="O173" s="382" t="str">
        <f t="shared" si="120"/>
        <v/>
      </c>
      <c r="P173" s="383" t="str">
        <f t="shared" si="121"/>
        <v/>
      </c>
      <c r="Q173" s="384" t="str">
        <f t="shared" si="0"/>
        <v/>
      </c>
      <c r="R173" s="3"/>
      <c r="S173" s="205"/>
      <c r="T173" s="60"/>
      <c r="U173" s="68">
        <f t="shared" si="97"/>
        <v>0</v>
      </c>
      <c r="V173" s="26">
        <f t="shared" si="98"/>
        <v>0</v>
      </c>
      <c r="W173" s="26">
        <f t="shared" si="99"/>
        <v>0</v>
      </c>
      <c r="X173" s="21">
        <f t="shared" si="100"/>
        <v>0</v>
      </c>
      <c r="Y173" s="42" t="str">
        <f t="shared" si="101"/>
        <v/>
      </c>
      <c r="Z173" s="26" t="str">
        <f t="shared" si="102"/>
        <v/>
      </c>
      <c r="AA173" s="22" t="str">
        <f t="shared" si="103"/>
        <v/>
      </c>
      <c r="AB173" s="22" t="str">
        <f t="shared" si="104"/>
        <v/>
      </c>
      <c r="AC173" s="26" t="str">
        <f t="shared" si="105"/>
        <v/>
      </c>
      <c r="AD173" s="27" t="str">
        <f t="shared" si="106"/>
        <v/>
      </c>
      <c r="AE173" s="69" t="str">
        <f t="shared" si="107"/>
        <v/>
      </c>
      <c r="AF173" s="60">
        <f t="shared" si="108"/>
        <v>0</v>
      </c>
      <c r="AG173" s="70" t="str">
        <f t="shared" si="109"/>
        <v/>
      </c>
      <c r="AH173" s="70" t="str">
        <f t="shared" si="110"/>
        <v/>
      </c>
      <c r="AI173" s="71" t="str">
        <f t="shared" si="111"/>
        <v/>
      </c>
      <c r="AJ173" s="69">
        <f t="shared" si="127"/>
        <v>0</v>
      </c>
      <c r="AK173" s="60">
        <f t="shared" si="128"/>
        <v>0</v>
      </c>
      <c r="AL173" s="60">
        <f t="shared" si="129"/>
        <v>0</v>
      </c>
      <c r="AM173" s="60">
        <f t="shared" si="130"/>
        <v>0</v>
      </c>
      <c r="AN173" s="60">
        <f t="shared" si="131"/>
        <v>0</v>
      </c>
      <c r="AO173" s="60">
        <f t="shared" si="132"/>
        <v>0</v>
      </c>
      <c r="AP173" s="60">
        <f t="shared" si="133"/>
        <v>0</v>
      </c>
      <c r="AQ173" s="60">
        <f t="shared" si="134"/>
        <v>0</v>
      </c>
      <c r="AR173" s="60">
        <f t="shared" si="135"/>
        <v>0</v>
      </c>
      <c r="AS173" s="60">
        <f t="shared" si="136"/>
        <v>0</v>
      </c>
      <c r="AT173" s="60">
        <f t="shared" si="137"/>
        <v>0</v>
      </c>
      <c r="AU173" s="60">
        <f t="shared" si="138"/>
        <v>0</v>
      </c>
      <c r="AV173" s="68">
        <f t="shared" si="122"/>
        <v>0</v>
      </c>
      <c r="AW173" s="68">
        <f t="shared" si="123"/>
        <v>0</v>
      </c>
      <c r="AX173" s="69" t="str">
        <f t="shared" si="124"/>
        <v/>
      </c>
      <c r="AY173" s="68" t="str">
        <f t="shared" si="125"/>
        <v/>
      </c>
      <c r="AZ173" s="67" t="str">
        <f t="shared" si="126"/>
        <v/>
      </c>
      <c r="BA173" s="68" t="str">
        <f t="shared" si="112"/>
        <v/>
      </c>
      <c r="BB173" s="69" t="str">
        <f t="shared" si="113"/>
        <v/>
      </c>
      <c r="BC173" s="68">
        <f t="shared" si="114"/>
        <v>0</v>
      </c>
      <c r="BD173" s="67" t="str">
        <f t="shared" si="115"/>
        <v/>
      </c>
      <c r="BE173" s="69" t="str">
        <f t="shared" si="116"/>
        <v/>
      </c>
      <c r="BF173" s="68" t="str">
        <f t="shared" si="117"/>
        <v/>
      </c>
      <c r="BG173" s="67" t="str">
        <f t="shared" si="118"/>
        <v/>
      </c>
    </row>
    <row r="174" spans="1:59" ht="12" x14ac:dyDescent="0.3">
      <c r="A174" s="445"/>
      <c r="B174" s="3"/>
      <c r="C174" s="3"/>
      <c r="D174" s="495" t="str">
        <f t="shared" si="119"/>
        <v/>
      </c>
      <c r="E174" s="3"/>
      <c r="F174" s="3"/>
      <c r="G174" s="3"/>
      <c r="H174" s="4"/>
      <c r="I174" s="9"/>
      <c r="J174" s="9"/>
      <c r="K174" s="9"/>
      <c r="L174" s="9"/>
      <c r="M174" s="8"/>
      <c r="N174" s="381" t="str">
        <f>IF(D174="No",1,(IF(AND(C174="Part 1033",D174="Yes",H174="Line-Haul"),IF(E174&gt;=20,0.27,(VLOOKUP(E174,'Proration Factors'!$E$14:$F$33,2,FALSE))),(IF(AND(C174="Part 1033",D174="Yes",H174="Switch"),IF(E174&gt;=40,0.2,(VLOOKUP(E174,'Proration Factors'!$H$14:$I$53,2,FALSE))),(IF(AND(C174="Part 92",D174="Yes"),IF(E174&gt;=32,0.143,(VLOOKUP(E174,'Proration Factors'!$B$14:$C$45,2,FALSE))),"")))))))</f>
        <v/>
      </c>
      <c r="O174" s="382" t="str">
        <f t="shared" si="120"/>
        <v/>
      </c>
      <c r="P174" s="383" t="str">
        <f t="shared" si="121"/>
        <v/>
      </c>
      <c r="Q174" s="384" t="str">
        <f t="shared" si="0"/>
        <v/>
      </c>
      <c r="R174" s="3"/>
      <c r="S174" s="205"/>
      <c r="T174" s="60"/>
      <c r="U174" s="68">
        <f t="shared" si="97"/>
        <v>0</v>
      </c>
      <c r="V174" s="26">
        <f t="shared" si="98"/>
        <v>0</v>
      </c>
      <c r="W174" s="26">
        <f t="shared" si="99"/>
        <v>0</v>
      </c>
      <c r="X174" s="21">
        <f t="shared" si="100"/>
        <v>0</v>
      </c>
      <c r="Y174" s="42" t="str">
        <f t="shared" si="101"/>
        <v/>
      </c>
      <c r="Z174" s="26" t="str">
        <f t="shared" si="102"/>
        <v/>
      </c>
      <c r="AA174" s="22" t="str">
        <f t="shared" si="103"/>
        <v/>
      </c>
      <c r="AB174" s="22" t="str">
        <f t="shared" si="104"/>
        <v/>
      </c>
      <c r="AC174" s="26" t="str">
        <f t="shared" si="105"/>
        <v/>
      </c>
      <c r="AD174" s="27" t="str">
        <f t="shared" si="106"/>
        <v/>
      </c>
      <c r="AE174" s="69" t="str">
        <f t="shared" si="107"/>
        <v/>
      </c>
      <c r="AF174" s="60">
        <f t="shared" si="108"/>
        <v>0</v>
      </c>
      <c r="AG174" s="70" t="str">
        <f t="shared" si="109"/>
        <v/>
      </c>
      <c r="AH174" s="70" t="str">
        <f t="shared" si="110"/>
        <v/>
      </c>
      <c r="AI174" s="71" t="str">
        <f t="shared" si="111"/>
        <v/>
      </c>
      <c r="AJ174" s="69">
        <f t="shared" si="127"/>
        <v>0</v>
      </c>
      <c r="AK174" s="60">
        <f t="shared" si="128"/>
        <v>0</v>
      </c>
      <c r="AL174" s="60">
        <f t="shared" si="129"/>
        <v>0</v>
      </c>
      <c r="AM174" s="60">
        <f t="shared" si="130"/>
        <v>0</v>
      </c>
      <c r="AN174" s="60">
        <f t="shared" si="131"/>
        <v>0</v>
      </c>
      <c r="AO174" s="60">
        <f t="shared" si="132"/>
        <v>0</v>
      </c>
      <c r="AP174" s="60">
        <f t="shared" si="133"/>
        <v>0</v>
      </c>
      <c r="AQ174" s="60">
        <f t="shared" si="134"/>
        <v>0</v>
      </c>
      <c r="AR174" s="60">
        <f t="shared" si="135"/>
        <v>0</v>
      </c>
      <c r="AS174" s="60">
        <f t="shared" si="136"/>
        <v>0</v>
      </c>
      <c r="AT174" s="60">
        <f t="shared" si="137"/>
        <v>0</v>
      </c>
      <c r="AU174" s="60">
        <f t="shared" si="138"/>
        <v>0</v>
      </c>
      <c r="AV174" s="68">
        <f t="shared" si="122"/>
        <v>0</v>
      </c>
      <c r="AW174" s="68">
        <f t="shared" si="123"/>
        <v>0</v>
      </c>
      <c r="AX174" s="69" t="str">
        <f t="shared" si="124"/>
        <v/>
      </c>
      <c r="AY174" s="68" t="str">
        <f t="shared" si="125"/>
        <v/>
      </c>
      <c r="AZ174" s="67" t="str">
        <f t="shared" si="126"/>
        <v/>
      </c>
      <c r="BA174" s="68" t="str">
        <f t="shared" si="112"/>
        <v/>
      </c>
      <c r="BB174" s="69" t="str">
        <f t="shared" si="113"/>
        <v/>
      </c>
      <c r="BC174" s="68">
        <f t="shared" si="114"/>
        <v>0</v>
      </c>
      <c r="BD174" s="67" t="str">
        <f t="shared" si="115"/>
        <v/>
      </c>
      <c r="BE174" s="69" t="str">
        <f t="shared" si="116"/>
        <v/>
      </c>
      <c r="BF174" s="68" t="str">
        <f t="shared" si="117"/>
        <v/>
      </c>
      <c r="BG174" s="67" t="str">
        <f t="shared" si="118"/>
        <v/>
      </c>
    </row>
    <row r="175" spans="1:59" ht="12" x14ac:dyDescent="0.3">
      <c r="A175" s="445"/>
      <c r="B175" s="3"/>
      <c r="C175" s="3"/>
      <c r="D175" s="495" t="str">
        <f t="shared" si="119"/>
        <v/>
      </c>
      <c r="E175" s="3"/>
      <c r="F175" s="3"/>
      <c r="G175" s="3"/>
      <c r="H175" s="4"/>
      <c r="I175" s="9"/>
      <c r="J175" s="9"/>
      <c r="K175" s="9"/>
      <c r="L175" s="9"/>
      <c r="M175" s="8"/>
      <c r="N175" s="381" t="str">
        <f>IF(D175="No",1,(IF(AND(C175="Part 1033",D175="Yes",H175="Line-Haul"),IF(E175&gt;=20,0.27,(VLOOKUP(E175,'Proration Factors'!$E$14:$F$33,2,FALSE))),(IF(AND(C175="Part 1033",D175="Yes",H175="Switch"),IF(E175&gt;=40,0.2,(VLOOKUP(E175,'Proration Factors'!$H$14:$I$53,2,FALSE))),(IF(AND(C175="Part 92",D175="Yes"),IF(E175&gt;=32,0.143,(VLOOKUP(E175,'Proration Factors'!$B$14:$C$45,2,FALSE))),"")))))))</f>
        <v/>
      </c>
      <c r="O175" s="382" t="str">
        <f t="shared" si="120"/>
        <v/>
      </c>
      <c r="P175" s="383" t="str">
        <f t="shared" si="121"/>
        <v/>
      </c>
      <c r="Q175" s="384" t="str">
        <f t="shared" si="0"/>
        <v/>
      </c>
      <c r="R175" s="3"/>
      <c r="S175" s="205"/>
      <c r="T175" s="60"/>
      <c r="U175" s="68">
        <f t="shared" si="97"/>
        <v>0</v>
      </c>
      <c r="V175" s="26">
        <f t="shared" si="98"/>
        <v>0</v>
      </c>
      <c r="W175" s="26">
        <f t="shared" si="99"/>
        <v>0</v>
      </c>
      <c r="X175" s="21">
        <f t="shared" si="100"/>
        <v>0</v>
      </c>
      <c r="Y175" s="42" t="str">
        <f t="shared" si="101"/>
        <v/>
      </c>
      <c r="Z175" s="26" t="str">
        <f t="shared" si="102"/>
        <v/>
      </c>
      <c r="AA175" s="22" t="str">
        <f t="shared" si="103"/>
        <v/>
      </c>
      <c r="AB175" s="22" t="str">
        <f t="shared" si="104"/>
        <v/>
      </c>
      <c r="AC175" s="26" t="str">
        <f t="shared" si="105"/>
        <v/>
      </c>
      <c r="AD175" s="27" t="str">
        <f t="shared" si="106"/>
        <v/>
      </c>
      <c r="AE175" s="69" t="str">
        <f t="shared" si="107"/>
        <v/>
      </c>
      <c r="AF175" s="60">
        <f t="shared" si="108"/>
        <v>0</v>
      </c>
      <c r="AG175" s="70" t="str">
        <f t="shared" si="109"/>
        <v/>
      </c>
      <c r="AH175" s="70" t="str">
        <f t="shared" si="110"/>
        <v/>
      </c>
      <c r="AI175" s="71" t="str">
        <f t="shared" si="111"/>
        <v/>
      </c>
      <c r="AJ175" s="69">
        <f t="shared" si="127"/>
        <v>0</v>
      </c>
      <c r="AK175" s="60">
        <f t="shared" si="128"/>
        <v>0</v>
      </c>
      <c r="AL175" s="60">
        <f t="shared" si="129"/>
        <v>0</v>
      </c>
      <c r="AM175" s="60">
        <f t="shared" si="130"/>
        <v>0</v>
      </c>
      <c r="AN175" s="60">
        <f t="shared" si="131"/>
        <v>0</v>
      </c>
      <c r="AO175" s="60">
        <f t="shared" si="132"/>
        <v>0</v>
      </c>
      <c r="AP175" s="60">
        <f t="shared" si="133"/>
        <v>0</v>
      </c>
      <c r="AQ175" s="60">
        <f t="shared" si="134"/>
        <v>0</v>
      </c>
      <c r="AR175" s="60">
        <f t="shared" si="135"/>
        <v>0</v>
      </c>
      <c r="AS175" s="60">
        <f t="shared" si="136"/>
        <v>0</v>
      </c>
      <c r="AT175" s="60">
        <f t="shared" si="137"/>
        <v>0</v>
      </c>
      <c r="AU175" s="60">
        <f t="shared" si="138"/>
        <v>0</v>
      </c>
      <c r="AV175" s="68">
        <f t="shared" si="122"/>
        <v>0</v>
      </c>
      <c r="AW175" s="68">
        <f t="shared" si="123"/>
        <v>0</v>
      </c>
      <c r="AX175" s="69" t="str">
        <f t="shared" si="124"/>
        <v/>
      </c>
      <c r="AY175" s="68" t="str">
        <f t="shared" si="125"/>
        <v/>
      </c>
      <c r="AZ175" s="67" t="str">
        <f t="shared" si="126"/>
        <v/>
      </c>
      <c r="BA175" s="68" t="str">
        <f t="shared" si="112"/>
        <v/>
      </c>
      <c r="BB175" s="69" t="str">
        <f t="shared" si="113"/>
        <v/>
      </c>
      <c r="BC175" s="68">
        <f t="shared" si="114"/>
        <v>0</v>
      </c>
      <c r="BD175" s="67" t="str">
        <f t="shared" si="115"/>
        <v/>
      </c>
      <c r="BE175" s="69" t="str">
        <f t="shared" si="116"/>
        <v/>
      </c>
      <c r="BF175" s="68" t="str">
        <f t="shared" si="117"/>
        <v/>
      </c>
      <c r="BG175" s="67" t="str">
        <f t="shared" si="118"/>
        <v/>
      </c>
    </row>
    <row r="176" spans="1:59" ht="12" x14ac:dyDescent="0.3">
      <c r="A176" s="445"/>
      <c r="B176" s="3"/>
      <c r="C176" s="3"/>
      <c r="D176" s="495" t="str">
        <f t="shared" si="119"/>
        <v/>
      </c>
      <c r="E176" s="3"/>
      <c r="F176" s="3"/>
      <c r="G176" s="3"/>
      <c r="H176" s="4"/>
      <c r="I176" s="9"/>
      <c r="J176" s="9"/>
      <c r="K176" s="9"/>
      <c r="L176" s="9"/>
      <c r="M176" s="8"/>
      <c r="N176" s="381" t="str">
        <f>IF(D176="No",1,(IF(AND(C176="Part 1033",D176="Yes",H176="Line-Haul"),IF(E176&gt;=20,0.27,(VLOOKUP(E176,'Proration Factors'!$E$14:$F$33,2,FALSE))),(IF(AND(C176="Part 1033",D176="Yes",H176="Switch"),IF(E176&gt;=40,0.2,(VLOOKUP(E176,'Proration Factors'!$H$14:$I$53,2,FALSE))),(IF(AND(C176="Part 92",D176="Yes"),IF(E176&gt;=32,0.143,(VLOOKUP(E176,'Proration Factors'!$B$14:$C$45,2,FALSE))),"")))))))</f>
        <v/>
      </c>
      <c r="O176" s="382" t="str">
        <f t="shared" si="120"/>
        <v/>
      </c>
      <c r="P176" s="383" t="str">
        <f t="shared" si="121"/>
        <v/>
      </c>
      <c r="Q176" s="384" t="str">
        <f t="shared" si="0"/>
        <v/>
      </c>
      <c r="R176" s="3"/>
      <c r="S176" s="205"/>
      <c r="T176" s="60"/>
      <c r="U176" s="68">
        <f t="shared" si="97"/>
        <v>0</v>
      </c>
      <c r="V176" s="26">
        <f t="shared" si="98"/>
        <v>0</v>
      </c>
      <c r="W176" s="26">
        <f t="shared" si="99"/>
        <v>0</v>
      </c>
      <c r="X176" s="21">
        <f t="shared" si="100"/>
        <v>0</v>
      </c>
      <c r="Y176" s="42" t="str">
        <f t="shared" si="101"/>
        <v/>
      </c>
      <c r="Z176" s="26" t="str">
        <f t="shared" si="102"/>
        <v/>
      </c>
      <c r="AA176" s="22" t="str">
        <f t="shared" si="103"/>
        <v/>
      </c>
      <c r="AB176" s="22" t="str">
        <f t="shared" si="104"/>
        <v/>
      </c>
      <c r="AC176" s="26" t="str">
        <f t="shared" si="105"/>
        <v/>
      </c>
      <c r="AD176" s="27" t="str">
        <f t="shared" si="106"/>
        <v/>
      </c>
      <c r="AE176" s="69" t="str">
        <f t="shared" si="107"/>
        <v/>
      </c>
      <c r="AF176" s="60">
        <f t="shared" si="108"/>
        <v>0</v>
      </c>
      <c r="AG176" s="70" t="str">
        <f t="shared" si="109"/>
        <v/>
      </c>
      <c r="AH176" s="70" t="str">
        <f t="shared" si="110"/>
        <v/>
      </c>
      <c r="AI176" s="71" t="str">
        <f t="shared" si="111"/>
        <v/>
      </c>
      <c r="AJ176" s="69">
        <f t="shared" si="127"/>
        <v>0</v>
      </c>
      <c r="AK176" s="60">
        <f t="shared" si="128"/>
        <v>0</v>
      </c>
      <c r="AL176" s="60">
        <f t="shared" si="129"/>
        <v>0</v>
      </c>
      <c r="AM176" s="60">
        <f t="shared" si="130"/>
        <v>0</v>
      </c>
      <c r="AN176" s="60">
        <f t="shared" si="131"/>
        <v>0</v>
      </c>
      <c r="AO176" s="60">
        <f t="shared" si="132"/>
        <v>0</v>
      </c>
      <c r="AP176" s="60">
        <f t="shared" si="133"/>
        <v>0</v>
      </c>
      <c r="AQ176" s="60">
        <f t="shared" si="134"/>
        <v>0</v>
      </c>
      <c r="AR176" s="60">
        <f t="shared" si="135"/>
        <v>0</v>
      </c>
      <c r="AS176" s="60">
        <f t="shared" si="136"/>
        <v>0</v>
      </c>
      <c r="AT176" s="60">
        <f t="shared" si="137"/>
        <v>0</v>
      </c>
      <c r="AU176" s="60">
        <f t="shared" si="138"/>
        <v>0</v>
      </c>
      <c r="AV176" s="68">
        <f t="shared" si="122"/>
        <v>0</v>
      </c>
      <c r="AW176" s="68">
        <f t="shared" si="123"/>
        <v>0</v>
      </c>
      <c r="AX176" s="69" t="str">
        <f t="shared" si="124"/>
        <v/>
      </c>
      <c r="AY176" s="68" t="str">
        <f t="shared" si="125"/>
        <v/>
      </c>
      <c r="AZ176" s="67" t="str">
        <f t="shared" si="126"/>
        <v/>
      </c>
      <c r="BA176" s="68" t="str">
        <f t="shared" si="112"/>
        <v/>
      </c>
      <c r="BB176" s="69" t="str">
        <f t="shared" si="113"/>
        <v/>
      </c>
      <c r="BC176" s="68">
        <f t="shared" si="114"/>
        <v>0</v>
      </c>
      <c r="BD176" s="67" t="str">
        <f t="shared" si="115"/>
        <v/>
      </c>
      <c r="BE176" s="69" t="str">
        <f t="shared" si="116"/>
        <v/>
      </c>
      <c r="BF176" s="68" t="str">
        <f t="shared" si="117"/>
        <v/>
      </c>
      <c r="BG176" s="67" t="str">
        <f t="shared" si="118"/>
        <v/>
      </c>
    </row>
    <row r="177" spans="1:59" ht="12" x14ac:dyDescent="0.3">
      <c r="A177" s="445"/>
      <c r="B177" s="3"/>
      <c r="C177" s="3"/>
      <c r="D177" s="495" t="str">
        <f t="shared" si="119"/>
        <v/>
      </c>
      <c r="E177" s="3"/>
      <c r="F177" s="3"/>
      <c r="G177" s="3"/>
      <c r="H177" s="4"/>
      <c r="I177" s="9"/>
      <c r="J177" s="9"/>
      <c r="K177" s="9"/>
      <c r="L177" s="9"/>
      <c r="M177" s="8"/>
      <c r="N177" s="381" t="str">
        <f>IF(D177="No",1,(IF(AND(C177="Part 1033",D177="Yes",H177="Line-Haul"),IF(E177&gt;=20,0.27,(VLOOKUP(E177,'Proration Factors'!$E$14:$F$33,2,FALSE))),(IF(AND(C177="Part 1033",D177="Yes",H177="Switch"),IF(E177&gt;=40,0.2,(VLOOKUP(E177,'Proration Factors'!$H$14:$I$53,2,FALSE))),(IF(AND(C177="Part 92",D177="Yes"),IF(E177&gt;=32,0.143,(VLOOKUP(E177,'Proration Factors'!$B$14:$C$45,2,FALSE))),"")))))))</f>
        <v/>
      </c>
      <c r="O177" s="382" t="str">
        <f t="shared" si="120"/>
        <v/>
      </c>
      <c r="P177" s="383" t="str">
        <f t="shared" si="121"/>
        <v/>
      </c>
      <c r="Q177" s="384" t="str">
        <f t="shared" si="0"/>
        <v/>
      </c>
      <c r="R177" s="3"/>
      <c r="S177" s="205"/>
      <c r="T177" s="60"/>
      <c r="U177" s="68">
        <f t="shared" si="97"/>
        <v>0</v>
      </c>
      <c r="V177" s="26">
        <f t="shared" si="98"/>
        <v>0</v>
      </c>
      <c r="W177" s="26">
        <f t="shared" si="99"/>
        <v>0</v>
      </c>
      <c r="X177" s="21">
        <f t="shared" si="100"/>
        <v>0</v>
      </c>
      <c r="Y177" s="42" t="str">
        <f t="shared" si="101"/>
        <v/>
      </c>
      <c r="Z177" s="26" t="str">
        <f t="shared" si="102"/>
        <v/>
      </c>
      <c r="AA177" s="22" t="str">
        <f t="shared" si="103"/>
        <v/>
      </c>
      <c r="AB177" s="22" t="str">
        <f t="shared" si="104"/>
        <v/>
      </c>
      <c r="AC177" s="26" t="str">
        <f t="shared" si="105"/>
        <v/>
      </c>
      <c r="AD177" s="27" t="str">
        <f t="shared" si="106"/>
        <v/>
      </c>
      <c r="AE177" s="69" t="str">
        <f t="shared" si="107"/>
        <v/>
      </c>
      <c r="AF177" s="60">
        <f t="shared" si="108"/>
        <v>0</v>
      </c>
      <c r="AG177" s="70" t="str">
        <f t="shared" si="109"/>
        <v/>
      </c>
      <c r="AH177" s="70" t="str">
        <f t="shared" si="110"/>
        <v/>
      </c>
      <c r="AI177" s="71" t="str">
        <f t="shared" si="111"/>
        <v/>
      </c>
      <c r="AJ177" s="69">
        <f t="shared" si="127"/>
        <v>0</v>
      </c>
      <c r="AK177" s="60">
        <f t="shared" si="128"/>
        <v>0</v>
      </c>
      <c r="AL177" s="60">
        <f t="shared" si="129"/>
        <v>0</v>
      </c>
      <c r="AM177" s="60">
        <f t="shared" si="130"/>
        <v>0</v>
      </c>
      <c r="AN177" s="60">
        <f t="shared" si="131"/>
        <v>0</v>
      </c>
      <c r="AO177" s="60">
        <f t="shared" si="132"/>
        <v>0</v>
      </c>
      <c r="AP177" s="60">
        <f t="shared" si="133"/>
        <v>0</v>
      </c>
      <c r="AQ177" s="60">
        <f t="shared" si="134"/>
        <v>0</v>
      </c>
      <c r="AR177" s="60">
        <f t="shared" si="135"/>
        <v>0</v>
      </c>
      <c r="AS177" s="60">
        <f t="shared" si="136"/>
        <v>0</v>
      </c>
      <c r="AT177" s="60">
        <f t="shared" si="137"/>
        <v>0</v>
      </c>
      <c r="AU177" s="60">
        <f t="shared" si="138"/>
        <v>0</v>
      </c>
      <c r="AV177" s="68">
        <f t="shared" si="122"/>
        <v>0</v>
      </c>
      <c r="AW177" s="68">
        <f t="shared" si="123"/>
        <v>0</v>
      </c>
      <c r="AX177" s="69" t="str">
        <f t="shared" si="124"/>
        <v/>
      </c>
      <c r="AY177" s="68" t="str">
        <f t="shared" si="125"/>
        <v/>
      </c>
      <c r="AZ177" s="67" t="str">
        <f t="shared" si="126"/>
        <v/>
      </c>
      <c r="BA177" s="68" t="str">
        <f t="shared" si="112"/>
        <v/>
      </c>
      <c r="BB177" s="69" t="str">
        <f t="shared" si="113"/>
        <v/>
      </c>
      <c r="BC177" s="68">
        <f t="shared" si="114"/>
        <v>0</v>
      </c>
      <c r="BD177" s="67" t="str">
        <f t="shared" si="115"/>
        <v/>
      </c>
      <c r="BE177" s="69" t="str">
        <f t="shared" si="116"/>
        <v/>
      </c>
      <c r="BF177" s="68" t="str">
        <f t="shared" si="117"/>
        <v/>
      </c>
      <c r="BG177" s="67" t="str">
        <f t="shared" si="118"/>
        <v/>
      </c>
    </row>
    <row r="178" spans="1:59" ht="12" x14ac:dyDescent="0.3">
      <c r="A178" s="445"/>
      <c r="B178" s="3"/>
      <c r="C178" s="3"/>
      <c r="D178" s="495" t="str">
        <f t="shared" si="119"/>
        <v/>
      </c>
      <c r="E178" s="3"/>
      <c r="F178" s="3"/>
      <c r="G178" s="3"/>
      <c r="H178" s="4"/>
      <c r="I178" s="9"/>
      <c r="J178" s="9"/>
      <c r="K178" s="9"/>
      <c r="L178" s="9"/>
      <c r="M178" s="8"/>
      <c r="N178" s="381" t="str">
        <f>IF(D178="No",1,(IF(AND(C178="Part 1033",D178="Yes",H178="Line-Haul"),IF(E178&gt;=20,0.27,(VLOOKUP(E178,'Proration Factors'!$E$14:$F$33,2,FALSE))),(IF(AND(C178="Part 1033",D178="Yes",H178="Switch"),IF(E178&gt;=40,0.2,(VLOOKUP(E178,'Proration Factors'!$H$14:$I$53,2,FALSE))),(IF(AND(C178="Part 92",D178="Yes"),IF(E178&gt;=32,0.143,(VLOOKUP(E178,'Proration Factors'!$B$14:$C$45,2,FALSE))),"")))))))</f>
        <v/>
      </c>
      <c r="O178" s="382" t="str">
        <f t="shared" si="120"/>
        <v/>
      </c>
      <c r="P178" s="383" t="str">
        <f t="shared" si="121"/>
        <v/>
      </c>
      <c r="Q178" s="384" t="str">
        <f t="shared" si="0"/>
        <v/>
      </c>
      <c r="R178" s="3"/>
      <c r="S178" s="205"/>
      <c r="T178" s="60"/>
      <c r="U178" s="68">
        <f t="shared" si="97"/>
        <v>0</v>
      </c>
      <c r="V178" s="26">
        <f t="shared" si="98"/>
        <v>0</v>
      </c>
      <c r="W178" s="26">
        <f t="shared" si="99"/>
        <v>0</v>
      </c>
      <c r="X178" s="21">
        <f t="shared" si="100"/>
        <v>0</v>
      </c>
      <c r="Y178" s="42" t="str">
        <f t="shared" si="101"/>
        <v/>
      </c>
      <c r="Z178" s="26" t="str">
        <f t="shared" si="102"/>
        <v/>
      </c>
      <c r="AA178" s="22" t="str">
        <f t="shared" si="103"/>
        <v/>
      </c>
      <c r="AB178" s="22" t="str">
        <f t="shared" si="104"/>
        <v/>
      </c>
      <c r="AC178" s="26" t="str">
        <f t="shared" si="105"/>
        <v/>
      </c>
      <c r="AD178" s="27" t="str">
        <f t="shared" si="106"/>
        <v/>
      </c>
      <c r="AE178" s="69" t="str">
        <f t="shared" si="107"/>
        <v/>
      </c>
      <c r="AF178" s="60">
        <f t="shared" si="108"/>
        <v>0</v>
      </c>
      <c r="AG178" s="70" t="str">
        <f t="shared" si="109"/>
        <v/>
      </c>
      <c r="AH178" s="70" t="str">
        <f t="shared" si="110"/>
        <v/>
      </c>
      <c r="AI178" s="71" t="str">
        <f t="shared" si="111"/>
        <v/>
      </c>
      <c r="AJ178" s="69">
        <f t="shared" si="127"/>
        <v>0</v>
      </c>
      <c r="AK178" s="60">
        <f t="shared" si="128"/>
        <v>0</v>
      </c>
      <c r="AL178" s="60">
        <f t="shared" si="129"/>
        <v>0</v>
      </c>
      <c r="AM178" s="60">
        <f t="shared" si="130"/>
        <v>0</v>
      </c>
      <c r="AN178" s="60">
        <f t="shared" si="131"/>
        <v>0</v>
      </c>
      <c r="AO178" s="60">
        <f t="shared" si="132"/>
        <v>0</v>
      </c>
      <c r="AP178" s="60">
        <f t="shared" si="133"/>
        <v>0</v>
      </c>
      <c r="AQ178" s="60">
        <f t="shared" si="134"/>
        <v>0</v>
      </c>
      <c r="AR178" s="60">
        <f t="shared" si="135"/>
        <v>0</v>
      </c>
      <c r="AS178" s="60">
        <f t="shared" si="136"/>
        <v>0</v>
      </c>
      <c r="AT178" s="60">
        <f t="shared" si="137"/>
        <v>0</v>
      </c>
      <c r="AU178" s="60">
        <f t="shared" si="138"/>
        <v>0</v>
      </c>
      <c r="AV178" s="68">
        <f t="shared" si="122"/>
        <v>0</v>
      </c>
      <c r="AW178" s="68">
        <f t="shared" si="123"/>
        <v>0</v>
      </c>
      <c r="AX178" s="69" t="str">
        <f t="shared" si="124"/>
        <v/>
      </c>
      <c r="AY178" s="68" t="str">
        <f t="shared" si="125"/>
        <v/>
      </c>
      <c r="AZ178" s="67" t="str">
        <f t="shared" si="126"/>
        <v/>
      </c>
      <c r="BA178" s="68" t="str">
        <f t="shared" si="112"/>
        <v/>
      </c>
      <c r="BB178" s="69" t="str">
        <f t="shared" si="113"/>
        <v/>
      </c>
      <c r="BC178" s="68">
        <f t="shared" si="114"/>
        <v>0</v>
      </c>
      <c r="BD178" s="67" t="str">
        <f t="shared" si="115"/>
        <v/>
      </c>
      <c r="BE178" s="69" t="str">
        <f t="shared" si="116"/>
        <v/>
      </c>
      <c r="BF178" s="68" t="str">
        <f t="shared" si="117"/>
        <v/>
      </c>
      <c r="BG178" s="67" t="str">
        <f t="shared" si="118"/>
        <v/>
      </c>
    </row>
    <row r="179" spans="1:59" ht="12" x14ac:dyDescent="0.3">
      <c r="A179" s="445"/>
      <c r="B179" s="3"/>
      <c r="C179" s="3"/>
      <c r="D179" s="495" t="str">
        <f t="shared" si="119"/>
        <v/>
      </c>
      <c r="E179" s="3"/>
      <c r="F179" s="3"/>
      <c r="G179" s="3"/>
      <c r="H179" s="4"/>
      <c r="I179" s="9"/>
      <c r="J179" s="9"/>
      <c r="K179" s="9"/>
      <c r="L179" s="9"/>
      <c r="M179" s="8"/>
      <c r="N179" s="381" t="str">
        <f>IF(D179="No",1,(IF(AND(C179="Part 1033",D179="Yes",H179="Line-Haul"),IF(E179&gt;=20,0.27,(VLOOKUP(E179,'Proration Factors'!$E$14:$F$33,2,FALSE))),(IF(AND(C179="Part 1033",D179="Yes",H179="Switch"),IF(E179&gt;=40,0.2,(VLOOKUP(E179,'Proration Factors'!$H$14:$I$53,2,FALSE))),(IF(AND(C179="Part 92",D179="Yes"),IF(E179&gt;=32,0.143,(VLOOKUP(E179,'Proration Factors'!$B$14:$C$45,2,FALSE))),"")))))))</f>
        <v/>
      </c>
      <c r="O179" s="382" t="str">
        <f t="shared" si="120"/>
        <v/>
      </c>
      <c r="P179" s="383" t="str">
        <f t="shared" si="121"/>
        <v/>
      </c>
      <c r="Q179" s="384" t="str">
        <f t="shared" si="0"/>
        <v/>
      </c>
      <c r="R179" s="3"/>
      <c r="S179" s="205"/>
      <c r="T179" s="60"/>
      <c r="U179" s="68">
        <f t="shared" si="97"/>
        <v>0</v>
      </c>
      <c r="V179" s="26">
        <f t="shared" si="98"/>
        <v>0</v>
      </c>
      <c r="W179" s="26">
        <f t="shared" si="99"/>
        <v>0</v>
      </c>
      <c r="X179" s="21">
        <f t="shared" si="100"/>
        <v>0</v>
      </c>
      <c r="Y179" s="42" t="str">
        <f t="shared" si="101"/>
        <v/>
      </c>
      <c r="Z179" s="26" t="str">
        <f t="shared" si="102"/>
        <v/>
      </c>
      <c r="AA179" s="22" t="str">
        <f t="shared" si="103"/>
        <v/>
      </c>
      <c r="AB179" s="22" t="str">
        <f t="shared" si="104"/>
        <v/>
      </c>
      <c r="AC179" s="26" t="str">
        <f t="shared" si="105"/>
        <v/>
      </c>
      <c r="AD179" s="27" t="str">
        <f t="shared" si="106"/>
        <v/>
      </c>
      <c r="AE179" s="69" t="str">
        <f t="shared" si="107"/>
        <v/>
      </c>
      <c r="AF179" s="60">
        <f t="shared" si="108"/>
        <v>0</v>
      </c>
      <c r="AG179" s="70" t="str">
        <f t="shared" si="109"/>
        <v/>
      </c>
      <c r="AH179" s="70" t="str">
        <f t="shared" si="110"/>
        <v/>
      </c>
      <c r="AI179" s="71" t="str">
        <f t="shared" si="111"/>
        <v/>
      </c>
      <c r="AJ179" s="69">
        <f t="shared" si="127"/>
        <v>0</v>
      </c>
      <c r="AK179" s="60">
        <f t="shared" si="128"/>
        <v>0</v>
      </c>
      <c r="AL179" s="60">
        <f t="shared" si="129"/>
        <v>0</v>
      </c>
      <c r="AM179" s="60">
        <f t="shared" si="130"/>
        <v>0</v>
      </c>
      <c r="AN179" s="60">
        <f t="shared" si="131"/>
        <v>0</v>
      </c>
      <c r="AO179" s="60">
        <f t="shared" si="132"/>
        <v>0</v>
      </c>
      <c r="AP179" s="60">
        <f t="shared" si="133"/>
        <v>0</v>
      </c>
      <c r="AQ179" s="60">
        <f t="shared" si="134"/>
        <v>0</v>
      </c>
      <c r="AR179" s="60">
        <f t="shared" si="135"/>
        <v>0</v>
      </c>
      <c r="AS179" s="60">
        <f t="shared" si="136"/>
        <v>0</v>
      </c>
      <c r="AT179" s="60">
        <f t="shared" si="137"/>
        <v>0</v>
      </c>
      <c r="AU179" s="60">
        <f t="shared" si="138"/>
        <v>0</v>
      </c>
      <c r="AV179" s="68">
        <f t="shared" si="122"/>
        <v>0</v>
      </c>
      <c r="AW179" s="68">
        <f t="shared" si="123"/>
        <v>0</v>
      </c>
      <c r="AX179" s="69" t="str">
        <f t="shared" si="124"/>
        <v/>
      </c>
      <c r="AY179" s="68" t="str">
        <f t="shared" si="125"/>
        <v/>
      </c>
      <c r="AZ179" s="67" t="str">
        <f t="shared" si="126"/>
        <v/>
      </c>
      <c r="BA179" s="68" t="str">
        <f t="shared" si="112"/>
        <v/>
      </c>
      <c r="BB179" s="69" t="str">
        <f t="shared" si="113"/>
        <v/>
      </c>
      <c r="BC179" s="68">
        <f t="shared" si="114"/>
        <v>0</v>
      </c>
      <c r="BD179" s="67" t="str">
        <f t="shared" si="115"/>
        <v/>
      </c>
      <c r="BE179" s="69" t="str">
        <f t="shared" si="116"/>
        <v/>
      </c>
      <c r="BF179" s="68" t="str">
        <f t="shared" si="117"/>
        <v/>
      </c>
      <c r="BG179" s="67" t="str">
        <f t="shared" si="118"/>
        <v/>
      </c>
    </row>
    <row r="180" spans="1:59" ht="12" x14ac:dyDescent="0.3">
      <c r="A180" s="445"/>
      <c r="B180" s="3"/>
      <c r="C180" s="3"/>
      <c r="D180" s="495" t="str">
        <f t="shared" si="119"/>
        <v/>
      </c>
      <c r="E180" s="3"/>
      <c r="F180" s="3"/>
      <c r="G180" s="3"/>
      <c r="H180" s="4"/>
      <c r="I180" s="9"/>
      <c r="J180" s="9"/>
      <c r="K180" s="9"/>
      <c r="L180" s="9"/>
      <c r="M180" s="8"/>
      <c r="N180" s="381" t="str">
        <f>IF(D180="No",1,(IF(AND(C180="Part 1033",D180="Yes",H180="Line-Haul"),IF(E180&gt;=20,0.27,(VLOOKUP(E180,'Proration Factors'!$E$14:$F$33,2,FALSE))),(IF(AND(C180="Part 1033",D180="Yes",H180="Switch"),IF(E180&gt;=40,0.2,(VLOOKUP(E180,'Proration Factors'!$H$14:$I$53,2,FALSE))),(IF(AND(C180="Part 92",D180="Yes"),IF(E180&gt;=32,0.143,(VLOOKUP(E180,'Proration Factors'!$B$14:$C$45,2,FALSE))),"")))))))</f>
        <v/>
      </c>
      <c r="O180" s="382" t="str">
        <f t="shared" si="120"/>
        <v/>
      </c>
      <c r="P180" s="383" t="str">
        <f t="shared" si="121"/>
        <v/>
      </c>
      <c r="Q180" s="384" t="str">
        <f t="shared" si="0"/>
        <v/>
      </c>
      <c r="R180" s="3"/>
      <c r="S180" s="205"/>
      <c r="T180" s="60"/>
      <c r="U180" s="68">
        <f t="shared" si="97"/>
        <v>0</v>
      </c>
      <c r="V180" s="26">
        <f t="shared" si="98"/>
        <v>0</v>
      </c>
      <c r="W180" s="26">
        <f t="shared" si="99"/>
        <v>0</v>
      </c>
      <c r="X180" s="21">
        <f t="shared" si="100"/>
        <v>0</v>
      </c>
      <c r="Y180" s="42" t="str">
        <f t="shared" si="101"/>
        <v/>
      </c>
      <c r="Z180" s="26" t="str">
        <f t="shared" si="102"/>
        <v/>
      </c>
      <c r="AA180" s="22" t="str">
        <f t="shared" si="103"/>
        <v/>
      </c>
      <c r="AB180" s="22" t="str">
        <f t="shared" si="104"/>
        <v/>
      </c>
      <c r="AC180" s="26" t="str">
        <f t="shared" si="105"/>
        <v/>
      </c>
      <c r="AD180" s="27" t="str">
        <f t="shared" si="106"/>
        <v/>
      </c>
      <c r="AE180" s="69" t="str">
        <f t="shared" si="107"/>
        <v/>
      </c>
      <c r="AF180" s="60">
        <f t="shared" si="108"/>
        <v>0</v>
      </c>
      <c r="AG180" s="70" t="str">
        <f t="shared" si="109"/>
        <v/>
      </c>
      <c r="AH180" s="70" t="str">
        <f t="shared" si="110"/>
        <v/>
      </c>
      <c r="AI180" s="71" t="str">
        <f t="shared" si="111"/>
        <v/>
      </c>
      <c r="AJ180" s="69">
        <f t="shared" si="127"/>
        <v>0</v>
      </c>
      <c r="AK180" s="60">
        <f t="shared" si="128"/>
        <v>0</v>
      </c>
      <c r="AL180" s="60">
        <f t="shared" si="129"/>
        <v>0</v>
      </c>
      <c r="AM180" s="60">
        <f t="shared" si="130"/>
        <v>0</v>
      </c>
      <c r="AN180" s="60">
        <f t="shared" si="131"/>
        <v>0</v>
      </c>
      <c r="AO180" s="60">
        <f t="shared" si="132"/>
        <v>0</v>
      </c>
      <c r="AP180" s="60">
        <f t="shared" si="133"/>
        <v>0</v>
      </c>
      <c r="AQ180" s="60">
        <f t="shared" si="134"/>
        <v>0</v>
      </c>
      <c r="AR180" s="60">
        <f t="shared" si="135"/>
        <v>0</v>
      </c>
      <c r="AS180" s="60">
        <f t="shared" si="136"/>
        <v>0</v>
      </c>
      <c r="AT180" s="60">
        <f t="shared" si="137"/>
        <v>0</v>
      </c>
      <c r="AU180" s="60">
        <f t="shared" si="138"/>
        <v>0</v>
      </c>
      <c r="AV180" s="68">
        <f t="shared" si="122"/>
        <v>0</v>
      </c>
      <c r="AW180" s="68">
        <f t="shared" si="123"/>
        <v>0</v>
      </c>
      <c r="AX180" s="69" t="str">
        <f t="shared" si="124"/>
        <v/>
      </c>
      <c r="AY180" s="68" t="str">
        <f t="shared" si="125"/>
        <v/>
      </c>
      <c r="AZ180" s="67" t="str">
        <f t="shared" si="126"/>
        <v/>
      </c>
      <c r="BA180" s="68" t="str">
        <f t="shared" si="112"/>
        <v/>
      </c>
      <c r="BB180" s="69" t="str">
        <f t="shared" si="113"/>
        <v/>
      </c>
      <c r="BC180" s="68">
        <f t="shared" si="114"/>
        <v>0</v>
      </c>
      <c r="BD180" s="67" t="str">
        <f t="shared" si="115"/>
        <v/>
      </c>
      <c r="BE180" s="69" t="str">
        <f t="shared" si="116"/>
        <v/>
      </c>
      <c r="BF180" s="68" t="str">
        <f t="shared" si="117"/>
        <v/>
      </c>
      <c r="BG180" s="67" t="str">
        <f t="shared" si="118"/>
        <v/>
      </c>
    </row>
    <row r="181" spans="1:59" ht="12" x14ac:dyDescent="0.3">
      <c r="A181" s="445"/>
      <c r="B181" s="3"/>
      <c r="C181" s="3"/>
      <c r="D181" s="495" t="str">
        <f t="shared" si="119"/>
        <v/>
      </c>
      <c r="E181" s="3"/>
      <c r="F181" s="3"/>
      <c r="G181" s="3"/>
      <c r="H181" s="4"/>
      <c r="I181" s="9"/>
      <c r="J181" s="9"/>
      <c r="K181" s="9"/>
      <c r="L181" s="9"/>
      <c r="M181" s="8"/>
      <c r="N181" s="381" t="str">
        <f>IF(D181="No",1,(IF(AND(C181="Part 1033",D181="Yes",H181="Line-Haul"),IF(E181&gt;=20,0.27,(VLOOKUP(E181,'Proration Factors'!$E$14:$F$33,2,FALSE))),(IF(AND(C181="Part 1033",D181="Yes",H181="Switch"),IF(E181&gt;=40,0.2,(VLOOKUP(E181,'Proration Factors'!$H$14:$I$53,2,FALSE))),(IF(AND(C181="Part 92",D181="Yes"),IF(E181&gt;=32,0.143,(VLOOKUP(E181,'Proration Factors'!$B$14:$C$45,2,FALSE))),"")))))))</f>
        <v/>
      </c>
      <c r="O181" s="382" t="str">
        <f t="shared" si="120"/>
        <v/>
      </c>
      <c r="P181" s="383" t="str">
        <f t="shared" si="121"/>
        <v/>
      </c>
      <c r="Q181" s="384" t="str">
        <f t="shared" si="0"/>
        <v/>
      </c>
      <c r="R181" s="3"/>
      <c r="S181" s="205"/>
      <c r="T181" s="60"/>
      <c r="U181" s="68">
        <f t="shared" si="97"/>
        <v>0</v>
      </c>
      <c r="V181" s="26">
        <f t="shared" si="98"/>
        <v>0</v>
      </c>
      <c r="W181" s="26">
        <f t="shared" si="99"/>
        <v>0</v>
      </c>
      <c r="X181" s="21">
        <f t="shared" si="100"/>
        <v>0</v>
      </c>
      <c r="Y181" s="42" t="str">
        <f t="shared" si="101"/>
        <v/>
      </c>
      <c r="Z181" s="26" t="str">
        <f t="shared" si="102"/>
        <v/>
      </c>
      <c r="AA181" s="22" t="str">
        <f t="shared" si="103"/>
        <v/>
      </c>
      <c r="AB181" s="22" t="str">
        <f t="shared" si="104"/>
        <v/>
      </c>
      <c r="AC181" s="26" t="str">
        <f t="shared" si="105"/>
        <v/>
      </c>
      <c r="AD181" s="27" t="str">
        <f t="shared" si="106"/>
        <v/>
      </c>
      <c r="AE181" s="69" t="str">
        <f t="shared" si="107"/>
        <v/>
      </c>
      <c r="AF181" s="60">
        <f t="shared" si="108"/>
        <v>0</v>
      </c>
      <c r="AG181" s="70" t="str">
        <f t="shared" si="109"/>
        <v/>
      </c>
      <c r="AH181" s="70" t="str">
        <f t="shared" si="110"/>
        <v/>
      </c>
      <c r="AI181" s="71" t="str">
        <f t="shared" si="111"/>
        <v/>
      </c>
      <c r="AJ181" s="69">
        <f t="shared" si="127"/>
        <v>0</v>
      </c>
      <c r="AK181" s="60">
        <f t="shared" si="128"/>
        <v>0</v>
      </c>
      <c r="AL181" s="60">
        <f t="shared" si="129"/>
        <v>0</v>
      </c>
      <c r="AM181" s="60">
        <f t="shared" si="130"/>
        <v>0</v>
      </c>
      <c r="AN181" s="60">
        <f t="shared" si="131"/>
        <v>0</v>
      </c>
      <c r="AO181" s="60">
        <f t="shared" si="132"/>
        <v>0</v>
      </c>
      <c r="AP181" s="60">
        <f t="shared" si="133"/>
        <v>0</v>
      </c>
      <c r="AQ181" s="60">
        <f t="shared" si="134"/>
        <v>0</v>
      </c>
      <c r="AR181" s="60">
        <f t="shared" si="135"/>
        <v>0</v>
      </c>
      <c r="AS181" s="60">
        <f t="shared" si="136"/>
        <v>0</v>
      </c>
      <c r="AT181" s="60">
        <f t="shared" si="137"/>
        <v>0</v>
      </c>
      <c r="AU181" s="60">
        <f t="shared" si="138"/>
        <v>0</v>
      </c>
      <c r="AV181" s="68">
        <f t="shared" si="122"/>
        <v>0</v>
      </c>
      <c r="AW181" s="68">
        <f t="shared" si="123"/>
        <v>0</v>
      </c>
      <c r="AX181" s="69" t="str">
        <f t="shared" si="124"/>
        <v/>
      </c>
      <c r="AY181" s="68" t="str">
        <f t="shared" si="125"/>
        <v/>
      </c>
      <c r="AZ181" s="67" t="str">
        <f t="shared" si="126"/>
        <v/>
      </c>
      <c r="BA181" s="68" t="str">
        <f t="shared" si="112"/>
        <v/>
      </c>
      <c r="BB181" s="69" t="str">
        <f t="shared" si="113"/>
        <v/>
      </c>
      <c r="BC181" s="68">
        <f t="shared" si="114"/>
        <v>0</v>
      </c>
      <c r="BD181" s="67" t="str">
        <f t="shared" si="115"/>
        <v/>
      </c>
      <c r="BE181" s="69" t="str">
        <f t="shared" si="116"/>
        <v/>
      </c>
      <c r="BF181" s="68" t="str">
        <f t="shared" si="117"/>
        <v/>
      </c>
      <c r="BG181" s="67" t="str">
        <f t="shared" si="118"/>
        <v/>
      </c>
    </row>
    <row r="182" spans="1:59" ht="12" x14ac:dyDescent="0.3">
      <c r="A182" s="445"/>
      <c r="B182" s="3"/>
      <c r="C182" s="3"/>
      <c r="D182" s="495" t="str">
        <f t="shared" si="119"/>
        <v/>
      </c>
      <c r="E182" s="3"/>
      <c r="F182" s="3"/>
      <c r="G182" s="3"/>
      <c r="H182" s="4"/>
      <c r="I182" s="9"/>
      <c r="J182" s="9"/>
      <c r="K182" s="9"/>
      <c r="L182" s="9"/>
      <c r="M182" s="8"/>
      <c r="N182" s="381" t="str">
        <f>IF(D182="No",1,(IF(AND(C182="Part 1033",D182="Yes",H182="Line-Haul"),IF(E182&gt;=20,0.27,(VLOOKUP(E182,'Proration Factors'!$E$14:$F$33,2,FALSE))),(IF(AND(C182="Part 1033",D182="Yes",H182="Switch"),IF(E182&gt;=40,0.2,(VLOOKUP(E182,'Proration Factors'!$H$14:$I$53,2,FALSE))),(IF(AND(C182="Part 92",D182="Yes"),IF(E182&gt;=32,0.143,(VLOOKUP(E182,'Proration Factors'!$B$14:$C$45,2,FALSE))),"")))))))</f>
        <v/>
      </c>
      <c r="O182" s="382" t="str">
        <f t="shared" si="120"/>
        <v/>
      </c>
      <c r="P182" s="383" t="str">
        <f t="shared" si="121"/>
        <v/>
      </c>
      <c r="Q182" s="384" t="str">
        <f t="shared" si="0"/>
        <v/>
      </c>
      <c r="R182" s="3"/>
      <c r="S182" s="205"/>
      <c r="T182" s="60"/>
      <c r="U182" s="68">
        <f t="shared" si="97"/>
        <v>0</v>
      </c>
      <c r="V182" s="26">
        <f t="shared" si="98"/>
        <v>0</v>
      </c>
      <c r="W182" s="26">
        <f t="shared" si="99"/>
        <v>0</v>
      </c>
      <c r="X182" s="21">
        <f t="shared" si="100"/>
        <v>0</v>
      </c>
      <c r="Y182" s="42" t="str">
        <f t="shared" si="101"/>
        <v/>
      </c>
      <c r="Z182" s="26" t="str">
        <f t="shared" si="102"/>
        <v/>
      </c>
      <c r="AA182" s="22" t="str">
        <f t="shared" si="103"/>
        <v/>
      </c>
      <c r="AB182" s="22" t="str">
        <f t="shared" si="104"/>
        <v/>
      </c>
      <c r="AC182" s="26" t="str">
        <f t="shared" si="105"/>
        <v/>
      </c>
      <c r="AD182" s="27" t="str">
        <f t="shared" si="106"/>
        <v/>
      </c>
      <c r="AE182" s="69" t="str">
        <f t="shared" si="107"/>
        <v/>
      </c>
      <c r="AF182" s="60">
        <f t="shared" si="108"/>
        <v>0</v>
      </c>
      <c r="AG182" s="70" t="str">
        <f t="shared" si="109"/>
        <v/>
      </c>
      <c r="AH182" s="70" t="str">
        <f t="shared" si="110"/>
        <v/>
      </c>
      <c r="AI182" s="71" t="str">
        <f t="shared" si="111"/>
        <v/>
      </c>
      <c r="AJ182" s="69">
        <f t="shared" si="127"/>
        <v>0</v>
      </c>
      <c r="AK182" s="60">
        <f t="shared" si="128"/>
        <v>0</v>
      </c>
      <c r="AL182" s="60">
        <f t="shared" si="129"/>
        <v>0</v>
      </c>
      <c r="AM182" s="60">
        <f t="shared" si="130"/>
        <v>0</v>
      </c>
      <c r="AN182" s="60">
        <f t="shared" si="131"/>
        <v>0</v>
      </c>
      <c r="AO182" s="60">
        <f t="shared" si="132"/>
        <v>0</v>
      </c>
      <c r="AP182" s="60">
        <f t="shared" si="133"/>
        <v>0</v>
      </c>
      <c r="AQ182" s="60">
        <f t="shared" si="134"/>
        <v>0</v>
      </c>
      <c r="AR182" s="60">
        <f t="shared" si="135"/>
        <v>0</v>
      </c>
      <c r="AS182" s="60">
        <f t="shared" si="136"/>
        <v>0</v>
      </c>
      <c r="AT182" s="60">
        <f t="shared" si="137"/>
        <v>0</v>
      </c>
      <c r="AU182" s="60">
        <f t="shared" si="138"/>
        <v>0</v>
      </c>
      <c r="AV182" s="68">
        <f t="shared" si="122"/>
        <v>0</v>
      </c>
      <c r="AW182" s="68">
        <f t="shared" si="123"/>
        <v>0</v>
      </c>
      <c r="AX182" s="69" t="str">
        <f t="shared" si="124"/>
        <v/>
      </c>
      <c r="AY182" s="68" t="str">
        <f t="shared" si="125"/>
        <v/>
      </c>
      <c r="AZ182" s="67" t="str">
        <f t="shared" si="126"/>
        <v/>
      </c>
      <c r="BA182" s="68" t="str">
        <f t="shared" si="112"/>
        <v/>
      </c>
      <c r="BB182" s="69" t="str">
        <f t="shared" si="113"/>
        <v/>
      </c>
      <c r="BC182" s="68">
        <f t="shared" si="114"/>
        <v>0</v>
      </c>
      <c r="BD182" s="67" t="str">
        <f t="shared" si="115"/>
        <v/>
      </c>
      <c r="BE182" s="69" t="str">
        <f t="shared" si="116"/>
        <v/>
      </c>
      <c r="BF182" s="68" t="str">
        <f t="shared" si="117"/>
        <v/>
      </c>
      <c r="BG182" s="67" t="str">
        <f t="shared" si="118"/>
        <v/>
      </c>
    </row>
    <row r="183" spans="1:59" ht="12" x14ac:dyDescent="0.3">
      <c r="A183" s="445"/>
      <c r="B183" s="3"/>
      <c r="C183" s="3"/>
      <c r="D183" s="495" t="str">
        <f t="shared" si="119"/>
        <v/>
      </c>
      <c r="E183" s="3"/>
      <c r="F183" s="3"/>
      <c r="G183" s="3"/>
      <c r="H183" s="4"/>
      <c r="I183" s="9"/>
      <c r="J183" s="9"/>
      <c r="K183" s="9"/>
      <c r="L183" s="9"/>
      <c r="M183" s="8"/>
      <c r="N183" s="381" t="str">
        <f>IF(D183="No",1,(IF(AND(C183="Part 1033",D183="Yes",H183="Line-Haul"),IF(E183&gt;=20,0.27,(VLOOKUP(E183,'Proration Factors'!$E$14:$F$33,2,FALSE))),(IF(AND(C183="Part 1033",D183="Yes",H183="Switch"),IF(E183&gt;=40,0.2,(VLOOKUP(E183,'Proration Factors'!$H$14:$I$53,2,FALSE))),(IF(AND(C183="Part 92",D183="Yes"),IF(E183&gt;=32,0.143,(VLOOKUP(E183,'Proration Factors'!$B$14:$C$45,2,FALSE))),"")))))))</f>
        <v/>
      </c>
      <c r="O183" s="382" t="str">
        <f t="shared" si="120"/>
        <v/>
      </c>
      <c r="P183" s="383" t="str">
        <f t="shared" si="121"/>
        <v/>
      </c>
      <c r="Q183" s="384" t="str">
        <f t="shared" si="0"/>
        <v/>
      </c>
      <c r="R183" s="3"/>
      <c r="S183" s="205"/>
      <c r="T183" s="60"/>
      <c r="U183" s="68">
        <f t="shared" si="97"/>
        <v>0</v>
      </c>
      <c r="V183" s="26">
        <f t="shared" si="98"/>
        <v>0</v>
      </c>
      <c r="W183" s="26">
        <f t="shared" si="99"/>
        <v>0</v>
      </c>
      <c r="X183" s="21">
        <f t="shared" si="100"/>
        <v>0</v>
      </c>
      <c r="Y183" s="42" t="str">
        <f t="shared" si="101"/>
        <v/>
      </c>
      <c r="Z183" s="26" t="str">
        <f t="shared" si="102"/>
        <v/>
      </c>
      <c r="AA183" s="22" t="str">
        <f t="shared" si="103"/>
        <v/>
      </c>
      <c r="AB183" s="22" t="str">
        <f t="shared" si="104"/>
        <v/>
      </c>
      <c r="AC183" s="26" t="str">
        <f t="shared" si="105"/>
        <v/>
      </c>
      <c r="AD183" s="27" t="str">
        <f t="shared" si="106"/>
        <v/>
      </c>
      <c r="AE183" s="69" t="str">
        <f t="shared" si="107"/>
        <v/>
      </c>
      <c r="AF183" s="60">
        <f t="shared" si="108"/>
        <v>0</v>
      </c>
      <c r="AG183" s="70" t="str">
        <f t="shared" si="109"/>
        <v/>
      </c>
      <c r="AH183" s="70" t="str">
        <f t="shared" si="110"/>
        <v/>
      </c>
      <c r="AI183" s="71" t="str">
        <f t="shared" si="111"/>
        <v/>
      </c>
      <c r="AJ183" s="62">
        <f t="shared" si="127"/>
        <v>0</v>
      </c>
      <c r="AK183" s="63">
        <f t="shared" si="128"/>
        <v>0</v>
      </c>
      <c r="AL183" s="63">
        <f t="shared" si="129"/>
        <v>0</v>
      </c>
      <c r="AM183" s="63">
        <f t="shared" si="130"/>
        <v>0</v>
      </c>
      <c r="AN183" s="63">
        <f t="shared" si="131"/>
        <v>0</v>
      </c>
      <c r="AO183" s="63">
        <f t="shared" si="132"/>
        <v>0</v>
      </c>
      <c r="AP183" s="63">
        <f t="shared" si="133"/>
        <v>0</v>
      </c>
      <c r="AQ183" s="63">
        <f t="shared" si="134"/>
        <v>0</v>
      </c>
      <c r="AR183" s="63">
        <f t="shared" si="135"/>
        <v>0</v>
      </c>
      <c r="AS183" s="63">
        <f t="shared" si="136"/>
        <v>0</v>
      </c>
      <c r="AT183" s="63">
        <f t="shared" si="137"/>
        <v>0</v>
      </c>
      <c r="AU183" s="63">
        <f t="shared" si="138"/>
        <v>0</v>
      </c>
      <c r="AV183" s="68">
        <f t="shared" si="122"/>
        <v>0</v>
      </c>
      <c r="AW183" s="68">
        <f t="shared" si="123"/>
        <v>0</v>
      </c>
      <c r="AX183" s="69" t="str">
        <f t="shared" si="124"/>
        <v/>
      </c>
      <c r="AY183" s="68" t="str">
        <f t="shared" si="125"/>
        <v/>
      </c>
      <c r="AZ183" s="67" t="str">
        <f t="shared" si="126"/>
        <v/>
      </c>
      <c r="BA183" s="68" t="str">
        <f t="shared" si="112"/>
        <v/>
      </c>
      <c r="BB183" s="69" t="str">
        <f t="shared" si="113"/>
        <v/>
      </c>
      <c r="BC183" s="68">
        <f t="shared" si="114"/>
        <v>0</v>
      </c>
      <c r="BD183" s="67" t="str">
        <f t="shared" si="115"/>
        <v/>
      </c>
      <c r="BE183" s="69" t="str">
        <f t="shared" si="116"/>
        <v/>
      </c>
      <c r="BF183" s="68" t="str">
        <f t="shared" si="117"/>
        <v/>
      </c>
      <c r="BG183" s="67" t="str">
        <f t="shared" si="118"/>
        <v/>
      </c>
    </row>
    <row r="184" spans="1:59" ht="12" x14ac:dyDescent="0.3">
      <c r="A184" s="445"/>
      <c r="B184" s="3"/>
      <c r="C184" s="3"/>
      <c r="D184" s="495" t="str">
        <f t="shared" si="119"/>
        <v/>
      </c>
      <c r="E184" s="3"/>
      <c r="F184" s="3"/>
      <c r="G184" s="3"/>
      <c r="H184" s="4"/>
      <c r="I184" s="9"/>
      <c r="J184" s="9"/>
      <c r="K184" s="9"/>
      <c r="L184" s="9"/>
      <c r="M184" s="8"/>
      <c r="N184" s="381" t="str">
        <f>IF(D184="No",1,(IF(AND(C184="Part 1033",D184="Yes",H184="Line-Haul"),IF(E184&gt;=20,0.27,(VLOOKUP(E184,'Proration Factors'!$E$14:$F$33,2,FALSE))),(IF(AND(C184="Part 1033",D184="Yes",H184="Switch"),IF(E184&gt;=40,0.2,(VLOOKUP(E184,'Proration Factors'!$H$14:$I$53,2,FALSE))),(IF(AND(C184="Part 92",D184="Yes"),IF(E184&gt;=32,0.143,(VLOOKUP(E184,'Proration Factors'!$B$14:$C$45,2,FALSE))),"")))))))</f>
        <v/>
      </c>
      <c r="O184" s="382" t="str">
        <f t="shared" si="120"/>
        <v/>
      </c>
      <c r="P184" s="383" t="str">
        <f t="shared" si="121"/>
        <v/>
      </c>
      <c r="Q184" s="384" t="str">
        <f t="shared" si="0"/>
        <v/>
      </c>
      <c r="R184" s="3"/>
      <c r="S184" s="205"/>
      <c r="T184" s="60"/>
      <c r="U184" s="68">
        <f t="shared" si="97"/>
        <v>0</v>
      </c>
      <c r="V184" s="26">
        <f t="shared" si="98"/>
        <v>0</v>
      </c>
      <c r="W184" s="26">
        <f t="shared" si="99"/>
        <v>0</v>
      </c>
      <c r="X184" s="21">
        <f t="shared" si="100"/>
        <v>0</v>
      </c>
      <c r="Y184" s="42" t="str">
        <f t="shared" si="101"/>
        <v/>
      </c>
      <c r="Z184" s="26" t="str">
        <f t="shared" si="102"/>
        <v/>
      </c>
      <c r="AA184" s="22" t="str">
        <f t="shared" si="103"/>
        <v/>
      </c>
      <c r="AB184" s="22" t="str">
        <f t="shared" si="104"/>
        <v/>
      </c>
      <c r="AC184" s="26" t="str">
        <f t="shared" si="105"/>
        <v/>
      </c>
      <c r="AD184" s="27" t="str">
        <f t="shared" si="106"/>
        <v/>
      </c>
      <c r="AE184" s="69" t="str">
        <f t="shared" si="107"/>
        <v/>
      </c>
      <c r="AF184" s="60">
        <f t="shared" si="108"/>
        <v>0</v>
      </c>
      <c r="AG184" s="70" t="str">
        <f t="shared" si="109"/>
        <v/>
      </c>
      <c r="AH184" s="70" t="str">
        <f t="shared" si="110"/>
        <v/>
      </c>
      <c r="AI184" s="71" t="str">
        <f t="shared" si="111"/>
        <v/>
      </c>
      <c r="AJ184" s="69">
        <f t="shared" si="127"/>
        <v>0</v>
      </c>
      <c r="AK184" s="60">
        <f t="shared" si="128"/>
        <v>0</v>
      </c>
      <c r="AL184" s="60">
        <f t="shared" si="129"/>
        <v>0</v>
      </c>
      <c r="AM184" s="60">
        <f t="shared" si="130"/>
        <v>0</v>
      </c>
      <c r="AN184" s="60">
        <f t="shared" si="131"/>
        <v>0</v>
      </c>
      <c r="AO184" s="60">
        <f t="shared" si="132"/>
        <v>0</v>
      </c>
      <c r="AP184" s="60">
        <f t="shared" si="133"/>
        <v>0</v>
      </c>
      <c r="AQ184" s="60">
        <f t="shared" si="134"/>
        <v>0</v>
      </c>
      <c r="AR184" s="60">
        <f t="shared" si="135"/>
        <v>0</v>
      </c>
      <c r="AS184" s="60">
        <f t="shared" si="136"/>
        <v>0</v>
      </c>
      <c r="AT184" s="60">
        <f t="shared" si="137"/>
        <v>0</v>
      </c>
      <c r="AU184" s="60">
        <f t="shared" si="138"/>
        <v>0</v>
      </c>
      <c r="AV184" s="68">
        <f t="shared" si="122"/>
        <v>0</v>
      </c>
      <c r="AW184" s="68">
        <f t="shared" si="123"/>
        <v>0</v>
      </c>
      <c r="AX184" s="69" t="str">
        <f t="shared" si="124"/>
        <v/>
      </c>
      <c r="AY184" s="68" t="str">
        <f t="shared" si="125"/>
        <v/>
      </c>
      <c r="AZ184" s="67" t="str">
        <f t="shared" si="126"/>
        <v/>
      </c>
      <c r="BA184" s="68" t="str">
        <f t="shared" si="112"/>
        <v/>
      </c>
      <c r="BB184" s="69" t="str">
        <f t="shared" si="113"/>
        <v/>
      </c>
      <c r="BC184" s="68">
        <f t="shared" si="114"/>
        <v>0</v>
      </c>
      <c r="BD184" s="67" t="str">
        <f t="shared" si="115"/>
        <v/>
      </c>
      <c r="BE184" s="69" t="str">
        <f t="shared" si="116"/>
        <v/>
      </c>
      <c r="BF184" s="68" t="str">
        <f t="shared" si="117"/>
        <v/>
      </c>
      <c r="BG184" s="67" t="str">
        <f t="shared" si="118"/>
        <v/>
      </c>
    </row>
    <row r="185" spans="1:59" ht="12" x14ac:dyDescent="0.3">
      <c r="A185" s="445"/>
      <c r="B185" s="3"/>
      <c r="C185" s="3"/>
      <c r="D185" s="495" t="str">
        <f t="shared" si="119"/>
        <v/>
      </c>
      <c r="E185" s="3"/>
      <c r="F185" s="3"/>
      <c r="G185" s="3"/>
      <c r="H185" s="4"/>
      <c r="I185" s="9"/>
      <c r="J185" s="9"/>
      <c r="K185" s="9"/>
      <c r="L185" s="9"/>
      <c r="M185" s="8"/>
      <c r="N185" s="381" t="str">
        <f>IF(D185="No",1,(IF(AND(C185="Part 1033",D185="Yes",H185="Line-Haul"),IF(E185&gt;=20,0.27,(VLOOKUP(E185,'Proration Factors'!$E$14:$F$33,2,FALSE))),(IF(AND(C185="Part 1033",D185="Yes",H185="Switch"),IF(E185&gt;=40,0.2,(VLOOKUP(E185,'Proration Factors'!$H$14:$I$53,2,FALSE))),(IF(AND(C185="Part 92",D185="Yes"),IF(E185&gt;=32,0.143,(VLOOKUP(E185,'Proration Factors'!$B$14:$C$45,2,FALSE))),"")))))))</f>
        <v/>
      </c>
      <c r="O185" s="382" t="str">
        <f t="shared" si="120"/>
        <v/>
      </c>
      <c r="P185" s="383" t="str">
        <f t="shared" si="121"/>
        <v/>
      </c>
      <c r="Q185" s="384" t="str">
        <f t="shared" si="0"/>
        <v/>
      </c>
      <c r="R185" s="3"/>
      <c r="S185" s="205"/>
      <c r="T185" s="60"/>
      <c r="U185" s="68">
        <f t="shared" si="97"/>
        <v>0</v>
      </c>
      <c r="V185" s="26">
        <f t="shared" si="98"/>
        <v>0</v>
      </c>
      <c r="W185" s="26">
        <f t="shared" si="99"/>
        <v>0</v>
      </c>
      <c r="X185" s="21">
        <f t="shared" si="100"/>
        <v>0</v>
      </c>
      <c r="Y185" s="42" t="str">
        <f t="shared" si="101"/>
        <v/>
      </c>
      <c r="Z185" s="26" t="str">
        <f t="shared" si="102"/>
        <v/>
      </c>
      <c r="AA185" s="22" t="str">
        <f t="shared" si="103"/>
        <v/>
      </c>
      <c r="AB185" s="22" t="str">
        <f t="shared" si="104"/>
        <v/>
      </c>
      <c r="AC185" s="26" t="str">
        <f t="shared" si="105"/>
        <v/>
      </c>
      <c r="AD185" s="27" t="str">
        <f t="shared" si="106"/>
        <v/>
      </c>
      <c r="AE185" s="69" t="str">
        <f t="shared" si="107"/>
        <v/>
      </c>
      <c r="AF185" s="60">
        <f t="shared" si="108"/>
        <v>0</v>
      </c>
      <c r="AG185" s="70" t="str">
        <f t="shared" si="109"/>
        <v/>
      </c>
      <c r="AH185" s="70" t="str">
        <f t="shared" si="110"/>
        <v/>
      </c>
      <c r="AI185" s="71" t="str">
        <f t="shared" si="111"/>
        <v/>
      </c>
      <c r="AJ185" s="69">
        <f t="shared" si="127"/>
        <v>0</v>
      </c>
      <c r="AK185" s="60">
        <f t="shared" si="128"/>
        <v>0</v>
      </c>
      <c r="AL185" s="60">
        <f t="shared" si="129"/>
        <v>0</v>
      </c>
      <c r="AM185" s="60">
        <f t="shared" si="130"/>
        <v>0</v>
      </c>
      <c r="AN185" s="60">
        <f t="shared" si="131"/>
        <v>0</v>
      </c>
      <c r="AO185" s="60">
        <f t="shared" si="132"/>
        <v>0</v>
      </c>
      <c r="AP185" s="60">
        <f t="shared" si="133"/>
        <v>0</v>
      </c>
      <c r="AQ185" s="60">
        <f t="shared" si="134"/>
        <v>0</v>
      </c>
      <c r="AR185" s="60">
        <f t="shared" si="135"/>
        <v>0</v>
      </c>
      <c r="AS185" s="60">
        <f t="shared" si="136"/>
        <v>0</v>
      </c>
      <c r="AT185" s="60">
        <f t="shared" si="137"/>
        <v>0</v>
      </c>
      <c r="AU185" s="60">
        <f t="shared" si="138"/>
        <v>0</v>
      </c>
      <c r="AV185" s="68">
        <f t="shared" si="122"/>
        <v>0</v>
      </c>
      <c r="AW185" s="68">
        <f t="shared" si="123"/>
        <v>0</v>
      </c>
      <c r="AX185" s="69" t="str">
        <f t="shared" si="124"/>
        <v/>
      </c>
      <c r="AY185" s="68" t="str">
        <f t="shared" si="125"/>
        <v/>
      </c>
      <c r="AZ185" s="67" t="str">
        <f t="shared" si="126"/>
        <v/>
      </c>
      <c r="BA185" s="68" t="str">
        <f t="shared" si="112"/>
        <v/>
      </c>
      <c r="BB185" s="69" t="str">
        <f t="shared" si="113"/>
        <v/>
      </c>
      <c r="BC185" s="68">
        <f t="shared" si="114"/>
        <v>0</v>
      </c>
      <c r="BD185" s="67" t="str">
        <f t="shared" si="115"/>
        <v/>
      </c>
      <c r="BE185" s="69" t="str">
        <f t="shared" si="116"/>
        <v/>
      </c>
      <c r="BF185" s="68" t="str">
        <f t="shared" si="117"/>
        <v/>
      </c>
      <c r="BG185" s="67" t="str">
        <f t="shared" si="118"/>
        <v/>
      </c>
    </row>
    <row r="186" spans="1:59" ht="12" x14ac:dyDescent="0.3">
      <c r="A186" s="445"/>
      <c r="B186" s="3"/>
      <c r="C186" s="3"/>
      <c r="D186" s="495" t="str">
        <f t="shared" si="119"/>
        <v/>
      </c>
      <c r="E186" s="3"/>
      <c r="F186" s="3"/>
      <c r="G186" s="3"/>
      <c r="H186" s="4"/>
      <c r="I186" s="9"/>
      <c r="J186" s="9"/>
      <c r="K186" s="9"/>
      <c r="L186" s="9"/>
      <c r="M186" s="8"/>
      <c r="N186" s="381" t="str">
        <f>IF(D186="No",1,(IF(AND(C186="Part 1033",D186="Yes",H186="Line-Haul"),IF(E186&gt;=20,0.27,(VLOOKUP(E186,'Proration Factors'!$E$14:$F$33,2,FALSE))),(IF(AND(C186="Part 1033",D186="Yes",H186="Switch"),IF(E186&gt;=40,0.2,(VLOOKUP(E186,'Proration Factors'!$H$14:$I$53,2,FALSE))),(IF(AND(C186="Part 92",D186="Yes"),IF(E186&gt;=32,0.143,(VLOOKUP(E186,'Proration Factors'!$B$14:$C$45,2,FALSE))),"")))))))</f>
        <v/>
      </c>
      <c r="O186" s="382" t="str">
        <f t="shared" si="120"/>
        <v/>
      </c>
      <c r="P186" s="383" t="str">
        <f t="shared" si="121"/>
        <v/>
      </c>
      <c r="Q186" s="384" t="str">
        <f t="shared" si="0"/>
        <v/>
      </c>
      <c r="R186" s="3"/>
      <c r="S186" s="205"/>
      <c r="T186" s="60"/>
      <c r="U186" s="68">
        <f t="shared" si="97"/>
        <v>0</v>
      </c>
      <c r="V186" s="26">
        <f t="shared" si="98"/>
        <v>0</v>
      </c>
      <c r="W186" s="26">
        <f t="shared" si="99"/>
        <v>0</v>
      </c>
      <c r="X186" s="21">
        <f t="shared" si="100"/>
        <v>0</v>
      </c>
      <c r="Y186" s="42" t="str">
        <f t="shared" si="101"/>
        <v/>
      </c>
      <c r="Z186" s="26" t="str">
        <f t="shared" si="102"/>
        <v/>
      </c>
      <c r="AA186" s="22" t="str">
        <f t="shared" si="103"/>
        <v/>
      </c>
      <c r="AB186" s="22" t="str">
        <f t="shared" si="104"/>
        <v/>
      </c>
      <c r="AC186" s="26" t="str">
        <f t="shared" si="105"/>
        <v/>
      </c>
      <c r="AD186" s="27" t="str">
        <f t="shared" si="106"/>
        <v/>
      </c>
      <c r="AE186" s="69" t="str">
        <f t="shared" si="107"/>
        <v/>
      </c>
      <c r="AF186" s="60">
        <f t="shared" si="108"/>
        <v>0</v>
      </c>
      <c r="AG186" s="70" t="str">
        <f t="shared" si="109"/>
        <v/>
      </c>
      <c r="AH186" s="70" t="str">
        <f t="shared" si="110"/>
        <v/>
      </c>
      <c r="AI186" s="71" t="str">
        <f t="shared" si="111"/>
        <v/>
      </c>
      <c r="AJ186" s="69">
        <f t="shared" si="127"/>
        <v>0</v>
      </c>
      <c r="AK186" s="60">
        <f t="shared" si="128"/>
        <v>0</v>
      </c>
      <c r="AL186" s="60">
        <f t="shared" si="129"/>
        <v>0</v>
      </c>
      <c r="AM186" s="60">
        <f t="shared" si="130"/>
        <v>0</v>
      </c>
      <c r="AN186" s="60">
        <f t="shared" si="131"/>
        <v>0</v>
      </c>
      <c r="AO186" s="60">
        <f t="shared" si="132"/>
        <v>0</v>
      </c>
      <c r="AP186" s="60">
        <f t="shared" si="133"/>
        <v>0</v>
      </c>
      <c r="AQ186" s="60">
        <f t="shared" si="134"/>
        <v>0</v>
      </c>
      <c r="AR186" s="60">
        <f t="shared" si="135"/>
        <v>0</v>
      </c>
      <c r="AS186" s="60">
        <f t="shared" si="136"/>
        <v>0</v>
      </c>
      <c r="AT186" s="60">
        <f t="shared" si="137"/>
        <v>0</v>
      </c>
      <c r="AU186" s="60">
        <f t="shared" si="138"/>
        <v>0</v>
      </c>
      <c r="AV186" s="68">
        <f t="shared" si="122"/>
        <v>0</v>
      </c>
      <c r="AW186" s="68">
        <f t="shared" si="123"/>
        <v>0</v>
      </c>
      <c r="AX186" s="69" t="str">
        <f t="shared" si="124"/>
        <v/>
      </c>
      <c r="AY186" s="68" t="str">
        <f t="shared" si="125"/>
        <v/>
      </c>
      <c r="AZ186" s="67" t="str">
        <f t="shared" si="126"/>
        <v/>
      </c>
      <c r="BA186" s="68" t="str">
        <f t="shared" si="112"/>
        <v/>
      </c>
      <c r="BB186" s="69" t="str">
        <f t="shared" si="113"/>
        <v/>
      </c>
      <c r="BC186" s="68">
        <f t="shared" si="114"/>
        <v>0</v>
      </c>
      <c r="BD186" s="67" t="str">
        <f t="shared" si="115"/>
        <v/>
      </c>
      <c r="BE186" s="69" t="str">
        <f t="shared" si="116"/>
        <v/>
      </c>
      <c r="BF186" s="68" t="str">
        <f t="shared" si="117"/>
        <v/>
      </c>
      <c r="BG186" s="67" t="str">
        <f t="shared" si="118"/>
        <v/>
      </c>
    </row>
    <row r="187" spans="1:59" ht="12" x14ac:dyDescent="0.3">
      <c r="A187" s="445"/>
      <c r="B187" s="3"/>
      <c r="C187" s="3"/>
      <c r="D187" s="495" t="str">
        <f t="shared" si="119"/>
        <v/>
      </c>
      <c r="E187" s="3"/>
      <c r="F187" s="3"/>
      <c r="G187" s="3"/>
      <c r="H187" s="4"/>
      <c r="I187" s="9"/>
      <c r="J187" s="9"/>
      <c r="K187" s="9"/>
      <c r="L187" s="9"/>
      <c r="M187" s="8"/>
      <c r="N187" s="381" t="str">
        <f>IF(D187="No",1,(IF(AND(C187="Part 1033",D187="Yes",H187="Line-Haul"),IF(E187&gt;=20,0.27,(VLOOKUP(E187,'Proration Factors'!$E$14:$F$33,2,FALSE))),(IF(AND(C187="Part 1033",D187="Yes",H187="Switch"),IF(E187&gt;=40,0.2,(VLOOKUP(E187,'Proration Factors'!$H$14:$I$53,2,FALSE))),(IF(AND(C187="Part 92",D187="Yes"),IF(E187&gt;=32,0.143,(VLOOKUP(E187,'Proration Factors'!$B$14:$C$45,2,FALSE))),"")))))))</f>
        <v/>
      </c>
      <c r="O187" s="382" t="str">
        <f t="shared" si="120"/>
        <v/>
      </c>
      <c r="P187" s="383" t="str">
        <f t="shared" si="121"/>
        <v/>
      </c>
      <c r="Q187" s="384" t="str">
        <f t="shared" si="0"/>
        <v/>
      </c>
      <c r="R187" s="3"/>
      <c r="S187" s="205"/>
      <c r="T187" s="60"/>
      <c r="U187" s="68">
        <f t="shared" si="97"/>
        <v>0</v>
      </c>
      <c r="V187" s="26">
        <f t="shared" si="98"/>
        <v>0</v>
      </c>
      <c r="W187" s="26">
        <f t="shared" si="99"/>
        <v>0</v>
      </c>
      <c r="X187" s="21">
        <f t="shared" si="100"/>
        <v>0</v>
      </c>
      <c r="Y187" s="42" t="str">
        <f t="shared" si="101"/>
        <v/>
      </c>
      <c r="Z187" s="26" t="str">
        <f t="shared" si="102"/>
        <v/>
      </c>
      <c r="AA187" s="22" t="str">
        <f t="shared" si="103"/>
        <v/>
      </c>
      <c r="AB187" s="22" t="str">
        <f t="shared" si="104"/>
        <v/>
      </c>
      <c r="AC187" s="26" t="str">
        <f t="shared" si="105"/>
        <v/>
      </c>
      <c r="AD187" s="27" t="str">
        <f t="shared" si="106"/>
        <v/>
      </c>
      <c r="AE187" s="69" t="str">
        <f t="shared" si="107"/>
        <v/>
      </c>
      <c r="AF187" s="60">
        <f t="shared" si="108"/>
        <v>0</v>
      </c>
      <c r="AG187" s="70" t="str">
        <f t="shared" si="109"/>
        <v/>
      </c>
      <c r="AH187" s="70" t="str">
        <f t="shared" si="110"/>
        <v/>
      </c>
      <c r="AI187" s="71" t="str">
        <f t="shared" si="111"/>
        <v/>
      </c>
      <c r="AJ187" s="69">
        <f t="shared" si="127"/>
        <v>0</v>
      </c>
      <c r="AK187" s="60">
        <f t="shared" si="128"/>
        <v>0</v>
      </c>
      <c r="AL187" s="60">
        <f t="shared" si="129"/>
        <v>0</v>
      </c>
      <c r="AM187" s="60">
        <f t="shared" si="130"/>
        <v>0</v>
      </c>
      <c r="AN187" s="60">
        <f t="shared" si="131"/>
        <v>0</v>
      </c>
      <c r="AO187" s="60">
        <f t="shared" si="132"/>
        <v>0</v>
      </c>
      <c r="AP187" s="60">
        <f t="shared" si="133"/>
        <v>0</v>
      </c>
      <c r="AQ187" s="60">
        <f t="shared" si="134"/>
        <v>0</v>
      </c>
      <c r="AR187" s="60">
        <f t="shared" si="135"/>
        <v>0</v>
      </c>
      <c r="AS187" s="60">
        <f t="shared" si="136"/>
        <v>0</v>
      </c>
      <c r="AT187" s="60">
        <f t="shared" si="137"/>
        <v>0</v>
      </c>
      <c r="AU187" s="60">
        <f t="shared" si="138"/>
        <v>0</v>
      </c>
      <c r="AV187" s="68">
        <f t="shared" si="122"/>
        <v>0</v>
      </c>
      <c r="AW187" s="68">
        <f t="shared" si="123"/>
        <v>0</v>
      </c>
      <c r="AX187" s="69" t="str">
        <f t="shared" si="124"/>
        <v/>
      </c>
      <c r="AY187" s="68" t="str">
        <f t="shared" si="125"/>
        <v/>
      </c>
      <c r="AZ187" s="67" t="str">
        <f t="shared" si="126"/>
        <v/>
      </c>
      <c r="BA187" s="68" t="str">
        <f t="shared" si="112"/>
        <v/>
      </c>
      <c r="BB187" s="69" t="str">
        <f t="shared" si="113"/>
        <v/>
      </c>
      <c r="BC187" s="68">
        <f t="shared" si="114"/>
        <v>0</v>
      </c>
      <c r="BD187" s="67" t="str">
        <f t="shared" si="115"/>
        <v/>
      </c>
      <c r="BE187" s="69" t="str">
        <f t="shared" si="116"/>
        <v/>
      </c>
      <c r="BF187" s="68" t="str">
        <f t="shared" si="117"/>
        <v/>
      </c>
      <c r="BG187" s="67" t="str">
        <f t="shared" si="118"/>
        <v/>
      </c>
    </row>
    <row r="188" spans="1:59" ht="12" x14ac:dyDescent="0.3">
      <c r="A188" s="445"/>
      <c r="B188" s="3"/>
      <c r="C188" s="3"/>
      <c r="D188" s="495" t="str">
        <f t="shared" si="119"/>
        <v/>
      </c>
      <c r="E188" s="3"/>
      <c r="F188" s="3"/>
      <c r="G188" s="3"/>
      <c r="H188" s="4"/>
      <c r="I188" s="9"/>
      <c r="J188" s="9"/>
      <c r="K188" s="9"/>
      <c r="L188" s="9"/>
      <c r="M188" s="8"/>
      <c r="N188" s="381" t="str">
        <f>IF(D188="No",1,(IF(AND(C188="Part 1033",D188="Yes",H188="Line-Haul"),IF(E188&gt;=20,0.27,(VLOOKUP(E188,'Proration Factors'!$E$14:$F$33,2,FALSE))),(IF(AND(C188="Part 1033",D188="Yes",H188="Switch"),IF(E188&gt;=40,0.2,(VLOOKUP(E188,'Proration Factors'!$H$14:$I$53,2,FALSE))),(IF(AND(C188="Part 92",D188="Yes"),IF(E188&gt;=32,0.143,(VLOOKUP(E188,'Proration Factors'!$B$14:$C$45,2,FALSE))),"")))))))</f>
        <v/>
      </c>
      <c r="O188" s="382" t="str">
        <f t="shared" si="120"/>
        <v/>
      </c>
      <c r="P188" s="383" t="str">
        <f t="shared" si="121"/>
        <v/>
      </c>
      <c r="Q188" s="384" t="str">
        <f t="shared" si="0"/>
        <v/>
      </c>
      <c r="R188" s="3"/>
      <c r="S188" s="205"/>
      <c r="T188" s="60"/>
      <c r="U188" s="68">
        <f t="shared" si="97"/>
        <v>0</v>
      </c>
      <c r="V188" s="26">
        <f t="shared" si="98"/>
        <v>0</v>
      </c>
      <c r="W188" s="26">
        <f t="shared" si="99"/>
        <v>0</v>
      </c>
      <c r="X188" s="21">
        <f t="shared" si="100"/>
        <v>0</v>
      </c>
      <c r="Y188" s="42" t="str">
        <f t="shared" si="101"/>
        <v/>
      </c>
      <c r="Z188" s="26" t="str">
        <f t="shared" si="102"/>
        <v/>
      </c>
      <c r="AA188" s="22" t="str">
        <f t="shared" si="103"/>
        <v/>
      </c>
      <c r="AB188" s="22" t="str">
        <f t="shared" si="104"/>
        <v/>
      </c>
      <c r="AC188" s="26" t="str">
        <f t="shared" si="105"/>
        <v/>
      </c>
      <c r="AD188" s="27" t="str">
        <f t="shared" si="106"/>
        <v/>
      </c>
      <c r="AE188" s="69" t="str">
        <f t="shared" si="107"/>
        <v/>
      </c>
      <c r="AF188" s="60">
        <f t="shared" si="108"/>
        <v>0</v>
      </c>
      <c r="AG188" s="70" t="str">
        <f t="shared" si="109"/>
        <v/>
      </c>
      <c r="AH188" s="70" t="str">
        <f t="shared" si="110"/>
        <v/>
      </c>
      <c r="AI188" s="71" t="str">
        <f t="shared" si="111"/>
        <v/>
      </c>
      <c r="AJ188" s="69">
        <f t="shared" si="127"/>
        <v>0</v>
      </c>
      <c r="AK188" s="60">
        <f t="shared" si="128"/>
        <v>0</v>
      </c>
      <c r="AL188" s="60">
        <f t="shared" si="129"/>
        <v>0</v>
      </c>
      <c r="AM188" s="60">
        <f t="shared" si="130"/>
        <v>0</v>
      </c>
      <c r="AN188" s="60">
        <f t="shared" si="131"/>
        <v>0</v>
      </c>
      <c r="AO188" s="60">
        <f t="shared" si="132"/>
        <v>0</v>
      </c>
      <c r="AP188" s="60">
        <f t="shared" si="133"/>
        <v>0</v>
      </c>
      <c r="AQ188" s="60">
        <f t="shared" si="134"/>
        <v>0</v>
      </c>
      <c r="AR188" s="60">
        <f t="shared" si="135"/>
        <v>0</v>
      </c>
      <c r="AS188" s="60">
        <f t="shared" si="136"/>
        <v>0</v>
      </c>
      <c r="AT188" s="60">
        <f t="shared" si="137"/>
        <v>0</v>
      </c>
      <c r="AU188" s="60">
        <f t="shared" si="138"/>
        <v>0</v>
      </c>
      <c r="AV188" s="68">
        <f t="shared" si="122"/>
        <v>0</v>
      </c>
      <c r="AW188" s="68">
        <f t="shared" si="123"/>
        <v>0</v>
      </c>
      <c r="AX188" s="69" t="str">
        <f t="shared" si="124"/>
        <v/>
      </c>
      <c r="AY188" s="68" t="str">
        <f t="shared" si="125"/>
        <v/>
      </c>
      <c r="AZ188" s="67" t="str">
        <f t="shared" si="126"/>
        <v/>
      </c>
      <c r="BA188" s="68" t="str">
        <f t="shared" si="112"/>
        <v/>
      </c>
      <c r="BB188" s="69" t="str">
        <f t="shared" si="113"/>
        <v/>
      </c>
      <c r="BC188" s="68">
        <f t="shared" si="114"/>
        <v>0</v>
      </c>
      <c r="BD188" s="67" t="str">
        <f t="shared" si="115"/>
        <v/>
      </c>
      <c r="BE188" s="69" t="str">
        <f t="shared" si="116"/>
        <v/>
      </c>
      <c r="BF188" s="68" t="str">
        <f t="shared" si="117"/>
        <v/>
      </c>
      <c r="BG188" s="67" t="str">
        <f t="shared" si="118"/>
        <v/>
      </c>
    </row>
    <row r="189" spans="1:59" ht="12" x14ac:dyDescent="0.3">
      <c r="A189" s="445"/>
      <c r="B189" s="3"/>
      <c r="C189" s="3"/>
      <c r="D189" s="495" t="str">
        <f t="shared" si="119"/>
        <v/>
      </c>
      <c r="E189" s="3"/>
      <c r="F189" s="3"/>
      <c r="G189" s="3"/>
      <c r="H189" s="4"/>
      <c r="I189" s="9"/>
      <c r="J189" s="9"/>
      <c r="K189" s="9"/>
      <c r="L189" s="9"/>
      <c r="M189" s="8"/>
      <c r="N189" s="381" t="str">
        <f>IF(D189="No",1,(IF(AND(C189="Part 1033",D189="Yes",H189="Line-Haul"),IF(E189&gt;=20,0.27,(VLOOKUP(E189,'Proration Factors'!$E$14:$F$33,2,FALSE))),(IF(AND(C189="Part 1033",D189="Yes",H189="Switch"),IF(E189&gt;=40,0.2,(VLOOKUP(E189,'Proration Factors'!$H$14:$I$53,2,FALSE))),(IF(AND(C189="Part 92",D189="Yes"),IF(E189&gt;=32,0.143,(VLOOKUP(E189,'Proration Factors'!$B$14:$C$45,2,FALSE))),"")))))))</f>
        <v/>
      </c>
      <c r="O189" s="382" t="str">
        <f t="shared" si="120"/>
        <v/>
      </c>
      <c r="P189" s="383" t="str">
        <f t="shared" si="121"/>
        <v/>
      </c>
      <c r="Q189" s="384" t="str">
        <f t="shared" si="0"/>
        <v/>
      </c>
      <c r="R189" s="3"/>
      <c r="S189" s="205"/>
      <c r="T189" s="60"/>
      <c r="U189" s="68">
        <f t="shared" si="97"/>
        <v>0</v>
      </c>
      <c r="V189" s="26">
        <f t="shared" si="98"/>
        <v>0</v>
      </c>
      <c r="W189" s="26">
        <f t="shared" si="99"/>
        <v>0</v>
      </c>
      <c r="X189" s="21">
        <f t="shared" si="100"/>
        <v>0</v>
      </c>
      <c r="Y189" s="42" t="str">
        <f t="shared" si="101"/>
        <v/>
      </c>
      <c r="Z189" s="26" t="str">
        <f t="shared" si="102"/>
        <v/>
      </c>
      <c r="AA189" s="22" t="str">
        <f t="shared" si="103"/>
        <v/>
      </c>
      <c r="AB189" s="22" t="str">
        <f t="shared" si="104"/>
        <v/>
      </c>
      <c r="AC189" s="26" t="str">
        <f t="shared" si="105"/>
        <v/>
      </c>
      <c r="AD189" s="27" t="str">
        <f t="shared" si="106"/>
        <v/>
      </c>
      <c r="AE189" s="69" t="str">
        <f t="shared" si="107"/>
        <v/>
      </c>
      <c r="AF189" s="60">
        <f t="shared" si="108"/>
        <v>0</v>
      </c>
      <c r="AG189" s="70" t="str">
        <f t="shared" si="109"/>
        <v/>
      </c>
      <c r="AH189" s="70" t="str">
        <f t="shared" si="110"/>
        <v/>
      </c>
      <c r="AI189" s="71" t="str">
        <f t="shared" si="111"/>
        <v/>
      </c>
      <c r="AJ189" s="69">
        <f t="shared" si="127"/>
        <v>0</v>
      </c>
      <c r="AK189" s="60">
        <f t="shared" si="128"/>
        <v>0</v>
      </c>
      <c r="AL189" s="60">
        <f t="shared" si="129"/>
        <v>0</v>
      </c>
      <c r="AM189" s="60">
        <f t="shared" si="130"/>
        <v>0</v>
      </c>
      <c r="AN189" s="60">
        <f t="shared" si="131"/>
        <v>0</v>
      </c>
      <c r="AO189" s="60">
        <f t="shared" si="132"/>
        <v>0</v>
      </c>
      <c r="AP189" s="60">
        <f t="shared" si="133"/>
        <v>0</v>
      </c>
      <c r="AQ189" s="60">
        <f t="shared" si="134"/>
        <v>0</v>
      </c>
      <c r="AR189" s="60">
        <f t="shared" si="135"/>
        <v>0</v>
      </c>
      <c r="AS189" s="60">
        <f t="shared" si="136"/>
        <v>0</v>
      </c>
      <c r="AT189" s="60">
        <f t="shared" si="137"/>
        <v>0</v>
      </c>
      <c r="AU189" s="60">
        <f t="shared" si="138"/>
        <v>0</v>
      </c>
      <c r="AV189" s="68">
        <f t="shared" si="122"/>
        <v>0</v>
      </c>
      <c r="AW189" s="68">
        <f t="shared" si="123"/>
        <v>0</v>
      </c>
      <c r="AX189" s="69" t="str">
        <f t="shared" si="124"/>
        <v/>
      </c>
      <c r="AY189" s="68" t="str">
        <f t="shared" si="125"/>
        <v/>
      </c>
      <c r="AZ189" s="67" t="str">
        <f t="shared" si="126"/>
        <v/>
      </c>
      <c r="BA189" s="68" t="str">
        <f t="shared" si="112"/>
        <v/>
      </c>
      <c r="BB189" s="69" t="str">
        <f t="shared" si="113"/>
        <v/>
      </c>
      <c r="BC189" s="68">
        <f t="shared" si="114"/>
        <v>0</v>
      </c>
      <c r="BD189" s="67" t="str">
        <f t="shared" si="115"/>
        <v/>
      </c>
      <c r="BE189" s="69" t="str">
        <f t="shared" si="116"/>
        <v/>
      </c>
      <c r="BF189" s="68" t="str">
        <f t="shared" si="117"/>
        <v/>
      </c>
      <c r="BG189" s="67" t="str">
        <f t="shared" si="118"/>
        <v/>
      </c>
    </row>
    <row r="190" spans="1:59" ht="12" x14ac:dyDescent="0.3">
      <c r="A190" s="445"/>
      <c r="B190" s="3"/>
      <c r="C190" s="3"/>
      <c r="D190" s="495" t="str">
        <f t="shared" si="119"/>
        <v/>
      </c>
      <c r="E190" s="3"/>
      <c r="F190" s="3"/>
      <c r="G190" s="3"/>
      <c r="H190" s="4"/>
      <c r="I190" s="9"/>
      <c r="J190" s="9"/>
      <c r="K190" s="9"/>
      <c r="L190" s="9"/>
      <c r="M190" s="8"/>
      <c r="N190" s="381" t="str">
        <f>IF(D190="No",1,(IF(AND(C190="Part 1033",D190="Yes",H190="Line-Haul"),IF(E190&gt;=20,0.27,(VLOOKUP(E190,'Proration Factors'!$E$14:$F$33,2,FALSE))),(IF(AND(C190="Part 1033",D190="Yes",H190="Switch"),IF(E190&gt;=40,0.2,(VLOOKUP(E190,'Proration Factors'!$H$14:$I$53,2,FALSE))),(IF(AND(C190="Part 92",D190="Yes"),IF(E190&gt;=32,0.143,(VLOOKUP(E190,'Proration Factors'!$B$14:$C$45,2,FALSE))),"")))))))</f>
        <v/>
      </c>
      <c r="O190" s="382" t="str">
        <f t="shared" si="120"/>
        <v/>
      </c>
      <c r="P190" s="383" t="str">
        <f t="shared" si="121"/>
        <v/>
      </c>
      <c r="Q190" s="384" t="str">
        <f t="shared" si="0"/>
        <v/>
      </c>
      <c r="R190" s="3"/>
      <c r="S190" s="205"/>
      <c r="T190" s="60"/>
      <c r="U190" s="68">
        <f t="shared" si="97"/>
        <v>0</v>
      </c>
      <c r="V190" s="26">
        <f t="shared" si="98"/>
        <v>0</v>
      </c>
      <c r="W190" s="26">
        <f t="shared" si="99"/>
        <v>0</v>
      </c>
      <c r="X190" s="21">
        <f t="shared" si="100"/>
        <v>0</v>
      </c>
      <c r="Y190" s="42" t="str">
        <f t="shared" si="101"/>
        <v/>
      </c>
      <c r="Z190" s="26" t="str">
        <f t="shared" si="102"/>
        <v/>
      </c>
      <c r="AA190" s="22" t="str">
        <f t="shared" si="103"/>
        <v/>
      </c>
      <c r="AB190" s="22" t="str">
        <f t="shared" si="104"/>
        <v/>
      </c>
      <c r="AC190" s="26" t="str">
        <f t="shared" si="105"/>
        <v/>
      </c>
      <c r="AD190" s="27" t="str">
        <f t="shared" si="106"/>
        <v/>
      </c>
      <c r="AE190" s="69" t="str">
        <f t="shared" si="107"/>
        <v/>
      </c>
      <c r="AF190" s="60">
        <f t="shared" si="108"/>
        <v>0</v>
      </c>
      <c r="AG190" s="70" t="str">
        <f t="shared" si="109"/>
        <v/>
      </c>
      <c r="AH190" s="70" t="str">
        <f t="shared" si="110"/>
        <v/>
      </c>
      <c r="AI190" s="71" t="str">
        <f t="shared" si="111"/>
        <v/>
      </c>
      <c r="AJ190" s="69">
        <f t="shared" si="127"/>
        <v>0</v>
      </c>
      <c r="AK190" s="60">
        <f t="shared" si="128"/>
        <v>0</v>
      </c>
      <c r="AL190" s="60">
        <f t="shared" si="129"/>
        <v>0</v>
      </c>
      <c r="AM190" s="60">
        <f t="shared" si="130"/>
        <v>0</v>
      </c>
      <c r="AN190" s="60">
        <f t="shared" si="131"/>
        <v>0</v>
      </c>
      <c r="AO190" s="60">
        <f t="shared" si="132"/>
        <v>0</v>
      </c>
      <c r="AP190" s="60">
        <f t="shared" si="133"/>
        <v>0</v>
      </c>
      <c r="AQ190" s="60">
        <f t="shared" si="134"/>
        <v>0</v>
      </c>
      <c r="AR190" s="60">
        <f t="shared" si="135"/>
        <v>0</v>
      </c>
      <c r="AS190" s="60">
        <f t="shared" si="136"/>
        <v>0</v>
      </c>
      <c r="AT190" s="60">
        <f t="shared" si="137"/>
        <v>0</v>
      </c>
      <c r="AU190" s="60">
        <f t="shared" si="138"/>
        <v>0</v>
      </c>
      <c r="AV190" s="68">
        <f t="shared" si="122"/>
        <v>0</v>
      </c>
      <c r="AW190" s="68">
        <f t="shared" si="123"/>
        <v>0</v>
      </c>
      <c r="AX190" s="69" t="str">
        <f t="shared" si="124"/>
        <v/>
      </c>
      <c r="AY190" s="68" t="str">
        <f t="shared" si="125"/>
        <v/>
      </c>
      <c r="AZ190" s="67" t="str">
        <f t="shared" si="126"/>
        <v/>
      </c>
      <c r="BA190" s="68" t="str">
        <f t="shared" si="112"/>
        <v/>
      </c>
      <c r="BB190" s="69" t="str">
        <f t="shared" si="113"/>
        <v/>
      </c>
      <c r="BC190" s="68">
        <f t="shared" si="114"/>
        <v>0</v>
      </c>
      <c r="BD190" s="67" t="str">
        <f t="shared" si="115"/>
        <v/>
      </c>
      <c r="BE190" s="69" t="str">
        <f t="shared" si="116"/>
        <v/>
      </c>
      <c r="BF190" s="68" t="str">
        <f t="shared" si="117"/>
        <v/>
      </c>
      <c r="BG190" s="67" t="str">
        <f t="shared" si="118"/>
        <v/>
      </c>
    </row>
    <row r="191" spans="1:59" ht="12" x14ac:dyDescent="0.3">
      <c r="A191" s="445"/>
      <c r="B191" s="3"/>
      <c r="C191" s="3"/>
      <c r="D191" s="495" t="str">
        <f t="shared" si="119"/>
        <v/>
      </c>
      <c r="E191" s="3"/>
      <c r="F191" s="3"/>
      <c r="G191" s="3"/>
      <c r="H191" s="4"/>
      <c r="I191" s="9"/>
      <c r="J191" s="9"/>
      <c r="K191" s="9"/>
      <c r="L191" s="9"/>
      <c r="M191" s="8"/>
      <c r="N191" s="381" t="str">
        <f>IF(D191="No",1,(IF(AND(C191="Part 1033",D191="Yes",H191="Line-Haul"),IF(E191&gt;=20,0.27,(VLOOKUP(E191,'Proration Factors'!$E$14:$F$33,2,FALSE))),(IF(AND(C191="Part 1033",D191="Yes",H191="Switch"),IF(E191&gt;=40,0.2,(VLOOKUP(E191,'Proration Factors'!$H$14:$I$53,2,FALSE))),(IF(AND(C191="Part 92",D191="Yes"),IF(E191&gt;=32,0.143,(VLOOKUP(E191,'Proration Factors'!$B$14:$C$45,2,FALSE))),"")))))))</f>
        <v/>
      </c>
      <c r="O191" s="382" t="str">
        <f t="shared" si="120"/>
        <v/>
      </c>
      <c r="P191" s="383" t="str">
        <f t="shared" si="121"/>
        <v/>
      </c>
      <c r="Q191" s="384" t="str">
        <f t="shared" si="0"/>
        <v/>
      </c>
      <c r="R191" s="3"/>
      <c r="S191" s="205"/>
      <c r="T191" s="60"/>
      <c r="U191" s="68">
        <f t="shared" si="97"/>
        <v>0</v>
      </c>
      <c r="V191" s="26">
        <f t="shared" si="98"/>
        <v>0</v>
      </c>
      <c r="W191" s="26">
        <f t="shared" si="99"/>
        <v>0</v>
      </c>
      <c r="X191" s="21">
        <f t="shared" si="100"/>
        <v>0</v>
      </c>
      <c r="Y191" s="42" t="str">
        <f t="shared" si="101"/>
        <v/>
      </c>
      <c r="Z191" s="26" t="str">
        <f t="shared" si="102"/>
        <v/>
      </c>
      <c r="AA191" s="22" t="str">
        <f t="shared" si="103"/>
        <v/>
      </c>
      <c r="AB191" s="22" t="str">
        <f t="shared" si="104"/>
        <v/>
      </c>
      <c r="AC191" s="26" t="str">
        <f t="shared" si="105"/>
        <v/>
      </c>
      <c r="AD191" s="27" t="str">
        <f t="shared" si="106"/>
        <v/>
      </c>
      <c r="AE191" s="69" t="str">
        <f t="shared" si="107"/>
        <v/>
      </c>
      <c r="AF191" s="60">
        <f t="shared" si="108"/>
        <v>0</v>
      </c>
      <c r="AG191" s="70" t="str">
        <f t="shared" si="109"/>
        <v/>
      </c>
      <c r="AH191" s="70" t="str">
        <f t="shared" si="110"/>
        <v/>
      </c>
      <c r="AI191" s="71" t="str">
        <f t="shared" si="111"/>
        <v/>
      </c>
      <c r="AJ191" s="69">
        <f t="shared" si="127"/>
        <v>0</v>
      </c>
      <c r="AK191" s="60">
        <f t="shared" si="128"/>
        <v>0</v>
      </c>
      <c r="AL191" s="60">
        <f t="shared" si="129"/>
        <v>0</v>
      </c>
      <c r="AM191" s="60">
        <f t="shared" si="130"/>
        <v>0</v>
      </c>
      <c r="AN191" s="60">
        <f t="shared" si="131"/>
        <v>0</v>
      </c>
      <c r="AO191" s="60">
        <f t="shared" si="132"/>
        <v>0</v>
      </c>
      <c r="AP191" s="60">
        <f t="shared" si="133"/>
        <v>0</v>
      </c>
      <c r="AQ191" s="60">
        <f t="shared" si="134"/>
        <v>0</v>
      </c>
      <c r="AR191" s="60">
        <f t="shared" si="135"/>
        <v>0</v>
      </c>
      <c r="AS191" s="60">
        <f t="shared" si="136"/>
        <v>0</v>
      </c>
      <c r="AT191" s="60">
        <f t="shared" si="137"/>
        <v>0</v>
      </c>
      <c r="AU191" s="60">
        <f t="shared" si="138"/>
        <v>0</v>
      </c>
      <c r="AV191" s="68">
        <f t="shared" si="122"/>
        <v>0</v>
      </c>
      <c r="AW191" s="68">
        <f t="shared" si="123"/>
        <v>0</v>
      </c>
      <c r="AX191" s="69" t="str">
        <f t="shared" si="124"/>
        <v/>
      </c>
      <c r="AY191" s="68" t="str">
        <f t="shared" si="125"/>
        <v/>
      </c>
      <c r="AZ191" s="67" t="str">
        <f t="shared" si="126"/>
        <v/>
      </c>
      <c r="BA191" s="68" t="str">
        <f t="shared" si="112"/>
        <v/>
      </c>
      <c r="BB191" s="69" t="str">
        <f t="shared" si="113"/>
        <v/>
      </c>
      <c r="BC191" s="68">
        <f t="shared" si="114"/>
        <v>0</v>
      </c>
      <c r="BD191" s="67" t="str">
        <f t="shared" si="115"/>
        <v/>
      </c>
      <c r="BE191" s="69" t="str">
        <f t="shared" si="116"/>
        <v/>
      </c>
      <c r="BF191" s="68" t="str">
        <f t="shared" si="117"/>
        <v/>
      </c>
      <c r="BG191" s="67" t="str">
        <f t="shared" si="118"/>
        <v/>
      </c>
    </row>
    <row r="192" spans="1:59" ht="12" x14ac:dyDescent="0.3">
      <c r="A192" s="445"/>
      <c r="B192" s="3"/>
      <c r="C192" s="3"/>
      <c r="D192" s="495" t="str">
        <f t="shared" si="119"/>
        <v/>
      </c>
      <c r="E192" s="3"/>
      <c r="F192" s="3"/>
      <c r="G192" s="3"/>
      <c r="H192" s="4"/>
      <c r="I192" s="9"/>
      <c r="J192" s="9"/>
      <c r="K192" s="9"/>
      <c r="L192" s="9"/>
      <c r="M192" s="8"/>
      <c r="N192" s="381" t="str">
        <f>IF(D192="No",1,(IF(AND(C192="Part 1033",D192="Yes",H192="Line-Haul"),IF(E192&gt;=20,0.27,(VLOOKUP(E192,'Proration Factors'!$E$14:$F$33,2,FALSE))),(IF(AND(C192="Part 1033",D192="Yes",H192="Switch"),IF(E192&gt;=40,0.2,(VLOOKUP(E192,'Proration Factors'!$H$14:$I$53,2,FALSE))),(IF(AND(C192="Part 92",D192="Yes"),IF(E192&gt;=32,0.143,(VLOOKUP(E192,'Proration Factors'!$B$14:$C$45,2,FALSE))),"")))))))</f>
        <v/>
      </c>
      <c r="O192" s="382" t="str">
        <f t="shared" si="120"/>
        <v/>
      </c>
      <c r="P192" s="383" t="str">
        <f t="shared" si="121"/>
        <v/>
      </c>
      <c r="Q192" s="384" t="str">
        <f t="shared" si="0"/>
        <v/>
      </c>
      <c r="R192" s="3"/>
      <c r="S192" s="205"/>
      <c r="T192" s="60"/>
      <c r="U192" s="68">
        <f t="shared" si="97"/>
        <v>0</v>
      </c>
      <c r="V192" s="26">
        <f t="shared" si="98"/>
        <v>0</v>
      </c>
      <c r="W192" s="26">
        <f t="shared" si="99"/>
        <v>0</v>
      </c>
      <c r="X192" s="21">
        <f t="shared" si="100"/>
        <v>0</v>
      </c>
      <c r="Y192" s="42" t="str">
        <f t="shared" si="101"/>
        <v/>
      </c>
      <c r="Z192" s="26" t="str">
        <f t="shared" si="102"/>
        <v/>
      </c>
      <c r="AA192" s="22" t="str">
        <f t="shared" si="103"/>
        <v/>
      </c>
      <c r="AB192" s="22" t="str">
        <f t="shared" si="104"/>
        <v/>
      </c>
      <c r="AC192" s="26" t="str">
        <f t="shared" si="105"/>
        <v/>
      </c>
      <c r="AD192" s="27" t="str">
        <f t="shared" si="106"/>
        <v/>
      </c>
      <c r="AE192" s="69" t="str">
        <f t="shared" si="107"/>
        <v/>
      </c>
      <c r="AF192" s="60">
        <f t="shared" si="108"/>
        <v>0</v>
      </c>
      <c r="AG192" s="70" t="str">
        <f t="shared" si="109"/>
        <v/>
      </c>
      <c r="AH192" s="70" t="str">
        <f t="shared" si="110"/>
        <v/>
      </c>
      <c r="AI192" s="71" t="str">
        <f t="shared" si="111"/>
        <v/>
      </c>
      <c r="AJ192" s="69">
        <f t="shared" si="127"/>
        <v>0</v>
      </c>
      <c r="AK192" s="60">
        <f t="shared" si="128"/>
        <v>0</v>
      </c>
      <c r="AL192" s="60">
        <f t="shared" si="129"/>
        <v>0</v>
      </c>
      <c r="AM192" s="60">
        <f t="shared" si="130"/>
        <v>0</v>
      </c>
      <c r="AN192" s="60">
        <f t="shared" si="131"/>
        <v>0</v>
      </c>
      <c r="AO192" s="60">
        <f t="shared" si="132"/>
        <v>0</v>
      </c>
      <c r="AP192" s="60">
        <f t="shared" si="133"/>
        <v>0</v>
      </c>
      <c r="AQ192" s="60">
        <f t="shared" si="134"/>
        <v>0</v>
      </c>
      <c r="AR192" s="60">
        <f t="shared" si="135"/>
        <v>0</v>
      </c>
      <c r="AS192" s="60">
        <f t="shared" si="136"/>
        <v>0</v>
      </c>
      <c r="AT192" s="60">
        <f t="shared" si="137"/>
        <v>0</v>
      </c>
      <c r="AU192" s="60">
        <f t="shared" si="138"/>
        <v>0</v>
      </c>
      <c r="AV192" s="68">
        <f t="shared" si="122"/>
        <v>0</v>
      </c>
      <c r="AW192" s="68">
        <f t="shared" si="123"/>
        <v>0</v>
      </c>
      <c r="AX192" s="69" t="str">
        <f t="shared" si="124"/>
        <v/>
      </c>
      <c r="AY192" s="68" t="str">
        <f t="shared" si="125"/>
        <v/>
      </c>
      <c r="AZ192" s="67" t="str">
        <f t="shared" si="126"/>
        <v/>
      </c>
      <c r="BA192" s="68" t="str">
        <f t="shared" si="112"/>
        <v/>
      </c>
      <c r="BB192" s="69" t="str">
        <f t="shared" si="113"/>
        <v/>
      </c>
      <c r="BC192" s="68">
        <f t="shared" si="114"/>
        <v>0</v>
      </c>
      <c r="BD192" s="67" t="str">
        <f t="shared" si="115"/>
        <v/>
      </c>
      <c r="BE192" s="69" t="str">
        <f t="shared" si="116"/>
        <v/>
      </c>
      <c r="BF192" s="68" t="str">
        <f t="shared" si="117"/>
        <v/>
      </c>
      <c r="BG192" s="67" t="str">
        <f t="shared" si="118"/>
        <v/>
      </c>
    </row>
    <row r="193" spans="1:59" ht="12" x14ac:dyDescent="0.3">
      <c r="A193" s="445"/>
      <c r="B193" s="3"/>
      <c r="C193" s="3"/>
      <c r="D193" s="495" t="str">
        <f t="shared" si="119"/>
        <v/>
      </c>
      <c r="E193" s="3"/>
      <c r="F193" s="3"/>
      <c r="G193" s="3"/>
      <c r="H193" s="4"/>
      <c r="I193" s="9"/>
      <c r="J193" s="9"/>
      <c r="K193" s="9"/>
      <c r="L193" s="9"/>
      <c r="M193" s="8"/>
      <c r="N193" s="381" t="str">
        <f>IF(D193="No",1,(IF(AND(C193="Part 1033",D193="Yes",H193="Line-Haul"),IF(E193&gt;=20,0.27,(VLOOKUP(E193,'Proration Factors'!$E$14:$F$33,2,FALSE))),(IF(AND(C193="Part 1033",D193="Yes",H193="Switch"),IF(E193&gt;=40,0.2,(VLOOKUP(E193,'Proration Factors'!$H$14:$I$53,2,FALSE))),(IF(AND(C193="Part 92",D193="Yes"),IF(E193&gt;=32,0.143,(VLOOKUP(E193,'Proration Factors'!$B$14:$C$45,2,FALSE))),"")))))))</f>
        <v/>
      </c>
      <c r="O193" s="382" t="str">
        <f t="shared" si="120"/>
        <v/>
      </c>
      <c r="P193" s="383" t="str">
        <f t="shared" si="121"/>
        <v/>
      </c>
      <c r="Q193" s="384" t="str">
        <f t="shared" si="0"/>
        <v/>
      </c>
      <c r="R193" s="3"/>
      <c r="S193" s="205"/>
      <c r="T193" s="60"/>
      <c r="U193" s="68">
        <f t="shared" si="97"/>
        <v>0</v>
      </c>
      <c r="V193" s="26">
        <f t="shared" si="98"/>
        <v>0</v>
      </c>
      <c r="W193" s="26">
        <f t="shared" si="99"/>
        <v>0</v>
      </c>
      <c r="X193" s="21">
        <f t="shared" si="100"/>
        <v>0</v>
      </c>
      <c r="Y193" s="42" t="str">
        <f t="shared" si="101"/>
        <v/>
      </c>
      <c r="Z193" s="26" t="str">
        <f t="shared" si="102"/>
        <v/>
      </c>
      <c r="AA193" s="22" t="str">
        <f t="shared" si="103"/>
        <v/>
      </c>
      <c r="AB193" s="22" t="str">
        <f t="shared" si="104"/>
        <v/>
      </c>
      <c r="AC193" s="26" t="str">
        <f t="shared" si="105"/>
        <v/>
      </c>
      <c r="AD193" s="27" t="str">
        <f t="shared" si="106"/>
        <v/>
      </c>
      <c r="AE193" s="69" t="str">
        <f t="shared" si="107"/>
        <v/>
      </c>
      <c r="AF193" s="60">
        <f t="shared" si="108"/>
        <v>0</v>
      </c>
      <c r="AG193" s="70" t="str">
        <f t="shared" si="109"/>
        <v/>
      </c>
      <c r="AH193" s="70" t="str">
        <f t="shared" si="110"/>
        <v/>
      </c>
      <c r="AI193" s="71" t="str">
        <f t="shared" si="111"/>
        <v/>
      </c>
      <c r="AJ193" s="69">
        <f t="shared" si="127"/>
        <v>0</v>
      </c>
      <c r="AK193" s="60">
        <f t="shared" si="128"/>
        <v>0</v>
      </c>
      <c r="AL193" s="60">
        <f t="shared" si="129"/>
        <v>0</v>
      </c>
      <c r="AM193" s="60">
        <f t="shared" si="130"/>
        <v>0</v>
      </c>
      <c r="AN193" s="60">
        <f t="shared" si="131"/>
        <v>0</v>
      </c>
      <c r="AO193" s="60">
        <f t="shared" si="132"/>
        <v>0</v>
      </c>
      <c r="AP193" s="60">
        <f t="shared" si="133"/>
        <v>0</v>
      </c>
      <c r="AQ193" s="60">
        <f t="shared" si="134"/>
        <v>0</v>
      </c>
      <c r="AR193" s="60">
        <f t="shared" si="135"/>
        <v>0</v>
      </c>
      <c r="AS193" s="60">
        <f t="shared" si="136"/>
        <v>0</v>
      </c>
      <c r="AT193" s="60">
        <f t="shared" si="137"/>
        <v>0</v>
      </c>
      <c r="AU193" s="60">
        <f t="shared" si="138"/>
        <v>0</v>
      </c>
      <c r="AV193" s="68">
        <f t="shared" si="122"/>
        <v>0</v>
      </c>
      <c r="AW193" s="68">
        <f t="shared" si="123"/>
        <v>0</v>
      </c>
      <c r="AX193" s="69" t="str">
        <f t="shared" si="124"/>
        <v/>
      </c>
      <c r="AY193" s="68" t="str">
        <f t="shared" si="125"/>
        <v/>
      </c>
      <c r="AZ193" s="67" t="str">
        <f t="shared" si="126"/>
        <v/>
      </c>
      <c r="BA193" s="68" t="str">
        <f t="shared" si="112"/>
        <v/>
      </c>
      <c r="BB193" s="69" t="str">
        <f t="shared" si="113"/>
        <v/>
      </c>
      <c r="BC193" s="68">
        <f t="shared" si="114"/>
        <v>0</v>
      </c>
      <c r="BD193" s="67" t="str">
        <f t="shared" si="115"/>
        <v/>
      </c>
      <c r="BE193" s="69" t="str">
        <f t="shared" si="116"/>
        <v/>
      </c>
      <c r="BF193" s="68" t="str">
        <f t="shared" si="117"/>
        <v/>
      </c>
      <c r="BG193" s="67" t="str">
        <f t="shared" si="118"/>
        <v/>
      </c>
    </row>
    <row r="194" spans="1:59" ht="12" x14ac:dyDescent="0.3">
      <c r="A194" s="445"/>
      <c r="B194" s="3"/>
      <c r="C194" s="3"/>
      <c r="D194" s="495" t="str">
        <f t="shared" si="119"/>
        <v/>
      </c>
      <c r="E194" s="3"/>
      <c r="F194" s="3"/>
      <c r="G194" s="3"/>
      <c r="H194" s="4"/>
      <c r="I194" s="9"/>
      <c r="J194" s="9"/>
      <c r="K194" s="9"/>
      <c r="L194" s="9"/>
      <c r="M194" s="8"/>
      <c r="N194" s="381" t="str">
        <f>IF(D194="No",1,(IF(AND(C194="Part 1033",D194="Yes",H194="Line-Haul"),IF(E194&gt;=20,0.27,(VLOOKUP(E194,'Proration Factors'!$E$14:$F$33,2,FALSE))),(IF(AND(C194="Part 1033",D194="Yes",H194="Switch"),IF(E194&gt;=40,0.2,(VLOOKUP(E194,'Proration Factors'!$H$14:$I$53,2,FALSE))),(IF(AND(C194="Part 92",D194="Yes"),IF(E194&gt;=32,0.143,(VLOOKUP(E194,'Proration Factors'!$B$14:$C$45,2,FALSE))),"")))))))</f>
        <v/>
      </c>
      <c r="O194" s="382" t="str">
        <f t="shared" si="120"/>
        <v/>
      </c>
      <c r="P194" s="383" t="str">
        <f t="shared" si="121"/>
        <v/>
      </c>
      <c r="Q194" s="384" t="str">
        <f t="shared" si="0"/>
        <v/>
      </c>
      <c r="R194" s="3"/>
      <c r="S194" s="205"/>
      <c r="T194" s="60"/>
      <c r="U194" s="68">
        <f t="shared" si="97"/>
        <v>0</v>
      </c>
      <c r="V194" s="26">
        <f t="shared" si="98"/>
        <v>0</v>
      </c>
      <c r="W194" s="26">
        <f t="shared" si="99"/>
        <v>0</v>
      </c>
      <c r="X194" s="21">
        <f t="shared" si="100"/>
        <v>0</v>
      </c>
      <c r="Y194" s="42" t="str">
        <f t="shared" si="101"/>
        <v/>
      </c>
      <c r="Z194" s="26" t="str">
        <f t="shared" si="102"/>
        <v/>
      </c>
      <c r="AA194" s="22" t="str">
        <f t="shared" si="103"/>
        <v/>
      </c>
      <c r="AB194" s="22" t="str">
        <f t="shared" si="104"/>
        <v/>
      </c>
      <c r="AC194" s="26" t="str">
        <f t="shared" si="105"/>
        <v/>
      </c>
      <c r="AD194" s="27" t="str">
        <f t="shared" si="106"/>
        <v/>
      </c>
      <c r="AE194" s="69" t="str">
        <f t="shared" si="107"/>
        <v/>
      </c>
      <c r="AF194" s="60">
        <f t="shared" si="108"/>
        <v>0</v>
      </c>
      <c r="AG194" s="70" t="str">
        <f t="shared" si="109"/>
        <v/>
      </c>
      <c r="AH194" s="70" t="str">
        <f t="shared" si="110"/>
        <v/>
      </c>
      <c r="AI194" s="71" t="str">
        <f t="shared" si="111"/>
        <v/>
      </c>
      <c r="AJ194" s="69">
        <f t="shared" si="127"/>
        <v>0</v>
      </c>
      <c r="AK194" s="60">
        <f t="shared" si="128"/>
        <v>0</v>
      </c>
      <c r="AL194" s="60">
        <f t="shared" si="129"/>
        <v>0</v>
      </c>
      <c r="AM194" s="60">
        <f t="shared" si="130"/>
        <v>0</v>
      </c>
      <c r="AN194" s="60">
        <f t="shared" si="131"/>
        <v>0</v>
      </c>
      <c r="AO194" s="60">
        <f t="shared" si="132"/>
        <v>0</v>
      </c>
      <c r="AP194" s="60">
        <f t="shared" si="133"/>
        <v>0</v>
      </c>
      <c r="AQ194" s="60">
        <f t="shared" si="134"/>
        <v>0</v>
      </c>
      <c r="AR194" s="60">
        <f t="shared" si="135"/>
        <v>0</v>
      </c>
      <c r="AS194" s="60">
        <f t="shared" si="136"/>
        <v>0</v>
      </c>
      <c r="AT194" s="60">
        <f t="shared" si="137"/>
        <v>0</v>
      </c>
      <c r="AU194" s="60">
        <f t="shared" si="138"/>
        <v>0</v>
      </c>
      <c r="AV194" s="68">
        <f t="shared" si="122"/>
        <v>0</v>
      </c>
      <c r="AW194" s="68">
        <f t="shared" si="123"/>
        <v>0</v>
      </c>
      <c r="AX194" s="69" t="str">
        <f t="shared" si="124"/>
        <v/>
      </c>
      <c r="AY194" s="68" t="str">
        <f t="shared" si="125"/>
        <v/>
      </c>
      <c r="AZ194" s="67" t="str">
        <f t="shared" si="126"/>
        <v/>
      </c>
      <c r="BA194" s="68" t="str">
        <f t="shared" si="112"/>
        <v/>
      </c>
      <c r="BB194" s="69" t="str">
        <f t="shared" si="113"/>
        <v/>
      </c>
      <c r="BC194" s="68">
        <f t="shared" si="114"/>
        <v>0</v>
      </c>
      <c r="BD194" s="67" t="str">
        <f t="shared" si="115"/>
        <v/>
      </c>
      <c r="BE194" s="69" t="str">
        <f t="shared" si="116"/>
        <v/>
      </c>
      <c r="BF194" s="68" t="str">
        <f t="shared" si="117"/>
        <v/>
      </c>
      <c r="BG194" s="67" t="str">
        <f t="shared" si="118"/>
        <v/>
      </c>
    </row>
    <row r="195" spans="1:59" ht="12" x14ac:dyDescent="0.3">
      <c r="A195" s="445"/>
      <c r="B195" s="3"/>
      <c r="C195" s="3"/>
      <c r="D195" s="495" t="str">
        <f t="shared" si="119"/>
        <v/>
      </c>
      <c r="E195" s="3"/>
      <c r="F195" s="3"/>
      <c r="G195" s="3"/>
      <c r="H195" s="4"/>
      <c r="I195" s="9"/>
      <c r="J195" s="9"/>
      <c r="K195" s="9"/>
      <c r="L195" s="9"/>
      <c r="M195" s="8"/>
      <c r="N195" s="381" t="str">
        <f>IF(D195="No",1,(IF(AND(C195="Part 1033",D195="Yes",H195="Line-Haul"),IF(E195&gt;=20,0.27,(VLOOKUP(E195,'Proration Factors'!$E$14:$F$33,2,FALSE))),(IF(AND(C195="Part 1033",D195="Yes",H195="Switch"),IF(E195&gt;=40,0.2,(VLOOKUP(E195,'Proration Factors'!$H$14:$I$53,2,FALSE))),(IF(AND(C195="Part 92",D195="Yes"),IF(E195&gt;=32,0.143,(VLOOKUP(E195,'Proration Factors'!$B$14:$C$45,2,FALSE))),"")))))))</f>
        <v/>
      </c>
      <c r="O195" s="382" t="str">
        <f t="shared" si="120"/>
        <v/>
      </c>
      <c r="P195" s="383" t="str">
        <f t="shared" si="121"/>
        <v/>
      </c>
      <c r="Q195" s="384" t="str">
        <f t="shared" si="0"/>
        <v/>
      </c>
      <c r="R195" s="3"/>
      <c r="S195" s="205"/>
      <c r="T195" s="60"/>
      <c r="U195" s="68">
        <f t="shared" si="97"/>
        <v>0</v>
      </c>
      <c r="V195" s="26">
        <f t="shared" si="98"/>
        <v>0</v>
      </c>
      <c r="W195" s="26">
        <f t="shared" si="99"/>
        <v>0</v>
      </c>
      <c r="X195" s="21">
        <f t="shared" si="100"/>
        <v>0</v>
      </c>
      <c r="Y195" s="42" t="str">
        <f t="shared" si="101"/>
        <v/>
      </c>
      <c r="Z195" s="26" t="str">
        <f t="shared" si="102"/>
        <v/>
      </c>
      <c r="AA195" s="22" t="str">
        <f t="shared" si="103"/>
        <v/>
      </c>
      <c r="AB195" s="22" t="str">
        <f t="shared" si="104"/>
        <v/>
      </c>
      <c r="AC195" s="26" t="str">
        <f t="shared" si="105"/>
        <v/>
      </c>
      <c r="AD195" s="27" t="str">
        <f t="shared" si="106"/>
        <v/>
      </c>
      <c r="AE195" s="69" t="str">
        <f t="shared" si="107"/>
        <v/>
      </c>
      <c r="AF195" s="60">
        <f t="shared" si="108"/>
        <v>0</v>
      </c>
      <c r="AG195" s="70" t="str">
        <f t="shared" si="109"/>
        <v/>
      </c>
      <c r="AH195" s="70" t="str">
        <f t="shared" si="110"/>
        <v/>
      </c>
      <c r="AI195" s="71" t="str">
        <f t="shared" si="111"/>
        <v/>
      </c>
      <c r="AJ195" s="69">
        <f t="shared" si="127"/>
        <v>0</v>
      </c>
      <c r="AK195" s="60">
        <f t="shared" si="128"/>
        <v>0</v>
      </c>
      <c r="AL195" s="60">
        <f t="shared" si="129"/>
        <v>0</v>
      </c>
      <c r="AM195" s="60">
        <f t="shared" si="130"/>
        <v>0</v>
      </c>
      <c r="AN195" s="60">
        <f t="shared" si="131"/>
        <v>0</v>
      </c>
      <c r="AO195" s="60">
        <f t="shared" si="132"/>
        <v>0</v>
      </c>
      <c r="AP195" s="60">
        <f t="shared" si="133"/>
        <v>0</v>
      </c>
      <c r="AQ195" s="60">
        <f t="shared" si="134"/>
        <v>0</v>
      </c>
      <c r="AR195" s="60">
        <f t="shared" si="135"/>
        <v>0</v>
      </c>
      <c r="AS195" s="60">
        <f t="shared" si="136"/>
        <v>0</v>
      </c>
      <c r="AT195" s="60">
        <f t="shared" si="137"/>
        <v>0</v>
      </c>
      <c r="AU195" s="60">
        <f t="shared" si="138"/>
        <v>0</v>
      </c>
      <c r="AV195" s="68">
        <f t="shared" si="122"/>
        <v>0</v>
      </c>
      <c r="AW195" s="68">
        <f t="shared" si="123"/>
        <v>0</v>
      </c>
      <c r="AX195" s="69" t="str">
        <f t="shared" si="124"/>
        <v/>
      </c>
      <c r="AY195" s="68" t="str">
        <f t="shared" si="125"/>
        <v/>
      </c>
      <c r="AZ195" s="67" t="str">
        <f t="shared" si="126"/>
        <v/>
      </c>
      <c r="BA195" s="68" t="str">
        <f t="shared" si="112"/>
        <v/>
      </c>
      <c r="BB195" s="69" t="str">
        <f t="shared" si="113"/>
        <v/>
      </c>
      <c r="BC195" s="68">
        <f t="shared" si="114"/>
        <v>0</v>
      </c>
      <c r="BD195" s="67" t="str">
        <f t="shared" si="115"/>
        <v/>
      </c>
      <c r="BE195" s="69" t="str">
        <f t="shared" si="116"/>
        <v/>
      </c>
      <c r="BF195" s="68" t="str">
        <f t="shared" si="117"/>
        <v/>
      </c>
      <c r="BG195" s="67" t="str">
        <f t="shared" si="118"/>
        <v/>
      </c>
    </row>
    <row r="196" spans="1:59" ht="12" x14ac:dyDescent="0.3">
      <c r="A196" s="445"/>
      <c r="B196" s="3"/>
      <c r="C196" s="3"/>
      <c r="D196" s="495" t="str">
        <f t="shared" si="119"/>
        <v/>
      </c>
      <c r="E196" s="3"/>
      <c r="F196" s="3"/>
      <c r="G196" s="3"/>
      <c r="H196" s="4"/>
      <c r="I196" s="9"/>
      <c r="J196" s="9"/>
      <c r="K196" s="9"/>
      <c r="L196" s="9"/>
      <c r="M196" s="8"/>
      <c r="N196" s="381" t="str">
        <f>IF(D196="No",1,(IF(AND(C196="Part 1033",D196="Yes",H196="Line-Haul"),IF(E196&gt;=20,0.27,(VLOOKUP(E196,'Proration Factors'!$E$14:$F$33,2,FALSE))),(IF(AND(C196="Part 1033",D196="Yes",H196="Switch"),IF(E196&gt;=40,0.2,(VLOOKUP(E196,'Proration Factors'!$H$14:$I$53,2,FALSE))),(IF(AND(C196="Part 92",D196="Yes"),IF(E196&gt;=32,0.143,(VLOOKUP(E196,'Proration Factors'!$B$14:$C$45,2,FALSE))),"")))))))</f>
        <v/>
      </c>
      <c r="O196" s="382" t="str">
        <f t="shared" si="120"/>
        <v/>
      </c>
      <c r="P196" s="383" t="str">
        <f t="shared" si="121"/>
        <v/>
      </c>
      <c r="Q196" s="384" t="str">
        <f t="shared" si="0"/>
        <v/>
      </c>
      <c r="R196" s="3"/>
      <c r="S196" s="205"/>
      <c r="T196" s="60"/>
      <c r="U196" s="68">
        <f t="shared" si="97"/>
        <v>0</v>
      </c>
      <c r="V196" s="26">
        <f t="shared" si="98"/>
        <v>0</v>
      </c>
      <c r="W196" s="26">
        <f t="shared" si="99"/>
        <v>0</v>
      </c>
      <c r="X196" s="21">
        <f t="shared" si="100"/>
        <v>0</v>
      </c>
      <c r="Y196" s="42" t="str">
        <f t="shared" si="101"/>
        <v/>
      </c>
      <c r="Z196" s="26" t="str">
        <f t="shared" si="102"/>
        <v/>
      </c>
      <c r="AA196" s="22" t="str">
        <f t="shared" si="103"/>
        <v/>
      </c>
      <c r="AB196" s="22" t="str">
        <f t="shared" si="104"/>
        <v/>
      </c>
      <c r="AC196" s="26" t="str">
        <f t="shared" si="105"/>
        <v/>
      </c>
      <c r="AD196" s="27" t="str">
        <f t="shared" si="106"/>
        <v/>
      </c>
      <c r="AE196" s="69" t="str">
        <f t="shared" si="107"/>
        <v/>
      </c>
      <c r="AF196" s="60">
        <f t="shared" si="108"/>
        <v>0</v>
      </c>
      <c r="AG196" s="70" t="str">
        <f t="shared" si="109"/>
        <v/>
      </c>
      <c r="AH196" s="70" t="str">
        <f t="shared" si="110"/>
        <v/>
      </c>
      <c r="AI196" s="71" t="str">
        <f t="shared" si="111"/>
        <v/>
      </c>
      <c r="AJ196" s="69">
        <f t="shared" si="127"/>
        <v>0</v>
      </c>
      <c r="AK196" s="60">
        <f t="shared" si="128"/>
        <v>0</v>
      </c>
      <c r="AL196" s="60">
        <f t="shared" si="129"/>
        <v>0</v>
      </c>
      <c r="AM196" s="60">
        <f t="shared" si="130"/>
        <v>0</v>
      </c>
      <c r="AN196" s="60">
        <f t="shared" si="131"/>
        <v>0</v>
      </c>
      <c r="AO196" s="60">
        <f t="shared" si="132"/>
        <v>0</v>
      </c>
      <c r="AP196" s="60">
        <f t="shared" si="133"/>
        <v>0</v>
      </c>
      <c r="AQ196" s="60">
        <f t="shared" si="134"/>
        <v>0</v>
      </c>
      <c r="AR196" s="60">
        <f t="shared" si="135"/>
        <v>0</v>
      </c>
      <c r="AS196" s="60">
        <f t="shared" si="136"/>
        <v>0</v>
      </c>
      <c r="AT196" s="60">
        <f t="shared" si="137"/>
        <v>0</v>
      </c>
      <c r="AU196" s="60">
        <f t="shared" si="138"/>
        <v>0</v>
      </c>
      <c r="AV196" s="68">
        <f t="shared" si="122"/>
        <v>0</v>
      </c>
      <c r="AW196" s="68">
        <f t="shared" si="123"/>
        <v>0</v>
      </c>
      <c r="AX196" s="69" t="str">
        <f t="shared" si="124"/>
        <v/>
      </c>
      <c r="AY196" s="68" t="str">
        <f t="shared" si="125"/>
        <v/>
      </c>
      <c r="AZ196" s="67" t="str">
        <f t="shared" si="126"/>
        <v/>
      </c>
      <c r="BA196" s="68" t="str">
        <f t="shared" si="112"/>
        <v/>
      </c>
      <c r="BB196" s="69" t="str">
        <f t="shared" si="113"/>
        <v/>
      </c>
      <c r="BC196" s="68">
        <f t="shared" si="114"/>
        <v>0</v>
      </c>
      <c r="BD196" s="67" t="str">
        <f t="shared" si="115"/>
        <v/>
      </c>
      <c r="BE196" s="69" t="str">
        <f t="shared" si="116"/>
        <v/>
      </c>
      <c r="BF196" s="68" t="str">
        <f t="shared" si="117"/>
        <v/>
      </c>
      <c r="BG196" s="67" t="str">
        <f t="shared" si="118"/>
        <v/>
      </c>
    </row>
    <row r="197" spans="1:59" ht="12" x14ac:dyDescent="0.3">
      <c r="A197" s="445"/>
      <c r="B197" s="3"/>
      <c r="C197" s="3"/>
      <c r="D197" s="495" t="str">
        <f t="shared" si="119"/>
        <v/>
      </c>
      <c r="E197" s="3"/>
      <c r="F197" s="3"/>
      <c r="G197" s="3"/>
      <c r="H197" s="4"/>
      <c r="I197" s="9"/>
      <c r="J197" s="9"/>
      <c r="K197" s="9"/>
      <c r="L197" s="9"/>
      <c r="M197" s="8"/>
      <c r="N197" s="381" t="str">
        <f>IF(D197="No",1,(IF(AND(C197="Part 1033",D197="Yes",H197="Line-Haul"),IF(E197&gt;=20,0.27,(VLOOKUP(E197,'Proration Factors'!$E$14:$F$33,2,FALSE))),(IF(AND(C197="Part 1033",D197="Yes",H197="Switch"),IF(E197&gt;=40,0.2,(VLOOKUP(E197,'Proration Factors'!$H$14:$I$53,2,FALSE))),(IF(AND(C197="Part 92",D197="Yes"),IF(E197&gt;=32,0.143,(VLOOKUP(E197,'Proration Factors'!$B$14:$C$45,2,FALSE))),"")))))))</f>
        <v/>
      </c>
      <c r="O197" s="382" t="str">
        <f t="shared" si="120"/>
        <v/>
      </c>
      <c r="P197" s="383" t="str">
        <f t="shared" si="121"/>
        <v/>
      </c>
      <c r="Q197" s="384" t="str">
        <f t="shared" si="0"/>
        <v/>
      </c>
      <c r="R197" s="3"/>
      <c r="S197" s="205"/>
      <c r="T197" s="60"/>
      <c r="U197" s="68">
        <f t="shared" si="97"/>
        <v>0</v>
      </c>
      <c r="V197" s="26">
        <f t="shared" si="98"/>
        <v>0</v>
      </c>
      <c r="W197" s="26">
        <f t="shared" si="99"/>
        <v>0</v>
      </c>
      <c r="X197" s="21">
        <f t="shared" si="100"/>
        <v>0</v>
      </c>
      <c r="Y197" s="42" t="str">
        <f t="shared" si="101"/>
        <v/>
      </c>
      <c r="Z197" s="26" t="str">
        <f t="shared" si="102"/>
        <v/>
      </c>
      <c r="AA197" s="22" t="str">
        <f t="shared" si="103"/>
        <v/>
      </c>
      <c r="AB197" s="22" t="str">
        <f t="shared" si="104"/>
        <v/>
      </c>
      <c r="AC197" s="26" t="str">
        <f t="shared" si="105"/>
        <v/>
      </c>
      <c r="AD197" s="27" t="str">
        <f t="shared" si="106"/>
        <v/>
      </c>
      <c r="AE197" s="69" t="str">
        <f t="shared" si="107"/>
        <v/>
      </c>
      <c r="AF197" s="60">
        <f t="shared" si="108"/>
        <v>0</v>
      </c>
      <c r="AG197" s="70" t="str">
        <f t="shared" si="109"/>
        <v/>
      </c>
      <c r="AH197" s="70" t="str">
        <f t="shared" si="110"/>
        <v/>
      </c>
      <c r="AI197" s="71" t="str">
        <f t="shared" si="111"/>
        <v/>
      </c>
      <c r="AJ197" s="62">
        <f t="shared" si="127"/>
        <v>0</v>
      </c>
      <c r="AK197" s="63">
        <f t="shared" si="128"/>
        <v>0</v>
      </c>
      <c r="AL197" s="63">
        <f t="shared" si="129"/>
        <v>0</v>
      </c>
      <c r="AM197" s="63">
        <f t="shared" si="130"/>
        <v>0</v>
      </c>
      <c r="AN197" s="63">
        <f t="shared" si="131"/>
        <v>0</v>
      </c>
      <c r="AO197" s="63">
        <f t="shared" si="132"/>
        <v>0</v>
      </c>
      <c r="AP197" s="63">
        <f t="shared" si="133"/>
        <v>0</v>
      </c>
      <c r="AQ197" s="63">
        <f t="shared" si="134"/>
        <v>0</v>
      </c>
      <c r="AR197" s="63">
        <f t="shared" si="135"/>
        <v>0</v>
      </c>
      <c r="AS197" s="63">
        <f t="shared" si="136"/>
        <v>0</v>
      </c>
      <c r="AT197" s="63">
        <f t="shared" si="137"/>
        <v>0</v>
      </c>
      <c r="AU197" s="63">
        <f t="shared" si="138"/>
        <v>0</v>
      </c>
      <c r="AV197" s="68">
        <f t="shared" si="122"/>
        <v>0</v>
      </c>
      <c r="AW197" s="68">
        <f t="shared" si="123"/>
        <v>0</v>
      </c>
      <c r="AX197" s="69" t="str">
        <f t="shared" si="124"/>
        <v/>
      </c>
      <c r="AY197" s="68" t="str">
        <f t="shared" si="125"/>
        <v/>
      </c>
      <c r="AZ197" s="67" t="str">
        <f t="shared" si="126"/>
        <v/>
      </c>
      <c r="BA197" s="68" t="str">
        <f t="shared" si="112"/>
        <v/>
      </c>
      <c r="BB197" s="69" t="str">
        <f t="shared" si="113"/>
        <v/>
      </c>
      <c r="BC197" s="68">
        <f t="shared" si="114"/>
        <v>0</v>
      </c>
      <c r="BD197" s="67" t="str">
        <f t="shared" si="115"/>
        <v/>
      </c>
      <c r="BE197" s="69" t="str">
        <f t="shared" si="116"/>
        <v/>
      </c>
      <c r="BF197" s="68" t="str">
        <f t="shared" si="117"/>
        <v/>
      </c>
      <c r="BG197" s="67" t="str">
        <f t="shared" si="118"/>
        <v/>
      </c>
    </row>
    <row r="198" spans="1:59" ht="12" x14ac:dyDescent="0.3">
      <c r="A198" s="445"/>
      <c r="B198" s="3"/>
      <c r="C198" s="3"/>
      <c r="D198" s="495" t="str">
        <f t="shared" si="119"/>
        <v/>
      </c>
      <c r="E198" s="3"/>
      <c r="F198" s="3"/>
      <c r="G198" s="3"/>
      <c r="H198" s="4"/>
      <c r="I198" s="9"/>
      <c r="J198" s="9"/>
      <c r="K198" s="9"/>
      <c r="L198" s="9"/>
      <c r="M198" s="8"/>
      <c r="N198" s="381" t="str">
        <f>IF(D198="No",1,(IF(AND(C198="Part 1033",D198="Yes",H198="Line-Haul"),IF(E198&gt;=20,0.27,(VLOOKUP(E198,'Proration Factors'!$E$14:$F$33,2,FALSE))),(IF(AND(C198="Part 1033",D198="Yes",H198="Switch"),IF(E198&gt;=40,0.2,(VLOOKUP(E198,'Proration Factors'!$H$14:$I$53,2,FALSE))),(IF(AND(C198="Part 92",D198="Yes"),IF(E198&gt;=32,0.143,(VLOOKUP(E198,'Proration Factors'!$B$14:$C$45,2,FALSE))),"")))))))</f>
        <v/>
      </c>
      <c r="O198" s="382" t="str">
        <f t="shared" si="120"/>
        <v/>
      </c>
      <c r="P198" s="383" t="str">
        <f t="shared" si="121"/>
        <v/>
      </c>
      <c r="Q198" s="384" t="str">
        <f t="shared" si="0"/>
        <v/>
      </c>
      <c r="R198" s="3"/>
      <c r="S198" s="205"/>
      <c r="T198" s="60"/>
      <c r="U198" s="68">
        <f t="shared" si="97"/>
        <v>0</v>
      </c>
      <c r="V198" s="26">
        <f t="shared" si="98"/>
        <v>0</v>
      </c>
      <c r="W198" s="26">
        <f t="shared" si="99"/>
        <v>0</v>
      </c>
      <c r="X198" s="21">
        <f t="shared" si="100"/>
        <v>0</v>
      </c>
      <c r="Y198" s="42" t="str">
        <f t="shared" si="101"/>
        <v/>
      </c>
      <c r="Z198" s="26" t="str">
        <f t="shared" si="102"/>
        <v/>
      </c>
      <c r="AA198" s="22" t="str">
        <f t="shared" si="103"/>
        <v/>
      </c>
      <c r="AB198" s="22" t="str">
        <f t="shared" si="104"/>
        <v/>
      </c>
      <c r="AC198" s="26" t="str">
        <f t="shared" si="105"/>
        <v/>
      </c>
      <c r="AD198" s="27" t="str">
        <f t="shared" si="106"/>
        <v/>
      </c>
      <c r="AE198" s="69" t="str">
        <f t="shared" si="107"/>
        <v/>
      </c>
      <c r="AF198" s="60">
        <f t="shared" si="108"/>
        <v>0</v>
      </c>
      <c r="AG198" s="70" t="str">
        <f t="shared" si="109"/>
        <v/>
      </c>
      <c r="AH198" s="70" t="str">
        <f t="shared" si="110"/>
        <v/>
      </c>
      <c r="AI198" s="71" t="str">
        <f t="shared" si="111"/>
        <v/>
      </c>
      <c r="AJ198" s="69">
        <f t="shared" si="127"/>
        <v>0</v>
      </c>
      <c r="AK198" s="60">
        <f t="shared" si="128"/>
        <v>0</v>
      </c>
      <c r="AL198" s="60">
        <f t="shared" si="129"/>
        <v>0</v>
      </c>
      <c r="AM198" s="60">
        <f t="shared" si="130"/>
        <v>0</v>
      </c>
      <c r="AN198" s="60">
        <f t="shared" si="131"/>
        <v>0</v>
      </c>
      <c r="AO198" s="60">
        <f t="shared" si="132"/>
        <v>0</v>
      </c>
      <c r="AP198" s="60">
        <f t="shared" si="133"/>
        <v>0</v>
      </c>
      <c r="AQ198" s="60">
        <f t="shared" si="134"/>
        <v>0</v>
      </c>
      <c r="AR198" s="60">
        <f t="shared" si="135"/>
        <v>0</v>
      </c>
      <c r="AS198" s="60">
        <f t="shared" si="136"/>
        <v>0</v>
      </c>
      <c r="AT198" s="60">
        <f t="shared" si="137"/>
        <v>0</v>
      </c>
      <c r="AU198" s="60">
        <f t="shared" si="138"/>
        <v>0</v>
      </c>
      <c r="AV198" s="68">
        <f t="shared" si="122"/>
        <v>0</v>
      </c>
      <c r="AW198" s="68">
        <f t="shared" si="123"/>
        <v>0</v>
      </c>
      <c r="AX198" s="69" t="str">
        <f t="shared" si="124"/>
        <v/>
      </c>
      <c r="AY198" s="68" t="str">
        <f t="shared" si="125"/>
        <v/>
      </c>
      <c r="AZ198" s="67" t="str">
        <f t="shared" si="126"/>
        <v/>
      </c>
      <c r="BA198" s="68" t="str">
        <f t="shared" si="112"/>
        <v/>
      </c>
      <c r="BB198" s="69" t="str">
        <f t="shared" si="113"/>
        <v/>
      </c>
      <c r="BC198" s="68">
        <f t="shared" si="114"/>
        <v>0</v>
      </c>
      <c r="BD198" s="67" t="str">
        <f t="shared" si="115"/>
        <v/>
      </c>
      <c r="BE198" s="69" t="str">
        <f t="shared" si="116"/>
        <v/>
      </c>
      <c r="BF198" s="68" t="str">
        <f t="shared" si="117"/>
        <v/>
      </c>
      <c r="BG198" s="67" t="str">
        <f t="shared" si="118"/>
        <v/>
      </c>
    </row>
    <row r="199" spans="1:59" ht="12" x14ac:dyDescent="0.3">
      <c r="A199" s="445"/>
      <c r="B199" s="3"/>
      <c r="C199" s="3"/>
      <c r="D199" s="495" t="str">
        <f t="shared" si="119"/>
        <v/>
      </c>
      <c r="E199" s="3"/>
      <c r="F199" s="3"/>
      <c r="G199" s="3"/>
      <c r="H199" s="4"/>
      <c r="I199" s="9"/>
      <c r="J199" s="9"/>
      <c r="K199" s="9"/>
      <c r="L199" s="9"/>
      <c r="M199" s="8"/>
      <c r="N199" s="381" t="str">
        <f>IF(D199="No",1,(IF(AND(C199="Part 1033",D199="Yes",H199="Line-Haul"),IF(E199&gt;=20,0.27,(VLOOKUP(E199,'Proration Factors'!$E$14:$F$33,2,FALSE))),(IF(AND(C199="Part 1033",D199="Yes",H199="Switch"),IF(E199&gt;=40,0.2,(VLOOKUP(E199,'Proration Factors'!$H$14:$I$53,2,FALSE))),(IF(AND(C199="Part 92",D199="Yes"),IF(E199&gt;=32,0.143,(VLOOKUP(E199,'Proration Factors'!$B$14:$C$45,2,FALSE))),"")))))))</f>
        <v/>
      </c>
      <c r="O199" s="382" t="str">
        <f t="shared" si="120"/>
        <v/>
      </c>
      <c r="P199" s="383" t="str">
        <f t="shared" si="121"/>
        <v/>
      </c>
      <c r="Q199" s="384" t="str">
        <f t="shared" si="0"/>
        <v/>
      </c>
      <c r="R199" s="3"/>
      <c r="S199" s="205"/>
      <c r="T199" s="60"/>
      <c r="U199" s="68">
        <f t="shared" si="97"/>
        <v>0</v>
      </c>
      <c r="V199" s="26">
        <f t="shared" si="98"/>
        <v>0</v>
      </c>
      <c r="W199" s="26">
        <f t="shared" si="99"/>
        <v>0</v>
      </c>
      <c r="X199" s="21">
        <f t="shared" si="100"/>
        <v>0</v>
      </c>
      <c r="Y199" s="42" t="str">
        <f t="shared" si="101"/>
        <v/>
      </c>
      <c r="Z199" s="26" t="str">
        <f t="shared" si="102"/>
        <v/>
      </c>
      <c r="AA199" s="22" t="str">
        <f t="shared" si="103"/>
        <v/>
      </c>
      <c r="AB199" s="22" t="str">
        <f t="shared" si="104"/>
        <v/>
      </c>
      <c r="AC199" s="26" t="str">
        <f t="shared" si="105"/>
        <v/>
      </c>
      <c r="AD199" s="27" t="str">
        <f t="shared" si="106"/>
        <v/>
      </c>
      <c r="AE199" s="69" t="str">
        <f t="shared" si="107"/>
        <v/>
      </c>
      <c r="AF199" s="60">
        <f t="shared" si="108"/>
        <v>0</v>
      </c>
      <c r="AG199" s="70" t="str">
        <f t="shared" si="109"/>
        <v/>
      </c>
      <c r="AH199" s="70" t="str">
        <f t="shared" si="110"/>
        <v/>
      </c>
      <c r="AI199" s="71" t="str">
        <f t="shared" si="111"/>
        <v/>
      </c>
      <c r="AJ199" s="69">
        <f t="shared" si="127"/>
        <v>0</v>
      </c>
      <c r="AK199" s="60">
        <f t="shared" si="128"/>
        <v>0</v>
      </c>
      <c r="AL199" s="60">
        <f t="shared" si="129"/>
        <v>0</v>
      </c>
      <c r="AM199" s="60">
        <f t="shared" si="130"/>
        <v>0</v>
      </c>
      <c r="AN199" s="60">
        <f t="shared" si="131"/>
        <v>0</v>
      </c>
      <c r="AO199" s="60">
        <f t="shared" si="132"/>
        <v>0</v>
      </c>
      <c r="AP199" s="60">
        <f t="shared" si="133"/>
        <v>0</v>
      </c>
      <c r="AQ199" s="60">
        <f t="shared" si="134"/>
        <v>0</v>
      </c>
      <c r="AR199" s="60">
        <f t="shared" si="135"/>
        <v>0</v>
      </c>
      <c r="AS199" s="60">
        <f t="shared" si="136"/>
        <v>0</v>
      </c>
      <c r="AT199" s="60">
        <f t="shared" si="137"/>
        <v>0</v>
      </c>
      <c r="AU199" s="60">
        <f t="shared" si="138"/>
        <v>0</v>
      </c>
      <c r="AV199" s="68">
        <f t="shared" si="122"/>
        <v>0</v>
      </c>
      <c r="AW199" s="68">
        <f t="shared" si="123"/>
        <v>0</v>
      </c>
      <c r="AX199" s="69" t="str">
        <f t="shared" si="124"/>
        <v/>
      </c>
      <c r="AY199" s="68" t="str">
        <f t="shared" si="125"/>
        <v/>
      </c>
      <c r="AZ199" s="67" t="str">
        <f t="shared" si="126"/>
        <v/>
      </c>
      <c r="BA199" s="68" t="str">
        <f t="shared" si="112"/>
        <v/>
      </c>
      <c r="BB199" s="69" t="str">
        <f t="shared" si="113"/>
        <v/>
      </c>
      <c r="BC199" s="68">
        <f t="shared" si="114"/>
        <v>0</v>
      </c>
      <c r="BD199" s="67" t="str">
        <f t="shared" si="115"/>
        <v/>
      </c>
      <c r="BE199" s="69" t="str">
        <f t="shared" si="116"/>
        <v/>
      </c>
      <c r="BF199" s="68" t="str">
        <f t="shared" si="117"/>
        <v/>
      </c>
      <c r="BG199" s="67" t="str">
        <f t="shared" si="118"/>
        <v/>
      </c>
    </row>
    <row r="200" spans="1:59" ht="12" x14ac:dyDescent="0.3">
      <c r="A200" s="445"/>
      <c r="B200" s="3"/>
      <c r="C200" s="3"/>
      <c r="D200" s="495" t="str">
        <f t="shared" si="119"/>
        <v/>
      </c>
      <c r="E200" s="3"/>
      <c r="F200" s="3"/>
      <c r="G200" s="3"/>
      <c r="H200" s="4"/>
      <c r="I200" s="9"/>
      <c r="J200" s="9"/>
      <c r="K200" s="9"/>
      <c r="L200" s="9"/>
      <c r="M200" s="8"/>
      <c r="N200" s="381" t="str">
        <f>IF(D200="No",1,(IF(AND(C200="Part 1033",D200="Yes",H200="Line-Haul"),IF(E200&gt;=20,0.27,(VLOOKUP(E200,'Proration Factors'!$E$14:$F$33,2,FALSE))),(IF(AND(C200="Part 1033",D200="Yes",H200="Switch"),IF(E200&gt;=40,0.2,(VLOOKUP(E200,'Proration Factors'!$H$14:$I$53,2,FALSE))),(IF(AND(C200="Part 92",D200="Yes"),IF(E200&gt;=32,0.143,(VLOOKUP(E200,'Proration Factors'!$B$14:$C$45,2,FALSE))),"")))))))</f>
        <v/>
      </c>
      <c r="O200" s="382" t="str">
        <f t="shared" si="120"/>
        <v/>
      </c>
      <c r="P200" s="383" t="str">
        <f t="shared" si="121"/>
        <v/>
      </c>
      <c r="Q200" s="384" t="str">
        <f t="shared" si="0"/>
        <v/>
      </c>
      <c r="R200" s="3"/>
      <c r="S200" s="205"/>
      <c r="T200" s="60"/>
      <c r="U200" s="68">
        <f t="shared" si="97"/>
        <v>0</v>
      </c>
      <c r="V200" s="26">
        <f t="shared" si="98"/>
        <v>0</v>
      </c>
      <c r="W200" s="26">
        <f t="shared" si="99"/>
        <v>0</v>
      </c>
      <c r="X200" s="21">
        <f t="shared" si="100"/>
        <v>0</v>
      </c>
      <c r="Y200" s="42" t="str">
        <f t="shared" si="101"/>
        <v/>
      </c>
      <c r="Z200" s="26" t="str">
        <f t="shared" si="102"/>
        <v/>
      </c>
      <c r="AA200" s="22" t="str">
        <f t="shared" si="103"/>
        <v/>
      </c>
      <c r="AB200" s="22" t="str">
        <f t="shared" si="104"/>
        <v/>
      </c>
      <c r="AC200" s="26" t="str">
        <f t="shared" si="105"/>
        <v/>
      </c>
      <c r="AD200" s="27" t="str">
        <f t="shared" si="106"/>
        <v/>
      </c>
      <c r="AE200" s="69" t="str">
        <f t="shared" si="107"/>
        <v/>
      </c>
      <c r="AF200" s="60">
        <f t="shared" si="108"/>
        <v>0</v>
      </c>
      <c r="AG200" s="70" t="str">
        <f t="shared" si="109"/>
        <v/>
      </c>
      <c r="AH200" s="70" t="str">
        <f t="shared" si="110"/>
        <v/>
      </c>
      <c r="AI200" s="71" t="str">
        <f t="shared" si="111"/>
        <v/>
      </c>
      <c r="AJ200" s="69">
        <f t="shared" si="127"/>
        <v>0</v>
      </c>
      <c r="AK200" s="60">
        <f t="shared" si="128"/>
        <v>0</v>
      </c>
      <c r="AL200" s="60">
        <f t="shared" si="129"/>
        <v>0</v>
      </c>
      <c r="AM200" s="60">
        <f t="shared" si="130"/>
        <v>0</v>
      </c>
      <c r="AN200" s="60">
        <f t="shared" si="131"/>
        <v>0</v>
      </c>
      <c r="AO200" s="60">
        <f t="shared" si="132"/>
        <v>0</v>
      </c>
      <c r="AP200" s="60">
        <f t="shared" si="133"/>
        <v>0</v>
      </c>
      <c r="AQ200" s="60">
        <f t="shared" si="134"/>
        <v>0</v>
      </c>
      <c r="AR200" s="60">
        <f t="shared" si="135"/>
        <v>0</v>
      </c>
      <c r="AS200" s="60">
        <f t="shared" si="136"/>
        <v>0</v>
      </c>
      <c r="AT200" s="60">
        <f t="shared" si="137"/>
        <v>0</v>
      </c>
      <c r="AU200" s="60">
        <f t="shared" si="138"/>
        <v>0</v>
      </c>
      <c r="AV200" s="68">
        <f t="shared" si="122"/>
        <v>0</v>
      </c>
      <c r="AW200" s="68">
        <f t="shared" si="123"/>
        <v>0</v>
      </c>
      <c r="AX200" s="69" t="str">
        <f t="shared" si="124"/>
        <v/>
      </c>
      <c r="AY200" s="68" t="str">
        <f t="shared" si="125"/>
        <v/>
      </c>
      <c r="AZ200" s="67" t="str">
        <f t="shared" si="126"/>
        <v/>
      </c>
      <c r="BA200" s="68" t="str">
        <f t="shared" si="112"/>
        <v/>
      </c>
      <c r="BB200" s="69" t="str">
        <f t="shared" si="113"/>
        <v/>
      </c>
      <c r="BC200" s="68">
        <f t="shared" si="114"/>
        <v>0</v>
      </c>
      <c r="BD200" s="67" t="str">
        <f t="shared" si="115"/>
        <v/>
      </c>
      <c r="BE200" s="69" t="str">
        <f t="shared" si="116"/>
        <v/>
      </c>
      <c r="BF200" s="68" t="str">
        <f t="shared" si="117"/>
        <v/>
      </c>
      <c r="BG200" s="67" t="str">
        <f t="shared" si="118"/>
        <v/>
      </c>
    </row>
    <row r="201" spans="1:59" ht="12" x14ac:dyDescent="0.3">
      <c r="A201" s="445"/>
      <c r="B201" s="3"/>
      <c r="C201" s="3"/>
      <c r="D201" s="495" t="str">
        <f t="shared" si="119"/>
        <v/>
      </c>
      <c r="E201" s="3"/>
      <c r="F201" s="3"/>
      <c r="G201" s="3"/>
      <c r="H201" s="4"/>
      <c r="I201" s="9"/>
      <c r="J201" s="9"/>
      <c r="K201" s="9"/>
      <c r="L201" s="9"/>
      <c r="M201" s="8"/>
      <c r="N201" s="381" t="str">
        <f>IF(D201="No",1,(IF(AND(C201="Part 1033",D201="Yes",H201="Line-Haul"),IF(E201&gt;=20,0.27,(VLOOKUP(E201,'Proration Factors'!$E$14:$F$33,2,FALSE))),(IF(AND(C201="Part 1033",D201="Yes",H201="Switch"),IF(E201&gt;=40,0.2,(VLOOKUP(E201,'Proration Factors'!$H$14:$I$53,2,FALSE))),(IF(AND(C201="Part 92",D201="Yes"),IF(E201&gt;=32,0.143,(VLOOKUP(E201,'Proration Factors'!$B$14:$C$45,2,FALSE))),"")))))))</f>
        <v/>
      </c>
      <c r="O201" s="382" t="str">
        <f t="shared" si="120"/>
        <v/>
      </c>
      <c r="P201" s="383" t="str">
        <f t="shared" si="121"/>
        <v/>
      </c>
      <c r="Q201" s="384" t="str">
        <f t="shared" si="0"/>
        <v/>
      </c>
      <c r="R201" s="3"/>
      <c r="S201" s="205"/>
      <c r="T201" s="60"/>
      <c r="U201" s="68">
        <f t="shared" si="97"/>
        <v>0</v>
      </c>
      <c r="V201" s="26">
        <f t="shared" si="98"/>
        <v>0</v>
      </c>
      <c r="W201" s="26">
        <f t="shared" si="99"/>
        <v>0</v>
      </c>
      <c r="X201" s="21">
        <f t="shared" si="100"/>
        <v>0</v>
      </c>
      <c r="Y201" s="42" t="str">
        <f t="shared" si="101"/>
        <v/>
      </c>
      <c r="Z201" s="26" t="str">
        <f t="shared" si="102"/>
        <v/>
      </c>
      <c r="AA201" s="22" t="str">
        <f t="shared" si="103"/>
        <v/>
      </c>
      <c r="AB201" s="22" t="str">
        <f t="shared" si="104"/>
        <v/>
      </c>
      <c r="AC201" s="26" t="str">
        <f t="shared" si="105"/>
        <v/>
      </c>
      <c r="AD201" s="27" t="str">
        <f t="shared" si="106"/>
        <v/>
      </c>
      <c r="AE201" s="69" t="str">
        <f t="shared" si="107"/>
        <v/>
      </c>
      <c r="AF201" s="60">
        <f t="shared" si="108"/>
        <v>0</v>
      </c>
      <c r="AG201" s="70" t="str">
        <f t="shared" si="109"/>
        <v/>
      </c>
      <c r="AH201" s="70" t="str">
        <f t="shared" si="110"/>
        <v/>
      </c>
      <c r="AI201" s="71" t="str">
        <f t="shared" si="111"/>
        <v/>
      </c>
      <c r="AJ201" s="69">
        <f t="shared" si="127"/>
        <v>0</v>
      </c>
      <c r="AK201" s="60">
        <f t="shared" si="128"/>
        <v>0</v>
      </c>
      <c r="AL201" s="60">
        <f t="shared" si="129"/>
        <v>0</v>
      </c>
      <c r="AM201" s="60">
        <f t="shared" si="130"/>
        <v>0</v>
      </c>
      <c r="AN201" s="60">
        <f t="shared" si="131"/>
        <v>0</v>
      </c>
      <c r="AO201" s="60">
        <f t="shared" si="132"/>
        <v>0</v>
      </c>
      <c r="AP201" s="60">
        <f t="shared" si="133"/>
        <v>0</v>
      </c>
      <c r="AQ201" s="60">
        <f t="shared" si="134"/>
        <v>0</v>
      </c>
      <c r="AR201" s="60">
        <f t="shared" si="135"/>
        <v>0</v>
      </c>
      <c r="AS201" s="60">
        <f t="shared" si="136"/>
        <v>0</v>
      </c>
      <c r="AT201" s="60">
        <f t="shared" si="137"/>
        <v>0</v>
      </c>
      <c r="AU201" s="60">
        <f t="shared" si="138"/>
        <v>0</v>
      </c>
      <c r="AV201" s="68">
        <f t="shared" si="122"/>
        <v>0</v>
      </c>
      <c r="AW201" s="68">
        <f t="shared" si="123"/>
        <v>0</v>
      </c>
      <c r="AX201" s="69" t="str">
        <f t="shared" si="124"/>
        <v/>
      </c>
      <c r="AY201" s="68" t="str">
        <f t="shared" si="125"/>
        <v/>
      </c>
      <c r="AZ201" s="67" t="str">
        <f t="shared" si="126"/>
        <v/>
      </c>
      <c r="BA201" s="68" t="str">
        <f t="shared" si="112"/>
        <v/>
      </c>
      <c r="BB201" s="69" t="str">
        <f t="shared" si="113"/>
        <v/>
      </c>
      <c r="BC201" s="68">
        <f t="shared" si="114"/>
        <v>0</v>
      </c>
      <c r="BD201" s="67" t="str">
        <f t="shared" si="115"/>
        <v/>
      </c>
      <c r="BE201" s="69" t="str">
        <f t="shared" si="116"/>
        <v/>
      </c>
      <c r="BF201" s="68" t="str">
        <f t="shared" si="117"/>
        <v/>
      </c>
      <c r="BG201" s="67" t="str">
        <f t="shared" si="118"/>
        <v/>
      </c>
    </row>
    <row r="202" spans="1:59" ht="12" x14ac:dyDescent="0.3">
      <c r="A202" s="445"/>
      <c r="B202" s="3"/>
      <c r="C202" s="3"/>
      <c r="D202" s="495" t="str">
        <f t="shared" si="119"/>
        <v/>
      </c>
      <c r="E202" s="3"/>
      <c r="F202" s="3"/>
      <c r="G202" s="3"/>
      <c r="H202" s="4"/>
      <c r="I202" s="9"/>
      <c r="J202" s="9"/>
      <c r="K202" s="9"/>
      <c r="L202" s="9"/>
      <c r="M202" s="8"/>
      <c r="N202" s="381" t="str">
        <f>IF(D202="No",1,(IF(AND(C202="Part 1033",D202="Yes",H202="Line-Haul"),IF(E202&gt;=20,0.27,(VLOOKUP(E202,'Proration Factors'!$E$14:$F$33,2,FALSE))),(IF(AND(C202="Part 1033",D202="Yes",H202="Switch"),IF(E202&gt;=40,0.2,(VLOOKUP(E202,'Proration Factors'!$H$14:$I$53,2,FALSE))),(IF(AND(C202="Part 92",D202="Yes"),IF(E202&gt;=32,0.143,(VLOOKUP(E202,'Proration Factors'!$B$14:$C$45,2,FALSE))),"")))))))</f>
        <v/>
      </c>
      <c r="O202" s="382" t="str">
        <f t="shared" si="120"/>
        <v/>
      </c>
      <c r="P202" s="383" t="str">
        <f t="shared" si="121"/>
        <v/>
      </c>
      <c r="Q202" s="384" t="str">
        <f t="shared" si="0"/>
        <v/>
      </c>
      <c r="R202" s="3"/>
      <c r="S202" s="205"/>
      <c r="T202" s="60"/>
      <c r="U202" s="68">
        <f t="shared" si="97"/>
        <v>0</v>
      </c>
      <c r="V202" s="26">
        <f t="shared" si="98"/>
        <v>0</v>
      </c>
      <c r="W202" s="26">
        <f t="shared" si="99"/>
        <v>0</v>
      </c>
      <c r="X202" s="21">
        <f t="shared" si="100"/>
        <v>0</v>
      </c>
      <c r="Y202" s="42" t="str">
        <f t="shared" si="101"/>
        <v/>
      </c>
      <c r="Z202" s="26" t="str">
        <f t="shared" si="102"/>
        <v/>
      </c>
      <c r="AA202" s="22" t="str">
        <f t="shared" si="103"/>
        <v/>
      </c>
      <c r="AB202" s="22" t="str">
        <f t="shared" si="104"/>
        <v/>
      </c>
      <c r="AC202" s="26" t="str">
        <f t="shared" si="105"/>
        <v/>
      </c>
      <c r="AD202" s="27" t="str">
        <f t="shared" si="106"/>
        <v/>
      </c>
      <c r="AE202" s="69" t="str">
        <f t="shared" si="107"/>
        <v/>
      </c>
      <c r="AF202" s="60">
        <f t="shared" si="108"/>
        <v>0</v>
      </c>
      <c r="AG202" s="70" t="str">
        <f t="shared" si="109"/>
        <v/>
      </c>
      <c r="AH202" s="70" t="str">
        <f t="shared" si="110"/>
        <v/>
      </c>
      <c r="AI202" s="71" t="str">
        <f t="shared" si="111"/>
        <v/>
      </c>
      <c r="AJ202" s="69">
        <f t="shared" si="127"/>
        <v>0</v>
      </c>
      <c r="AK202" s="60">
        <f t="shared" si="128"/>
        <v>0</v>
      </c>
      <c r="AL202" s="60">
        <f t="shared" si="129"/>
        <v>0</v>
      </c>
      <c r="AM202" s="60">
        <f t="shared" si="130"/>
        <v>0</v>
      </c>
      <c r="AN202" s="60">
        <f t="shared" si="131"/>
        <v>0</v>
      </c>
      <c r="AO202" s="60">
        <f t="shared" si="132"/>
        <v>0</v>
      </c>
      <c r="AP202" s="60">
        <f t="shared" si="133"/>
        <v>0</v>
      </c>
      <c r="AQ202" s="60">
        <f t="shared" si="134"/>
        <v>0</v>
      </c>
      <c r="AR202" s="60">
        <f t="shared" si="135"/>
        <v>0</v>
      </c>
      <c r="AS202" s="60">
        <f t="shared" si="136"/>
        <v>0</v>
      </c>
      <c r="AT202" s="60">
        <f t="shared" si="137"/>
        <v>0</v>
      </c>
      <c r="AU202" s="60">
        <f t="shared" si="138"/>
        <v>0</v>
      </c>
      <c r="AV202" s="68">
        <f t="shared" si="122"/>
        <v>0</v>
      </c>
      <c r="AW202" s="68">
        <f t="shared" si="123"/>
        <v>0</v>
      </c>
      <c r="AX202" s="69" t="str">
        <f t="shared" si="124"/>
        <v/>
      </c>
      <c r="AY202" s="68" t="str">
        <f t="shared" si="125"/>
        <v/>
      </c>
      <c r="AZ202" s="67" t="str">
        <f t="shared" si="126"/>
        <v/>
      </c>
      <c r="BA202" s="68" t="str">
        <f t="shared" si="112"/>
        <v/>
      </c>
      <c r="BB202" s="69" t="str">
        <f t="shared" si="113"/>
        <v/>
      </c>
      <c r="BC202" s="68">
        <f t="shared" si="114"/>
        <v>0</v>
      </c>
      <c r="BD202" s="67" t="str">
        <f t="shared" si="115"/>
        <v/>
      </c>
      <c r="BE202" s="69" t="str">
        <f t="shared" si="116"/>
        <v/>
      </c>
      <c r="BF202" s="68" t="str">
        <f t="shared" si="117"/>
        <v/>
      </c>
      <c r="BG202" s="67" t="str">
        <f t="shared" si="118"/>
        <v/>
      </c>
    </row>
    <row r="203" spans="1:59" ht="12" x14ac:dyDescent="0.3">
      <c r="A203" s="445"/>
      <c r="B203" s="3"/>
      <c r="C203" s="3"/>
      <c r="D203" s="495" t="str">
        <f t="shared" si="119"/>
        <v/>
      </c>
      <c r="E203" s="3"/>
      <c r="F203" s="3"/>
      <c r="G203" s="3"/>
      <c r="H203" s="4"/>
      <c r="I203" s="9"/>
      <c r="J203" s="9"/>
      <c r="K203" s="9"/>
      <c r="L203" s="9"/>
      <c r="M203" s="8"/>
      <c r="N203" s="381" t="str">
        <f>IF(D203="No",1,(IF(AND(C203="Part 1033",D203="Yes",H203="Line-Haul"),IF(E203&gt;=20,0.27,(VLOOKUP(E203,'Proration Factors'!$E$14:$F$33,2,FALSE))),(IF(AND(C203="Part 1033",D203="Yes",H203="Switch"),IF(E203&gt;=40,0.2,(VLOOKUP(E203,'Proration Factors'!$H$14:$I$53,2,FALSE))),(IF(AND(C203="Part 92",D203="Yes"),IF(E203&gt;=32,0.143,(VLOOKUP(E203,'Proration Factors'!$B$14:$C$45,2,FALSE))),"")))))))</f>
        <v/>
      </c>
      <c r="O203" s="382" t="str">
        <f t="shared" si="120"/>
        <v/>
      </c>
      <c r="P203" s="383" t="str">
        <f t="shared" si="121"/>
        <v/>
      </c>
      <c r="Q203" s="384" t="str">
        <f t="shared" si="0"/>
        <v/>
      </c>
      <c r="R203" s="3"/>
      <c r="S203" s="205"/>
      <c r="T203" s="60"/>
      <c r="U203" s="68">
        <f t="shared" si="97"/>
        <v>0</v>
      </c>
      <c r="V203" s="26">
        <f t="shared" si="98"/>
        <v>0</v>
      </c>
      <c r="W203" s="26">
        <f t="shared" si="99"/>
        <v>0</v>
      </c>
      <c r="X203" s="21">
        <f t="shared" si="100"/>
        <v>0</v>
      </c>
      <c r="Y203" s="42" t="str">
        <f t="shared" si="101"/>
        <v/>
      </c>
      <c r="Z203" s="26" t="str">
        <f t="shared" si="102"/>
        <v/>
      </c>
      <c r="AA203" s="22" t="str">
        <f t="shared" si="103"/>
        <v/>
      </c>
      <c r="AB203" s="22" t="str">
        <f t="shared" si="104"/>
        <v/>
      </c>
      <c r="AC203" s="26" t="str">
        <f t="shared" si="105"/>
        <v/>
      </c>
      <c r="AD203" s="27" t="str">
        <f t="shared" si="106"/>
        <v/>
      </c>
      <c r="AE203" s="69" t="str">
        <f t="shared" si="107"/>
        <v/>
      </c>
      <c r="AF203" s="60">
        <f t="shared" si="108"/>
        <v>0</v>
      </c>
      <c r="AG203" s="70" t="str">
        <f t="shared" si="109"/>
        <v/>
      </c>
      <c r="AH203" s="70" t="str">
        <f t="shared" si="110"/>
        <v/>
      </c>
      <c r="AI203" s="71" t="str">
        <f t="shared" si="111"/>
        <v/>
      </c>
      <c r="AJ203" s="69">
        <f t="shared" si="127"/>
        <v>0</v>
      </c>
      <c r="AK203" s="60">
        <f t="shared" si="128"/>
        <v>0</v>
      </c>
      <c r="AL203" s="60">
        <f t="shared" si="129"/>
        <v>0</v>
      </c>
      <c r="AM203" s="60">
        <f t="shared" si="130"/>
        <v>0</v>
      </c>
      <c r="AN203" s="60">
        <f t="shared" si="131"/>
        <v>0</v>
      </c>
      <c r="AO203" s="60">
        <f t="shared" si="132"/>
        <v>0</v>
      </c>
      <c r="AP203" s="60">
        <f t="shared" si="133"/>
        <v>0</v>
      </c>
      <c r="AQ203" s="60">
        <f t="shared" si="134"/>
        <v>0</v>
      </c>
      <c r="AR203" s="60">
        <f t="shared" si="135"/>
        <v>0</v>
      </c>
      <c r="AS203" s="60">
        <f t="shared" si="136"/>
        <v>0</v>
      </c>
      <c r="AT203" s="60">
        <f t="shared" si="137"/>
        <v>0</v>
      </c>
      <c r="AU203" s="60">
        <f t="shared" si="138"/>
        <v>0</v>
      </c>
      <c r="AV203" s="68">
        <f t="shared" si="122"/>
        <v>0</v>
      </c>
      <c r="AW203" s="68">
        <f t="shared" si="123"/>
        <v>0</v>
      </c>
      <c r="AX203" s="69" t="str">
        <f t="shared" si="124"/>
        <v/>
      </c>
      <c r="AY203" s="68" t="str">
        <f t="shared" si="125"/>
        <v/>
      </c>
      <c r="AZ203" s="67" t="str">
        <f t="shared" si="126"/>
        <v/>
      </c>
      <c r="BA203" s="68" t="str">
        <f t="shared" si="112"/>
        <v/>
      </c>
      <c r="BB203" s="69" t="str">
        <f t="shared" si="113"/>
        <v/>
      </c>
      <c r="BC203" s="68">
        <f t="shared" si="114"/>
        <v>0</v>
      </c>
      <c r="BD203" s="67" t="str">
        <f t="shared" si="115"/>
        <v/>
      </c>
      <c r="BE203" s="69" t="str">
        <f t="shared" si="116"/>
        <v/>
      </c>
      <c r="BF203" s="68" t="str">
        <f t="shared" si="117"/>
        <v/>
      </c>
      <c r="BG203" s="67" t="str">
        <f t="shared" si="118"/>
        <v/>
      </c>
    </row>
    <row r="204" spans="1:59" ht="12" x14ac:dyDescent="0.3">
      <c r="A204" s="445"/>
      <c r="B204" s="3"/>
      <c r="C204" s="3"/>
      <c r="D204" s="495" t="str">
        <f t="shared" si="119"/>
        <v/>
      </c>
      <c r="E204" s="3"/>
      <c r="F204" s="3"/>
      <c r="G204" s="3"/>
      <c r="H204" s="4"/>
      <c r="I204" s="9"/>
      <c r="J204" s="9"/>
      <c r="K204" s="9"/>
      <c r="L204" s="9"/>
      <c r="M204" s="8"/>
      <c r="N204" s="381" t="str">
        <f>IF(D204="No",1,(IF(AND(C204="Part 1033",D204="Yes",H204="Line-Haul"),IF(E204&gt;=20,0.27,(VLOOKUP(E204,'Proration Factors'!$E$14:$F$33,2,FALSE))),(IF(AND(C204="Part 1033",D204="Yes",H204="Switch"),IF(E204&gt;=40,0.2,(VLOOKUP(E204,'Proration Factors'!$H$14:$I$53,2,FALSE))),(IF(AND(C204="Part 92",D204="Yes"),IF(E204&gt;=32,0.143,(VLOOKUP(E204,'Proration Factors'!$B$14:$C$45,2,FALSE))),"")))))))</f>
        <v/>
      </c>
      <c r="O204" s="382" t="str">
        <f t="shared" si="120"/>
        <v/>
      </c>
      <c r="P204" s="383" t="str">
        <f t="shared" si="121"/>
        <v/>
      </c>
      <c r="Q204" s="384" t="str">
        <f t="shared" si="0"/>
        <v/>
      </c>
      <c r="R204" s="3"/>
      <c r="S204" s="205"/>
      <c r="T204" s="60"/>
      <c r="U204" s="68">
        <f t="shared" si="97"/>
        <v>0</v>
      </c>
      <c r="V204" s="26">
        <f t="shared" si="98"/>
        <v>0</v>
      </c>
      <c r="W204" s="26">
        <f t="shared" si="99"/>
        <v>0</v>
      </c>
      <c r="X204" s="21">
        <f t="shared" si="100"/>
        <v>0</v>
      </c>
      <c r="Y204" s="42" t="str">
        <f t="shared" si="101"/>
        <v/>
      </c>
      <c r="Z204" s="26" t="str">
        <f t="shared" si="102"/>
        <v/>
      </c>
      <c r="AA204" s="22" t="str">
        <f t="shared" si="103"/>
        <v/>
      </c>
      <c r="AB204" s="22" t="str">
        <f t="shared" si="104"/>
        <v/>
      </c>
      <c r="AC204" s="26" t="str">
        <f t="shared" si="105"/>
        <v/>
      </c>
      <c r="AD204" s="27" t="str">
        <f t="shared" si="106"/>
        <v/>
      </c>
      <c r="AE204" s="69" t="str">
        <f t="shared" si="107"/>
        <v/>
      </c>
      <c r="AF204" s="60">
        <f t="shared" si="108"/>
        <v>0</v>
      </c>
      <c r="AG204" s="70" t="str">
        <f t="shared" si="109"/>
        <v/>
      </c>
      <c r="AH204" s="70" t="str">
        <f t="shared" si="110"/>
        <v/>
      </c>
      <c r="AI204" s="71" t="str">
        <f t="shared" si="111"/>
        <v/>
      </c>
      <c r="AJ204" s="69">
        <f t="shared" si="127"/>
        <v>0</v>
      </c>
      <c r="AK204" s="60">
        <f t="shared" si="128"/>
        <v>0</v>
      </c>
      <c r="AL204" s="60">
        <f t="shared" si="129"/>
        <v>0</v>
      </c>
      <c r="AM204" s="60">
        <f t="shared" si="130"/>
        <v>0</v>
      </c>
      <c r="AN204" s="60">
        <f t="shared" si="131"/>
        <v>0</v>
      </c>
      <c r="AO204" s="60">
        <f t="shared" si="132"/>
        <v>0</v>
      </c>
      <c r="AP204" s="60">
        <f t="shared" si="133"/>
        <v>0</v>
      </c>
      <c r="AQ204" s="60">
        <f t="shared" si="134"/>
        <v>0</v>
      </c>
      <c r="AR204" s="60">
        <f t="shared" si="135"/>
        <v>0</v>
      </c>
      <c r="AS204" s="60">
        <f t="shared" si="136"/>
        <v>0</v>
      </c>
      <c r="AT204" s="60">
        <f t="shared" si="137"/>
        <v>0</v>
      </c>
      <c r="AU204" s="60">
        <f t="shared" si="138"/>
        <v>0</v>
      </c>
      <c r="AV204" s="68">
        <f t="shared" si="122"/>
        <v>0</v>
      </c>
      <c r="AW204" s="68">
        <f t="shared" si="123"/>
        <v>0</v>
      </c>
      <c r="AX204" s="69" t="str">
        <f t="shared" si="124"/>
        <v/>
      </c>
      <c r="AY204" s="68" t="str">
        <f t="shared" si="125"/>
        <v/>
      </c>
      <c r="AZ204" s="67" t="str">
        <f t="shared" si="126"/>
        <v/>
      </c>
      <c r="BA204" s="68" t="str">
        <f t="shared" si="112"/>
        <v/>
      </c>
      <c r="BB204" s="69" t="str">
        <f t="shared" si="113"/>
        <v/>
      </c>
      <c r="BC204" s="68">
        <f t="shared" si="114"/>
        <v>0</v>
      </c>
      <c r="BD204" s="67" t="str">
        <f t="shared" si="115"/>
        <v/>
      </c>
      <c r="BE204" s="69" t="str">
        <f t="shared" si="116"/>
        <v/>
      </c>
      <c r="BF204" s="68" t="str">
        <f t="shared" si="117"/>
        <v/>
      </c>
      <c r="BG204" s="67" t="str">
        <f t="shared" si="118"/>
        <v/>
      </c>
    </row>
    <row r="205" spans="1:59" ht="12" x14ac:dyDescent="0.3">
      <c r="A205" s="445"/>
      <c r="B205" s="3"/>
      <c r="C205" s="3"/>
      <c r="D205" s="495" t="str">
        <f t="shared" si="119"/>
        <v/>
      </c>
      <c r="E205" s="3"/>
      <c r="F205" s="3"/>
      <c r="G205" s="3"/>
      <c r="H205" s="4"/>
      <c r="I205" s="9"/>
      <c r="J205" s="9"/>
      <c r="K205" s="9"/>
      <c r="L205" s="9"/>
      <c r="M205" s="8"/>
      <c r="N205" s="381" t="str">
        <f>IF(D205="No",1,(IF(AND(C205="Part 1033",D205="Yes",H205="Line-Haul"),IF(E205&gt;=20,0.27,(VLOOKUP(E205,'Proration Factors'!$E$14:$F$33,2,FALSE))),(IF(AND(C205="Part 1033",D205="Yes",H205="Switch"),IF(E205&gt;=40,0.2,(VLOOKUP(E205,'Proration Factors'!$H$14:$I$53,2,FALSE))),(IF(AND(C205="Part 92",D205="Yes"),IF(E205&gt;=32,0.143,(VLOOKUP(E205,'Proration Factors'!$B$14:$C$45,2,FALSE))),"")))))))</f>
        <v/>
      </c>
      <c r="O205" s="382" t="str">
        <f t="shared" si="120"/>
        <v/>
      </c>
      <c r="P205" s="383" t="str">
        <f t="shared" si="121"/>
        <v/>
      </c>
      <c r="Q205" s="384" t="str">
        <f t="shared" si="0"/>
        <v/>
      </c>
      <c r="R205" s="3"/>
      <c r="S205" s="205"/>
      <c r="T205" s="60"/>
      <c r="U205" s="68">
        <f t="shared" si="97"/>
        <v>0</v>
      </c>
      <c r="V205" s="26">
        <f t="shared" si="98"/>
        <v>0</v>
      </c>
      <c r="W205" s="26">
        <f t="shared" si="99"/>
        <v>0</v>
      </c>
      <c r="X205" s="21">
        <f t="shared" si="100"/>
        <v>0</v>
      </c>
      <c r="Y205" s="42" t="str">
        <f t="shared" si="101"/>
        <v/>
      </c>
      <c r="Z205" s="26" t="str">
        <f t="shared" si="102"/>
        <v/>
      </c>
      <c r="AA205" s="22" t="str">
        <f t="shared" si="103"/>
        <v/>
      </c>
      <c r="AB205" s="22" t="str">
        <f t="shared" si="104"/>
        <v/>
      </c>
      <c r="AC205" s="26" t="str">
        <f t="shared" si="105"/>
        <v/>
      </c>
      <c r="AD205" s="27" t="str">
        <f t="shared" si="106"/>
        <v/>
      </c>
      <c r="AE205" s="69" t="str">
        <f t="shared" si="107"/>
        <v/>
      </c>
      <c r="AF205" s="60">
        <f t="shared" si="108"/>
        <v>0</v>
      </c>
      <c r="AG205" s="70" t="str">
        <f t="shared" si="109"/>
        <v/>
      </c>
      <c r="AH205" s="70" t="str">
        <f t="shared" si="110"/>
        <v/>
      </c>
      <c r="AI205" s="71" t="str">
        <f t="shared" si="111"/>
        <v/>
      </c>
      <c r="AJ205" s="69">
        <f t="shared" si="127"/>
        <v>0</v>
      </c>
      <c r="AK205" s="60">
        <f t="shared" si="128"/>
        <v>0</v>
      </c>
      <c r="AL205" s="60">
        <f t="shared" si="129"/>
        <v>0</v>
      </c>
      <c r="AM205" s="60">
        <f t="shared" si="130"/>
        <v>0</v>
      </c>
      <c r="AN205" s="60">
        <f t="shared" si="131"/>
        <v>0</v>
      </c>
      <c r="AO205" s="60">
        <f t="shared" si="132"/>
        <v>0</v>
      </c>
      <c r="AP205" s="60">
        <f t="shared" si="133"/>
        <v>0</v>
      </c>
      <c r="AQ205" s="60">
        <f t="shared" si="134"/>
        <v>0</v>
      </c>
      <c r="AR205" s="60">
        <f t="shared" si="135"/>
        <v>0</v>
      </c>
      <c r="AS205" s="60">
        <f t="shared" si="136"/>
        <v>0</v>
      </c>
      <c r="AT205" s="60">
        <f t="shared" si="137"/>
        <v>0</v>
      </c>
      <c r="AU205" s="60">
        <f t="shared" si="138"/>
        <v>0</v>
      </c>
      <c r="AV205" s="68">
        <f t="shared" si="122"/>
        <v>0</v>
      </c>
      <c r="AW205" s="68">
        <f t="shared" si="123"/>
        <v>0</v>
      </c>
      <c r="AX205" s="69" t="str">
        <f t="shared" si="124"/>
        <v/>
      </c>
      <c r="AY205" s="68" t="str">
        <f t="shared" si="125"/>
        <v/>
      </c>
      <c r="AZ205" s="67" t="str">
        <f t="shared" si="126"/>
        <v/>
      </c>
      <c r="BA205" s="68" t="str">
        <f t="shared" si="112"/>
        <v/>
      </c>
      <c r="BB205" s="69" t="str">
        <f t="shared" si="113"/>
        <v/>
      </c>
      <c r="BC205" s="68">
        <f t="shared" si="114"/>
        <v>0</v>
      </c>
      <c r="BD205" s="67" t="str">
        <f t="shared" si="115"/>
        <v/>
      </c>
      <c r="BE205" s="69" t="str">
        <f t="shared" si="116"/>
        <v/>
      </c>
      <c r="BF205" s="68" t="str">
        <f t="shared" si="117"/>
        <v/>
      </c>
      <c r="BG205" s="67" t="str">
        <f t="shared" si="118"/>
        <v/>
      </c>
    </row>
    <row r="206" spans="1:59" ht="12" x14ac:dyDescent="0.3">
      <c r="A206" s="445"/>
      <c r="B206" s="3"/>
      <c r="C206" s="3"/>
      <c r="D206" s="495" t="str">
        <f t="shared" si="119"/>
        <v/>
      </c>
      <c r="E206" s="3"/>
      <c r="F206" s="3"/>
      <c r="G206" s="3"/>
      <c r="H206" s="4"/>
      <c r="I206" s="9"/>
      <c r="J206" s="9"/>
      <c r="K206" s="9"/>
      <c r="L206" s="9"/>
      <c r="M206" s="8"/>
      <c r="N206" s="381" t="str">
        <f>IF(D206="No",1,(IF(AND(C206="Part 1033",D206="Yes",H206="Line-Haul"),IF(E206&gt;=20,0.27,(VLOOKUP(E206,'Proration Factors'!$E$14:$F$33,2,FALSE))),(IF(AND(C206="Part 1033",D206="Yes",H206="Switch"),IF(E206&gt;=40,0.2,(VLOOKUP(E206,'Proration Factors'!$H$14:$I$53,2,FALSE))),(IF(AND(C206="Part 92",D206="Yes"),IF(E206&gt;=32,0.143,(VLOOKUP(E206,'Proration Factors'!$B$14:$C$45,2,FALSE))),"")))))))</f>
        <v/>
      </c>
      <c r="O206" s="382" t="str">
        <f t="shared" si="120"/>
        <v/>
      </c>
      <c r="P206" s="383" t="str">
        <f t="shared" si="121"/>
        <v/>
      </c>
      <c r="Q206" s="384" t="str">
        <f t="shared" si="0"/>
        <v/>
      </c>
      <c r="R206" s="3"/>
      <c r="S206" s="205"/>
      <c r="T206" s="60"/>
      <c r="U206" s="68">
        <f t="shared" si="97"/>
        <v>0</v>
      </c>
      <c r="V206" s="26">
        <f t="shared" si="98"/>
        <v>0</v>
      </c>
      <c r="W206" s="26">
        <f t="shared" si="99"/>
        <v>0</v>
      </c>
      <c r="X206" s="21">
        <f t="shared" si="100"/>
        <v>0</v>
      </c>
      <c r="Y206" s="42" t="str">
        <f t="shared" si="101"/>
        <v/>
      </c>
      <c r="Z206" s="26" t="str">
        <f t="shared" si="102"/>
        <v/>
      </c>
      <c r="AA206" s="22" t="str">
        <f t="shared" si="103"/>
        <v/>
      </c>
      <c r="AB206" s="22" t="str">
        <f t="shared" si="104"/>
        <v/>
      </c>
      <c r="AC206" s="26" t="str">
        <f t="shared" si="105"/>
        <v/>
      </c>
      <c r="AD206" s="27" t="str">
        <f t="shared" si="106"/>
        <v/>
      </c>
      <c r="AE206" s="69" t="str">
        <f t="shared" si="107"/>
        <v/>
      </c>
      <c r="AF206" s="60">
        <f t="shared" si="108"/>
        <v>0</v>
      </c>
      <c r="AG206" s="70" t="str">
        <f t="shared" si="109"/>
        <v/>
      </c>
      <c r="AH206" s="70" t="str">
        <f t="shared" si="110"/>
        <v/>
      </c>
      <c r="AI206" s="71" t="str">
        <f t="shared" si="111"/>
        <v/>
      </c>
      <c r="AJ206" s="69">
        <f t="shared" si="127"/>
        <v>0</v>
      </c>
      <c r="AK206" s="60">
        <f t="shared" si="128"/>
        <v>0</v>
      </c>
      <c r="AL206" s="60">
        <f t="shared" si="129"/>
        <v>0</v>
      </c>
      <c r="AM206" s="60">
        <f t="shared" si="130"/>
        <v>0</v>
      </c>
      <c r="AN206" s="60">
        <f t="shared" si="131"/>
        <v>0</v>
      </c>
      <c r="AO206" s="60">
        <f t="shared" si="132"/>
        <v>0</v>
      </c>
      <c r="AP206" s="60">
        <f t="shared" si="133"/>
        <v>0</v>
      </c>
      <c r="AQ206" s="60">
        <f t="shared" si="134"/>
        <v>0</v>
      </c>
      <c r="AR206" s="60">
        <f t="shared" si="135"/>
        <v>0</v>
      </c>
      <c r="AS206" s="60">
        <f t="shared" si="136"/>
        <v>0</v>
      </c>
      <c r="AT206" s="60">
        <f t="shared" si="137"/>
        <v>0</v>
      </c>
      <c r="AU206" s="60">
        <f t="shared" si="138"/>
        <v>0</v>
      </c>
      <c r="AV206" s="68">
        <f t="shared" si="122"/>
        <v>0</v>
      </c>
      <c r="AW206" s="68">
        <f t="shared" si="123"/>
        <v>0</v>
      </c>
      <c r="AX206" s="69" t="str">
        <f t="shared" si="124"/>
        <v/>
      </c>
      <c r="AY206" s="68" t="str">
        <f t="shared" si="125"/>
        <v/>
      </c>
      <c r="AZ206" s="67" t="str">
        <f t="shared" si="126"/>
        <v/>
      </c>
      <c r="BA206" s="68" t="str">
        <f t="shared" si="112"/>
        <v/>
      </c>
      <c r="BB206" s="69" t="str">
        <f t="shared" si="113"/>
        <v/>
      </c>
      <c r="BC206" s="68">
        <f t="shared" si="114"/>
        <v>0</v>
      </c>
      <c r="BD206" s="67" t="str">
        <f t="shared" si="115"/>
        <v/>
      </c>
      <c r="BE206" s="69" t="str">
        <f t="shared" si="116"/>
        <v/>
      </c>
      <c r="BF206" s="68" t="str">
        <f t="shared" si="117"/>
        <v/>
      </c>
      <c r="BG206" s="67" t="str">
        <f t="shared" si="118"/>
        <v/>
      </c>
    </row>
    <row r="207" spans="1:59" ht="12" x14ac:dyDescent="0.3">
      <c r="A207" s="445"/>
      <c r="B207" s="3"/>
      <c r="C207" s="3"/>
      <c r="D207" s="495" t="str">
        <f t="shared" si="119"/>
        <v/>
      </c>
      <c r="E207" s="3"/>
      <c r="F207" s="3"/>
      <c r="G207" s="3"/>
      <c r="H207" s="4"/>
      <c r="I207" s="9"/>
      <c r="J207" s="9"/>
      <c r="K207" s="9"/>
      <c r="L207" s="9"/>
      <c r="M207" s="8"/>
      <c r="N207" s="381" t="str">
        <f>IF(D207="No",1,(IF(AND(C207="Part 1033",D207="Yes",H207="Line-Haul"),IF(E207&gt;=20,0.27,(VLOOKUP(E207,'Proration Factors'!$E$14:$F$33,2,FALSE))),(IF(AND(C207="Part 1033",D207="Yes",H207="Switch"),IF(E207&gt;=40,0.2,(VLOOKUP(E207,'Proration Factors'!$H$14:$I$53,2,FALSE))),(IF(AND(C207="Part 92",D207="Yes"),IF(E207&gt;=32,0.143,(VLOOKUP(E207,'Proration Factors'!$B$14:$C$45,2,FALSE))),"")))))))</f>
        <v/>
      </c>
      <c r="O207" s="382" t="str">
        <f t="shared" si="120"/>
        <v/>
      </c>
      <c r="P207" s="383" t="str">
        <f t="shared" si="121"/>
        <v/>
      </c>
      <c r="Q207" s="384" t="str">
        <f t="shared" si="0"/>
        <v/>
      </c>
      <c r="R207" s="3"/>
      <c r="S207" s="205"/>
      <c r="T207" s="60"/>
      <c r="U207" s="68">
        <f t="shared" ref="U207:U270" si="139">IF(OR(Q207=$B$380,Q207=$B$381,Q207=$B$382,Q207=$B$383,Q207=$B$384,Q207=$B$385,Q207=$B$386),1,0)</f>
        <v>0</v>
      </c>
      <c r="V207" s="26">
        <f t="shared" ref="V207:V270" si="140" xml:space="preserve"> IF(NOT(OR(ISBLANK($C$11), ISBLANK(B207),ISBLANK(C207),ISBLANK(D207),ISBLANK(F207),ISBLANK(G207),ISBLANK(H207),ISBLANK(I207),ISBLANK(J207),ISBLANK(N207),ISBLANK(L207), ISBLANK(M207))),1,0)</f>
        <v>0</v>
      </c>
      <c r="W207" s="26">
        <f t="shared" ref="W207:W270" si="141">IF(ISBLANK(G207),0,IF(AND($C$11&gt;2014,D207=$C$375,G207&lt;&gt;$E$378),1,IF(AND(G207&lt;&gt;$E$377,D207=$C$375,$C$11&lt;2015,OR(AND(H207=$F$377,$C$11&gt;2011),AND(H207=$F$378,$C$11&gt;2010))),1,0)))</f>
        <v>0</v>
      </c>
      <c r="X207" s="21">
        <f t="shared" ref="X207:X270" si="142">IF(AND(G207&lt;&gt;$E$376,D207=$C$375,C207=$B$374,$C$11&gt;2005,OR(AND(H207=$F$377,$C$11&lt;2012),AND(H207=$F$378,$C$11&lt;2011))),1,IF(AND(G207=$E$376,D207=$C$375,C207&lt;&gt;$B$374,$C$11&gt;2005,OR(AND(H207=$F$377,$C$11&lt;2012),AND(H207=$F$378,$C$11&lt;2011))),1,0))</f>
        <v>0</v>
      </c>
      <c r="Y207" s="42" t="str">
        <f t="shared" ref="Y207:Y270" si="143">G207&amp;F207&amp;H207</f>
        <v/>
      </c>
      <c r="Z207" s="26" t="str">
        <f t="shared" ref="Z207:Z270" si="144">IF(AND(C207=$B$375,D207=$C$374,G207=$E$376,F207=$D$375,$C$11&lt;2013,H207=$F$377),0.2,IF(AND(C207=$B$375,F207=$D$375,G207=$E$376,H207=$F$378,$C$11&lt;2013),0.24,""))</f>
        <v/>
      </c>
      <c r="AA207" s="22" t="str">
        <f t="shared" ref="AA207:AA270" si="145">IF(AND(V207&lt;&gt;0,C207=$B$375,Z207=""),IF(VLOOKUP(Y207,$U$319:$AC$353,5,FALSE)&lt;&gt;0,VLOOKUP(Y207,$U$319:$AC$353,5,FALSE),""),"")</f>
        <v/>
      </c>
      <c r="AB207" s="22" t="str">
        <f t="shared" ref="AB207:AB270" si="146">IF(AND(V207&lt;&gt;0,C207=$B$374,Z207=""),IF(VLOOKUP(Y207,$U$319:$AC$353,7,FALSE)&lt;&gt;0,VLOOKUP(Y207,$U$319:$AC$353,7,FALSE),""),"")</f>
        <v/>
      </c>
      <c r="AC207" s="26" t="str">
        <f t="shared" ref="AC207:AC270" si="147">IF(AND(V207&lt;&gt;0,C207=$B$375),VLOOKUP(Y207,$U$319:$AC$353,6,FALSE),"")</f>
        <v/>
      </c>
      <c r="AD207" s="27" t="str">
        <f t="shared" ref="AD207:AD270" si="148">IF(AND(V207&lt;&gt;0,C207=$B$374),VLOOKUP(Y207,$U$319:$AC$353,8,FALSE),"")</f>
        <v/>
      </c>
      <c r="AE207" s="69" t="str">
        <f t="shared" ref="AE207:AE270" si="149">IF(AND(AC207="",AD207=""),"",IF(OR(AC207=0,AD207=0),0,IF(OR(M207&gt;AC207,M207&gt;AD207),1,0)))</f>
        <v/>
      </c>
      <c r="AF207" s="60">
        <f t="shared" ref="AF207:AF270" si="150">IF(B207=B206,(IF(AND(C207=C206,D207=D206,I207=I206,L207=L206),0,1)),0)</f>
        <v>0</v>
      </c>
      <c r="AG207" s="70" t="str">
        <f t="shared" ref="AG207:AG270" si="151">IF(C207=$B$374,IF(H207=$F$377,$B$395,$B$394),IF(AND(H207=$F$378,G207=$E$375),$B$393,IF(AND(H207=$F$378,G207=$E$376),$B$392,"")))</f>
        <v/>
      </c>
      <c r="AH207" s="70" t="str">
        <f t="shared" ref="AH207:AH270" si="152">IF(AND(C207=$B$375,H207=$F$377), IF(G207=$E$374,$B$391,IF(G207=$E$375,$B$390,IF(G207=$E$376,$B$389,IF(G207=$E$377,$B$388,"")))),"")</f>
        <v/>
      </c>
      <c r="AI207" s="71" t="str">
        <f t="shared" ref="AI207:AI270" si="153">IF(AG207&lt;&gt;"",AG207,AH207)</f>
        <v/>
      </c>
      <c r="AJ207" s="69">
        <f t="shared" si="127"/>
        <v>0</v>
      </c>
      <c r="AK207" s="60">
        <f t="shared" si="128"/>
        <v>0</v>
      </c>
      <c r="AL207" s="60">
        <f t="shared" si="129"/>
        <v>0</v>
      </c>
      <c r="AM207" s="60">
        <f t="shared" si="130"/>
        <v>0</v>
      </c>
      <c r="AN207" s="60">
        <f t="shared" si="131"/>
        <v>0</v>
      </c>
      <c r="AO207" s="60">
        <f t="shared" si="132"/>
        <v>0</v>
      </c>
      <c r="AP207" s="60">
        <f t="shared" si="133"/>
        <v>0</v>
      </c>
      <c r="AQ207" s="60">
        <f t="shared" si="134"/>
        <v>0</v>
      </c>
      <c r="AR207" s="60">
        <f t="shared" si="135"/>
        <v>0</v>
      </c>
      <c r="AS207" s="60">
        <f t="shared" si="136"/>
        <v>0</v>
      </c>
      <c r="AT207" s="60">
        <f t="shared" si="137"/>
        <v>0</v>
      </c>
      <c r="AU207" s="60">
        <f t="shared" si="138"/>
        <v>0</v>
      </c>
      <c r="AV207" s="68">
        <f t="shared" si="122"/>
        <v>0</v>
      </c>
      <c r="AW207" s="68">
        <f t="shared" si="123"/>
        <v>0</v>
      </c>
      <c r="AX207" s="69" t="str">
        <f t="shared" si="124"/>
        <v/>
      </c>
      <c r="AY207" s="68" t="str">
        <f t="shared" si="125"/>
        <v/>
      </c>
      <c r="AZ207" s="67" t="str">
        <f t="shared" si="126"/>
        <v/>
      </c>
      <c r="BA207" s="68" t="str">
        <f t="shared" ref="BA207:BA270" si="154">IF(AND(AZ207&lt;&gt;"",AZ207&lt;0),B207,"")</f>
        <v/>
      </c>
      <c r="BB207" s="69" t="str">
        <f t="shared" ref="BB207:BB270" si="155">IF(AND(AZ207&lt;&gt;"",AZ207&gt;0),B207,IF(BA207&lt;&gt;"","Using",""))</f>
        <v/>
      </c>
      <c r="BC207" s="68">
        <f t="shared" ref="BC207:BC270" si="156">IF(AND(V207=1,AZ207&lt;&gt;0, AZ207&lt;&gt;""),MATCH(BB207,$BA$14:$BA$315,0),0)</f>
        <v>0</v>
      </c>
      <c r="BD207" s="67" t="str">
        <f t="shared" ref="BD207:BD270" si="157">IF(ISERROR(BC207),0,IF(BC207&gt;1,1,""))</f>
        <v/>
      </c>
      <c r="BE207" s="69" t="str">
        <f t="shared" ref="BE207:BE270" si="158">IF(AND(F207=$D$376,OR(G207&lt;&gt;$E$378,C207&lt;&gt;$B$375)),$B$381,IF(AND(C207=$B$374,OR(G207=$E$377,G207=$E$378)),$B$385,IF(AE207=1,$B$382,IF(BD207=1,$B$386,""))))</f>
        <v/>
      </c>
      <c r="BF207" s="68" t="str">
        <f t="shared" ref="BF207:BF270" si="159">IF(AND(D207=$C$375,N207&lt;&gt;"",N207&lt;1),$B$380,IF(F590=0,"",IF(AF207=1,$B$383,IF(OR(W207=1,X207=1),$B$387,""))))</f>
        <v/>
      </c>
      <c r="BG207" s="67" t="str">
        <f t="shared" ref="BG207:BG270" si="160">IF(BE207&lt;&gt;"",BE207,BF207)</f>
        <v/>
      </c>
    </row>
    <row r="208" spans="1:59" ht="12" x14ac:dyDescent="0.3">
      <c r="A208" s="445"/>
      <c r="B208" s="3"/>
      <c r="C208" s="3"/>
      <c r="D208" s="495" t="str">
        <f t="shared" ref="D208:D271" si="161">IF(ISBLANK(B208),"",(IF(MID(B208,5,1)="G","No",IF(MID(B208,5,1)="K","Yes","N/A"))))</f>
        <v/>
      </c>
      <c r="E208" s="3"/>
      <c r="F208" s="3"/>
      <c r="G208" s="3"/>
      <c r="H208" s="4"/>
      <c r="I208" s="9"/>
      <c r="J208" s="9"/>
      <c r="K208" s="9"/>
      <c r="L208" s="9"/>
      <c r="M208" s="8"/>
      <c r="N208" s="381" t="str">
        <f>IF(D208="No",1,(IF(AND(C208="Part 1033",D208="Yes",H208="Line-Haul"),IF(E208&gt;=20,0.27,(VLOOKUP(E208,'Proration Factors'!$E$14:$F$33,2,FALSE))),(IF(AND(C208="Part 1033",D208="Yes",H208="Switch"),IF(E208&gt;=40,0.2,(VLOOKUP(E208,'Proration Factors'!$H$14:$I$53,2,FALSE))),(IF(AND(C208="Part 92",D208="Yes"),IF(E208&gt;=32,0.143,(VLOOKUP(E208,'Proration Factors'!$B$14:$C$45,2,FALSE))),"")))))))</f>
        <v/>
      </c>
      <c r="O208" s="382" t="str">
        <f t="shared" ref="O208:O271" si="162">IF(Z208&lt;&gt;"",Z208,IF(AA208&lt;&gt;"",AA208,IF(AB208&lt;&gt;"",AB208,"")))</f>
        <v/>
      </c>
      <c r="P208" s="383" t="str">
        <f t="shared" ref="P208:P271" si="163">IF(D208="N/A","",(IF(AND(U208=0,V208=1),(O208-M208)*1.341*J208*L208*N208*10^-3,"")))</f>
        <v/>
      </c>
      <c r="Q208" s="384" t="str">
        <f t="shared" si="0"/>
        <v/>
      </c>
      <c r="R208" s="3"/>
      <c r="S208" s="205"/>
      <c r="T208" s="60"/>
      <c r="U208" s="68">
        <f t="shared" si="139"/>
        <v>0</v>
      </c>
      <c r="V208" s="26">
        <f t="shared" si="140"/>
        <v>0</v>
      </c>
      <c r="W208" s="26">
        <f t="shared" si="141"/>
        <v>0</v>
      </c>
      <c r="X208" s="21">
        <f t="shared" si="142"/>
        <v>0</v>
      </c>
      <c r="Y208" s="42" t="str">
        <f t="shared" si="143"/>
        <v/>
      </c>
      <c r="Z208" s="26" t="str">
        <f t="shared" si="144"/>
        <v/>
      </c>
      <c r="AA208" s="22" t="str">
        <f t="shared" si="145"/>
        <v/>
      </c>
      <c r="AB208" s="22" t="str">
        <f t="shared" si="146"/>
        <v/>
      </c>
      <c r="AC208" s="26" t="str">
        <f t="shared" si="147"/>
        <v/>
      </c>
      <c r="AD208" s="27" t="str">
        <f t="shared" si="148"/>
        <v/>
      </c>
      <c r="AE208" s="69" t="str">
        <f t="shared" si="149"/>
        <v/>
      </c>
      <c r="AF208" s="60">
        <f t="shared" si="150"/>
        <v>0</v>
      </c>
      <c r="AG208" s="70" t="str">
        <f t="shared" si="151"/>
        <v/>
      </c>
      <c r="AH208" s="70" t="str">
        <f t="shared" si="152"/>
        <v/>
      </c>
      <c r="AI208" s="71" t="str">
        <f t="shared" si="153"/>
        <v/>
      </c>
      <c r="AJ208" s="69">
        <f t="shared" si="127"/>
        <v>0</v>
      </c>
      <c r="AK208" s="60">
        <f t="shared" si="128"/>
        <v>0</v>
      </c>
      <c r="AL208" s="60">
        <f t="shared" si="129"/>
        <v>0</v>
      </c>
      <c r="AM208" s="60">
        <f t="shared" si="130"/>
        <v>0</v>
      </c>
      <c r="AN208" s="60">
        <f t="shared" si="131"/>
        <v>0</v>
      </c>
      <c r="AO208" s="60">
        <f t="shared" si="132"/>
        <v>0</v>
      </c>
      <c r="AP208" s="60">
        <f t="shared" si="133"/>
        <v>0</v>
      </c>
      <c r="AQ208" s="60">
        <f t="shared" si="134"/>
        <v>0</v>
      </c>
      <c r="AR208" s="60">
        <f t="shared" si="135"/>
        <v>0</v>
      </c>
      <c r="AS208" s="60">
        <f t="shared" si="136"/>
        <v>0</v>
      </c>
      <c r="AT208" s="60">
        <f t="shared" si="137"/>
        <v>0</v>
      </c>
      <c r="AU208" s="60">
        <f t="shared" si="138"/>
        <v>0</v>
      </c>
      <c r="AV208" s="68">
        <f t="shared" si="122"/>
        <v>0</v>
      </c>
      <c r="AW208" s="68">
        <f t="shared" si="123"/>
        <v>0</v>
      </c>
      <c r="AX208" s="69" t="str">
        <f t="shared" si="124"/>
        <v/>
      </c>
      <c r="AY208" s="68" t="str">
        <f t="shared" si="125"/>
        <v/>
      </c>
      <c r="AZ208" s="67" t="str">
        <f t="shared" si="126"/>
        <v/>
      </c>
      <c r="BA208" s="68" t="str">
        <f t="shared" si="154"/>
        <v/>
      </c>
      <c r="BB208" s="69" t="str">
        <f t="shared" si="155"/>
        <v/>
      </c>
      <c r="BC208" s="68">
        <f t="shared" si="156"/>
        <v>0</v>
      </c>
      <c r="BD208" s="67" t="str">
        <f t="shared" si="157"/>
        <v/>
      </c>
      <c r="BE208" s="69" t="str">
        <f t="shared" si="158"/>
        <v/>
      </c>
      <c r="BF208" s="68" t="str">
        <f t="shared" si="159"/>
        <v/>
      </c>
      <c r="BG208" s="67" t="str">
        <f t="shared" si="160"/>
        <v/>
      </c>
    </row>
    <row r="209" spans="1:59" ht="12" x14ac:dyDescent="0.3">
      <c r="A209" s="445"/>
      <c r="B209" s="3"/>
      <c r="C209" s="3"/>
      <c r="D209" s="495" t="str">
        <f t="shared" si="161"/>
        <v/>
      </c>
      <c r="E209" s="3"/>
      <c r="F209" s="3"/>
      <c r="G209" s="3"/>
      <c r="H209" s="4"/>
      <c r="I209" s="9"/>
      <c r="J209" s="9"/>
      <c r="K209" s="9"/>
      <c r="L209" s="9"/>
      <c r="M209" s="8"/>
      <c r="N209" s="381" t="str">
        <f>IF(D209="No",1,(IF(AND(C209="Part 1033",D209="Yes",H209="Line-Haul"),IF(E209&gt;=20,0.27,(VLOOKUP(E209,'Proration Factors'!$E$14:$F$33,2,FALSE))),(IF(AND(C209="Part 1033",D209="Yes",H209="Switch"),IF(E209&gt;=40,0.2,(VLOOKUP(E209,'Proration Factors'!$H$14:$I$53,2,FALSE))),(IF(AND(C209="Part 92",D209="Yes"),IF(E209&gt;=32,0.143,(VLOOKUP(E209,'Proration Factors'!$B$14:$C$45,2,FALSE))),"")))))))</f>
        <v/>
      </c>
      <c r="O209" s="382" t="str">
        <f t="shared" si="162"/>
        <v/>
      </c>
      <c r="P209" s="383" t="str">
        <f t="shared" si="163"/>
        <v/>
      </c>
      <c r="Q209" s="384" t="str">
        <f t="shared" si="0"/>
        <v/>
      </c>
      <c r="R209" s="3"/>
      <c r="S209" s="205"/>
      <c r="T209" s="60"/>
      <c r="U209" s="68">
        <f t="shared" si="139"/>
        <v>0</v>
      </c>
      <c r="V209" s="26">
        <f t="shared" si="140"/>
        <v>0</v>
      </c>
      <c r="W209" s="26">
        <f t="shared" si="141"/>
        <v>0</v>
      </c>
      <c r="X209" s="21">
        <f t="shared" si="142"/>
        <v>0</v>
      </c>
      <c r="Y209" s="42" t="str">
        <f t="shared" si="143"/>
        <v/>
      </c>
      <c r="Z209" s="26" t="str">
        <f t="shared" si="144"/>
        <v/>
      </c>
      <c r="AA209" s="22" t="str">
        <f t="shared" si="145"/>
        <v/>
      </c>
      <c r="AB209" s="22" t="str">
        <f t="shared" si="146"/>
        <v/>
      </c>
      <c r="AC209" s="26" t="str">
        <f t="shared" si="147"/>
        <v/>
      </c>
      <c r="AD209" s="27" t="str">
        <f t="shared" si="148"/>
        <v/>
      </c>
      <c r="AE209" s="69" t="str">
        <f t="shared" si="149"/>
        <v/>
      </c>
      <c r="AF209" s="60">
        <f t="shared" si="150"/>
        <v>0</v>
      </c>
      <c r="AG209" s="70" t="str">
        <f t="shared" si="151"/>
        <v/>
      </c>
      <c r="AH209" s="70" t="str">
        <f t="shared" si="152"/>
        <v/>
      </c>
      <c r="AI209" s="71" t="str">
        <f t="shared" si="153"/>
        <v/>
      </c>
      <c r="AJ209" s="69">
        <f t="shared" si="127"/>
        <v>0</v>
      </c>
      <c r="AK209" s="60">
        <f t="shared" si="128"/>
        <v>0</v>
      </c>
      <c r="AL209" s="60">
        <f t="shared" si="129"/>
        <v>0</v>
      </c>
      <c r="AM209" s="60">
        <f t="shared" si="130"/>
        <v>0</v>
      </c>
      <c r="AN209" s="60">
        <f t="shared" si="131"/>
        <v>0</v>
      </c>
      <c r="AO209" s="60">
        <f t="shared" si="132"/>
        <v>0</v>
      </c>
      <c r="AP209" s="60">
        <f t="shared" si="133"/>
        <v>0</v>
      </c>
      <c r="AQ209" s="60">
        <f t="shared" si="134"/>
        <v>0</v>
      </c>
      <c r="AR209" s="60">
        <f t="shared" si="135"/>
        <v>0</v>
      </c>
      <c r="AS209" s="60">
        <f t="shared" si="136"/>
        <v>0</v>
      </c>
      <c r="AT209" s="60">
        <f t="shared" si="137"/>
        <v>0</v>
      </c>
      <c r="AU209" s="60">
        <f t="shared" si="138"/>
        <v>0</v>
      </c>
      <c r="AV209" s="68">
        <f t="shared" si="122"/>
        <v>0</v>
      </c>
      <c r="AW209" s="68">
        <f t="shared" si="123"/>
        <v>0</v>
      </c>
      <c r="AX209" s="69" t="str">
        <f t="shared" si="124"/>
        <v/>
      </c>
      <c r="AY209" s="68" t="str">
        <f t="shared" si="125"/>
        <v/>
      </c>
      <c r="AZ209" s="67" t="str">
        <f t="shared" si="126"/>
        <v/>
      </c>
      <c r="BA209" s="68" t="str">
        <f t="shared" si="154"/>
        <v/>
      </c>
      <c r="BB209" s="69" t="str">
        <f t="shared" si="155"/>
        <v/>
      </c>
      <c r="BC209" s="68">
        <f t="shared" si="156"/>
        <v>0</v>
      </c>
      <c r="BD209" s="67" t="str">
        <f t="shared" si="157"/>
        <v/>
      </c>
      <c r="BE209" s="69" t="str">
        <f t="shared" si="158"/>
        <v/>
      </c>
      <c r="BF209" s="68" t="str">
        <f t="shared" si="159"/>
        <v/>
      </c>
      <c r="BG209" s="67" t="str">
        <f t="shared" si="160"/>
        <v/>
      </c>
    </row>
    <row r="210" spans="1:59" ht="12" x14ac:dyDescent="0.3">
      <c r="A210" s="445"/>
      <c r="B210" s="3"/>
      <c r="C210" s="3"/>
      <c r="D210" s="495" t="str">
        <f t="shared" si="161"/>
        <v/>
      </c>
      <c r="E210" s="3"/>
      <c r="F210" s="3"/>
      <c r="G210" s="3"/>
      <c r="H210" s="4"/>
      <c r="I210" s="9"/>
      <c r="J210" s="9"/>
      <c r="K210" s="9"/>
      <c r="L210" s="9"/>
      <c r="M210" s="8"/>
      <c r="N210" s="381" t="str">
        <f>IF(D210="No",1,(IF(AND(C210="Part 1033",D210="Yes",H210="Line-Haul"),IF(E210&gt;=20,0.27,(VLOOKUP(E210,'Proration Factors'!$E$14:$F$33,2,FALSE))),(IF(AND(C210="Part 1033",D210="Yes",H210="Switch"),IF(E210&gt;=40,0.2,(VLOOKUP(E210,'Proration Factors'!$H$14:$I$53,2,FALSE))),(IF(AND(C210="Part 92",D210="Yes"),IF(E210&gt;=32,0.143,(VLOOKUP(E210,'Proration Factors'!$B$14:$C$45,2,FALSE))),"")))))))</f>
        <v/>
      </c>
      <c r="O210" s="382" t="str">
        <f t="shared" si="162"/>
        <v/>
      </c>
      <c r="P210" s="383" t="str">
        <f t="shared" si="163"/>
        <v/>
      </c>
      <c r="Q210" s="384" t="str">
        <f t="shared" si="0"/>
        <v/>
      </c>
      <c r="R210" s="3"/>
      <c r="S210" s="205"/>
      <c r="T210" s="60"/>
      <c r="U210" s="68">
        <f t="shared" si="139"/>
        <v>0</v>
      </c>
      <c r="V210" s="26">
        <f t="shared" si="140"/>
        <v>0</v>
      </c>
      <c r="W210" s="26">
        <f t="shared" si="141"/>
        <v>0</v>
      </c>
      <c r="X210" s="21">
        <f t="shared" si="142"/>
        <v>0</v>
      </c>
      <c r="Y210" s="42" t="str">
        <f t="shared" si="143"/>
        <v/>
      </c>
      <c r="Z210" s="26" t="str">
        <f t="shared" si="144"/>
        <v/>
      </c>
      <c r="AA210" s="22" t="str">
        <f t="shared" si="145"/>
        <v/>
      </c>
      <c r="AB210" s="22" t="str">
        <f t="shared" si="146"/>
        <v/>
      </c>
      <c r="AC210" s="26" t="str">
        <f t="shared" si="147"/>
        <v/>
      </c>
      <c r="AD210" s="27" t="str">
        <f t="shared" si="148"/>
        <v/>
      </c>
      <c r="AE210" s="69" t="str">
        <f t="shared" si="149"/>
        <v/>
      </c>
      <c r="AF210" s="60">
        <f t="shared" si="150"/>
        <v>0</v>
      </c>
      <c r="AG210" s="70" t="str">
        <f t="shared" si="151"/>
        <v/>
      </c>
      <c r="AH210" s="70" t="str">
        <f t="shared" si="152"/>
        <v/>
      </c>
      <c r="AI210" s="71" t="str">
        <f t="shared" si="153"/>
        <v/>
      </c>
      <c r="AJ210" s="69">
        <f t="shared" si="127"/>
        <v>0</v>
      </c>
      <c r="AK210" s="60">
        <f t="shared" si="128"/>
        <v>0</v>
      </c>
      <c r="AL210" s="60">
        <f t="shared" si="129"/>
        <v>0</v>
      </c>
      <c r="AM210" s="60">
        <f t="shared" si="130"/>
        <v>0</v>
      </c>
      <c r="AN210" s="60">
        <f t="shared" si="131"/>
        <v>0</v>
      </c>
      <c r="AO210" s="60">
        <f t="shared" si="132"/>
        <v>0</v>
      </c>
      <c r="AP210" s="60">
        <f t="shared" si="133"/>
        <v>0</v>
      </c>
      <c r="AQ210" s="60">
        <f t="shared" si="134"/>
        <v>0</v>
      </c>
      <c r="AR210" s="60">
        <f t="shared" si="135"/>
        <v>0</v>
      </c>
      <c r="AS210" s="60">
        <f t="shared" si="136"/>
        <v>0</v>
      </c>
      <c r="AT210" s="60">
        <f t="shared" si="137"/>
        <v>0</v>
      </c>
      <c r="AU210" s="60">
        <f t="shared" si="138"/>
        <v>0</v>
      </c>
      <c r="AV210" s="68">
        <f t="shared" ref="AV210:AV273" si="164">IF(AND(G210=$E$378,P210&lt;0),L210,0)</f>
        <v>0</v>
      </c>
      <c r="AW210" s="68">
        <f t="shared" ref="AW210:AW273" si="165">IF(AND(P210&lt;&gt;"",G210=$E$378),L210,0)</f>
        <v>0</v>
      </c>
      <c r="AX210" s="69" t="str">
        <f t="shared" ref="AX210:AX273" si="166">IF(AND(D210=$C$375,F210=$D$374,C210=$B$374,P210&lt;0,P210&lt;&gt;""),L210,"")</f>
        <v/>
      </c>
      <c r="AY210" s="68" t="str">
        <f t="shared" ref="AY210:AY273" si="167">IF(AND(D210=$C$375,C210=$B$374,F210=$D$374,P210&lt;&gt;""),L210,"")</f>
        <v/>
      </c>
      <c r="AZ210" s="67" t="str">
        <f t="shared" ref="AZ210:AZ273" si="168">IF(AND(V210=1,C210=$B$375,O210&lt;&gt;""),(O210-M210)*1.341*J210*L210*N210*10^-3,"")</f>
        <v/>
      </c>
      <c r="BA210" s="68" t="str">
        <f t="shared" si="154"/>
        <v/>
      </c>
      <c r="BB210" s="69" t="str">
        <f t="shared" si="155"/>
        <v/>
      </c>
      <c r="BC210" s="68">
        <f t="shared" si="156"/>
        <v>0</v>
      </c>
      <c r="BD210" s="67" t="str">
        <f t="shared" si="157"/>
        <v/>
      </c>
      <c r="BE210" s="69" t="str">
        <f t="shared" si="158"/>
        <v/>
      </c>
      <c r="BF210" s="68" t="str">
        <f t="shared" si="159"/>
        <v/>
      </c>
      <c r="BG210" s="67" t="str">
        <f t="shared" si="160"/>
        <v/>
      </c>
    </row>
    <row r="211" spans="1:59" ht="12" x14ac:dyDescent="0.3">
      <c r="A211" s="445"/>
      <c r="B211" s="3"/>
      <c r="C211" s="3"/>
      <c r="D211" s="495" t="str">
        <f t="shared" si="161"/>
        <v/>
      </c>
      <c r="E211" s="3"/>
      <c r="F211" s="3"/>
      <c r="G211" s="3"/>
      <c r="H211" s="4"/>
      <c r="I211" s="9"/>
      <c r="J211" s="9"/>
      <c r="K211" s="9"/>
      <c r="L211" s="9"/>
      <c r="M211" s="8"/>
      <c r="N211" s="381" t="str">
        <f>IF(D211="No",1,(IF(AND(C211="Part 1033",D211="Yes",H211="Line-Haul"),IF(E211&gt;=20,0.27,(VLOOKUP(E211,'Proration Factors'!$E$14:$F$33,2,FALSE))),(IF(AND(C211="Part 1033",D211="Yes",H211="Switch"),IF(E211&gt;=40,0.2,(VLOOKUP(E211,'Proration Factors'!$H$14:$I$53,2,FALSE))),(IF(AND(C211="Part 92",D211="Yes"),IF(E211&gt;=32,0.143,(VLOOKUP(E211,'Proration Factors'!$B$14:$C$45,2,FALSE))),"")))))))</f>
        <v/>
      </c>
      <c r="O211" s="382" t="str">
        <f t="shared" si="162"/>
        <v/>
      </c>
      <c r="P211" s="383" t="str">
        <f t="shared" si="163"/>
        <v/>
      </c>
      <c r="Q211" s="384" t="str">
        <f t="shared" si="0"/>
        <v/>
      </c>
      <c r="R211" s="3"/>
      <c r="S211" s="205"/>
      <c r="T211" s="60"/>
      <c r="U211" s="68">
        <f t="shared" si="139"/>
        <v>0</v>
      </c>
      <c r="V211" s="26">
        <f t="shared" si="140"/>
        <v>0</v>
      </c>
      <c r="W211" s="26">
        <f t="shared" si="141"/>
        <v>0</v>
      </c>
      <c r="X211" s="21">
        <f t="shared" si="142"/>
        <v>0</v>
      </c>
      <c r="Y211" s="42" t="str">
        <f t="shared" si="143"/>
        <v/>
      </c>
      <c r="Z211" s="26" t="str">
        <f t="shared" si="144"/>
        <v/>
      </c>
      <c r="AA211" s="22" t="str">
        <f t="shared" si="145"/>
        <v/>
      </c>
      <c r="AB211" s="22" t="str">
        <f t="shared" si="146"/>
        <v/>
      </c>
      <c r="AC211" s="26" t="str">
        <f t="shared" si="147"/>
        <v/>
      </c>
      <c r="AD211" s="27" t="str">
        <f t="shared" si="148"/>
        <v/>
      </c>
      <c r="AE211" s="69" t="str">
        <f t="shared" si="149"/>
        <v/>
      </c>
      <c r="AF211" s="60">
        <f t="shared" si="150"/>
        <v>0</v>
      </c>
      <c r="AG211" s="70" t="str">
        <f t="shared" si="151"/>
        <v/>
      </c>
      <c r="AH211" s="70" t="str">
        <f t="shared" si="152"/>
        <v/>
      </c>
      <c r="AI211" s="71" t="str">
        <f t="shared" si="153"/>
        <v/>
      </c>
      <c r="AJ211" s="62">
        <f t="shared" si="127"/>
        <v>0</v>
      </c>
      <c r="AK211" s="63">
        <f t="shared" si="128"/>
        <v>0</v>
      </c>
      <c r="AL211" s="63">
        <f t="shared" si="129"/>
        <v>0</v>
      </c>
      <c r="AM211" s="63">
        <f t="shared" si="130"/>
        <v>0</v>
      </c>
      <c r="AN211" s="63">
        <f t="shared" si="131"/>
        <v>0</v>
      </c>
      <c r="AO211" s="63">
        <f t="shared" si="132"/>
        <v>0</v>
      </c>
      <c r="AP211" s="63">
        <f t="shared" si="133"/>
        <v>0</v>
      </c>
      <c r="AQ211" s="63">
        <f t="shared" si="134"/>
        <v>0</v>
      </c>
      <c r="AR211" s="63">
        <f t="shared" si="135"/>
        <v>0</v>
      </c>
      <c r="AS211" s="63">
        <f t="shared" si="136"/>
        <v>0</v>
      </c>
      <c r="AT211" s="63">
        <f t="shared" si="137"/>
        <v>0</v>
      </c>
      <c r="AU211" s="63">
        <f t="shared" si="138"/>
        <v>0</v>
      </c>
      <c r="AV211" s="68">
        <f t="shared" si="164"/>
        <v>0</v>
      </c>
      <c r="AW211" s="68">
        <f t="shared" si="165"/>
        <v>0</v>
      </c>
      <c r="AX211" s="69" t="str">
        <f t="shared" si="166"/>
        <v/>
      </c>
      <c r="AY211" s="68" t="str">
        <f t="shared" si="167"/>
        <v/>
      </c>
      <c r="AZ211" s="67" t="str">
        <f t="shared" si="168"/>
        <v/>
      </c>
      <c r="BA211" s="68" t="str">
        <f t="shared" si="154"/>
        <v/>
      </c>
      <c r="BB211" s="69" t="str">
        <f t="shared" si="155"/>
        <v/>
      </c>
      <c r="BC211" s="68">
        <f t="shared" si="156"/>
        <v>0</v>
      </c>
      <c r="BD211" s="67" t="str">
        <f t="shared" si="157"/>
        <v/>
      </c>
      <c r="BE211" s="69" t="str">
        <f t="shared" si="158"/>
        <v/>
      </c>
      <c r="BF211" s="68" t="str">
        <f t="shared" si="159"/>
        <v/>
      </c>
      <c r="BG211" s="67" t="str">
        <f t="shared" si="160"/>
        <v/>
      </c>
    </row>
    <row r="212" spans="1:59" ht="12" x14ac:dyDescent="0.3">
      <c r="A212" s="445"/>
      <c r="B212" s="3"/>
      <c r="C212" s="3"/>
      <c r="D212" s="495" t="str">
        <f t="shared" si="161"/>
        <v/>
      </c>
      <c r="E212" s="3"/>
      <c r="F212" s="3"/>
      <c r="G212" s="3"/>
      <c r="H212" s="4"/>
      <c r="I212" s="9"/>
      <c r="J212" s="9"/>
      <c r="K212" s="9"/>
      <c r="L212" s="9"/>
      <c r="M212" s="8"/>
      <c r="N212" s="381" t="str">
        <f>IF(D212="No",1,(IF(AND(C212="Part 1033",D212="Yes",H212="Line-Haul"),IF(E212&gt;=20,0.27,(VLOOKUP(E212,'Proration Factors'!$E$14:$F$33,2,FALSE))),(IF(AND(C212="Part 1033",D212="Yes",H212="Switch"),IF(E212&gt;=40,0.2,(VLOOKUP(E212,'Proration Factors'!$H$14:$I$53,2,FALSE))),(IF(AND(C212="Part 92",D212="Yes"),IF(E212&gt;=32,0.143,(VLOOKUP(E212,'Proration Factors'!$B$14:$C$45,2,FALSE))),"")))))))</f>
        <v/>
      </c>
      <c r="O212" s="382" t="str">
        <f t="shared" si="162"/>
        <v/>
      </c>
      <c r="P212" s="383" t="str">
        <f t="shared" si="163"/>
        <v/>
      </c>
      <c r="Q212" s="384" t="str">
        <f t="shared" si="0"/>
        <v/>
      </c>
      <c r="R212" s="3"/>
      <c r="S212" s="205"/>
      <c r="T212" s="60"/>
      <c r="U212" s="68">
        <f t="shared" si="139"/>
        <v>0</v>
      </c>
      <c r="V212" s="26">
        <f t="shared" si="140"/>
        <v>0</v>
      </c>
      <c r="W212" s="26">
        <f t="shared" si="141"/>
        <v>0</v>
      </c>
      <c r="X212" s="21">
        <f t="shared" si="142"/>
        <v>0</v>
      </c>
      <c r="Y212" s="42" t="str">
        <f t="shared" si="143"/>
        <v/>
      </c>
      <c r="Z212" s="26" t="str">
        <f t="shared" si="144"/>
        <v/>
      </c>
      <c r="AA212" s="22" t="str">
        <f t="shared" si="145"/>
        <v/>
      </c>
      <c r="AB212" s="22" t="str">
        <f t="shared" si="146"/>
        <v/>
      </c>
      <c r="AC212" s="26" t="str">
        <f t="shared" si="147"/>
        <v/>
      </c>
      <c r="AD212" s="27" t="str">
        <f t="shared" si="148"/>
        <v/>
      </c>
      <c r="AE212" s="69" t="str">
        <f t="shared" si="149"/>
        <v/>
      </c>
      <c r="AF212" s="60">
        <f t="shared" si="150"/>
        <v>0</v>
      </c>
      <c r="AG212" s="70" t="str">
        <f t="shared" si="151"/>
        <v/>
      </c>
      <c r="AH212" s="70" t="str">
        <f t="shared" si="152"/>
        <v/>
      </c>
      <c r="AI212" s="71" t="str">
        <f t="shared" si="153"/>
        <v/>
      </c>
      <c r="AJ212" s="69">
        <f t="shared" si="127"/>
        <v>0</v>
      </c>
      <c r="AK212" s="60">
        <f t="shared" si="128"/>
        <v>0</v>
      </c>
      <c r="AL212" s="60">
        <f t="shared" si="129"/>
        <v>0</v>
      </c>
      <c r="AM212" s="60">
        <f t="shared" si="130"/>
        <v>0</v>
      </c>
      <c r="AN212" s="60">
        <f t="shared" si="131"/>
        <v>0</v>
      </c>
      <c r="AO212" s="60">
        <f t="shared" si="132"/>
        <v>0</v>
      </c>
      <c r="AP212" s="60">
        <f t="shared" si="133"/>
        <v>0</v>
      </c>
      <c r="AQ212" s="60">
        <f t="shared" si="134"/>
        <v>0</v>
      </c>
      <c r="AR212" s="60">
        <f t="shared" si="135"/>
        <v>0</v>
      </c>
      <c r="AS212" s="60">
        <f t="shared" si="136"/>
        <v>0</v>
      </c>
      <c r="AT212" s="60">
        <f t="shared" si="137"/>
        <v>0</v>
      </c>
      <c r="AU212" s="60">
        <f t="shared" si="138"/>
        <v>0</v>
      </c>
      <c r="AV212" s="68">
        <f t="shared" si="164"/>
        <v>0</v>
      </c>
      <c r="AW212" s="68">
        <f t="shared" si="165"/>
        <v>0</v>
      </c>
      <c r="AX212" s="69" t="str">
        <f t="shared" si="166"/>
        <v/>
      </c>
      <c r="AY212" s="68" t="str">
        <f t="shared" si="167"/>
        <v/>
      </c>
      <c r="AZ212" s="67" t="str">
        <f t="shared" si="168"/>
        <v/>
      </c>
      <c r="BA212" s="68" t="str">
        <f t="shared" si="154"/>
        <v/>
      </c>
      <c r="BB212" s="69" t="str">
        <f t="shared" si="155"/>
        <v/>
      </c>
      <c r="BC212" s="68">
        <f t="shared" si="156"/>
        <v>0</v>
      </c>
      <c r="BD212" s="67" t="str">
        <f t="shared" si="157"/>
        <v/>
      </c>
      <c r="BE212" s="69" t="str">
        <f t="shared" si="158"/>
        <v/>
      </c>
      <c r="BF212" s="68" t="str">
        <f t="shared" si="159"/>
        <v/>
      </c>
      <c r="BG212" s="67" t="str">
        <f t="shared" si="160"/>
        <v/>
      </c>
    </row>
    <row r="213" spans="1:59" ht="12" x14ac:dyDescent="0.3">
      <c r="A213" s="445"/>
      <c r="B213" s="3"/>
      <c r="C213" s="3"/>
      <c r="D213" s="495" t="str">
        <f t="shared" si="161"/>
        <v/>
      </c>
      <c r="E213" s="3"/>
      <c r="F213" s="3"/>
      <c r="G213" s="3"/>
      <c r="H213" s="4"/>
      <c r="I213" s="9"/>
      <c r="J213" s="9"/>
      <c r="K213" s="9"/>
      <c r="L213" s="9"/>
      <c r="M213" s="8"/>
      <c r="N213" s="381" t="str">
        <f>IF(D213="No",1,(IF(AND(C213="Part 1033",D213="Yes",H213="Line-Haul"),IF(E213&gt;=20,0.27,(VLOOKUP(E213,'Proration Factors'!$E$14:$F$33,2,FALSE))),(IF(AND(C213="Part 1033",D213="Yes",H213="Switch"),IF(E213&gt;=40,0.2,(VLOOKUP(E213,'Proration Factors'!$H$14:$I$53,2,FALSE))),(IF(AND(C213="Part 92",D213="Yes"),IF(E213&gt;=32,0.143,(VLOOKUP(E213,'Proration Factors'!$B$14:$C$45,2,FALSE))),"")))))))</f>
        <v/>
      </c>
      <c r="O213" s="382" t="str">
        <f t="shared" si="162"/>
        <v/>
      </c>
      <c r="P213" s="383" t="str">
        <f t="shared" si="163"/>
        <v/>
      </c>
      <c r="Q213" s="384" t="str">
        <f t="shared" si="0"/>
        <v/>
      </c>
      <c r="R213" s="3"/>
      <c r="S213" s="205"/>
      <c r="T213" s="60"/>
      <c r="U213" s="68">
        <f t="shared" si="139"/>
        <v>0</v>
      </c>
      <c r="V213" s="26">
        <f t="shared" si="140"/>
        <v>0</v>
      </c>
      <c r="W213" s="26">
        <f t="shared" si="141"/>
        <v>0</v>
      </c>
      <c r="X213" s="21">
        <f t="shared" si="142"/>
        <v>0</v>
      </c>
      <c r="Y213" s="42" t="str">
        <f t="shared" si="143"/>
        <v/>
      </c>
      <c r="Z213" s="26" t="str">
        <f t="shared" si="144"/>
        <v/>
      </c>
      <c r="AA213" s="22" t="str">
        <f t="shared" si="145"/>
        <v/>
      </c>
      <c r="AB213" s="22" t="str">
        <f t="shared" si="146"/>
        <v/>
      </c>
      <c r="AC213" s="26" t="str">
        <f t="shared" si="147"/>
        <v/>
      </c>
      <c r="AD213" s="27" t="str">
        <f t="shared" si="148"/>
        <v/>
      </c>
      <c r="AE213" s="69" t="str">
        <f t="shared" si="149"/>
        <v/>
      </c>
      <c r="AF213" s="60">
        <f t="shared" si="150"/>
        <v>0</v>
      </c>
      <c r="AG213" s="70" t="str">
        <f t="shared" si="151"/>
        <v/>
      </c>
      <c r="AH213" s="70" t="str">
        <f t="shared" si="152"/>
        <v/>
      </c>
      <c r="AI213" s="71" t="str">
        <f t="shared" si="153"/>
        <v/>
      </c>
      <c r="AJ213" s="69">
        <f t="shared" si="127"/>
        <v>0</v>
      </c>
      <c r="AK213" s="60">
        <f t="shared" si="128"/>
        <v>0</v>
      </c>
      <c r="AL213" s="60">
        <f t="shared" si="129"/>
        <v>0</v>
      </c>
      <c r="AM213" s="60">
        <f t="shared" si="130"/>
        <v>0</v>
      </c>
      <c r="AN213" s="60">
        <f t="shared" si="131"/>
        <v>0</v>
      </c>
      <c r="AO213" s="60">
        <f t="shared" si="132"/>
        <v>0</v>
      </c>
      <c r="AP213" s="60">
        <f t="shared" si="133"/>
        <v>0</v>
      </c>
      <c r="AQ213" s="60">
        <f t="shared" si="134"/>
        <v>0</v>
      </c>
      <c r="AR213" s="60">
        <f t="shared" si="135"/>
        <v>0</v>
      </c>
      <c r="AS213" s="60">
        <f t="shared" si="136"/>
        <v>0</v>
      </c>
      <c r="AT213" s="60">
        <f t="shared" si="137"/>
        <v>0</v>
      </c>
      <c r="AU213" s="60">
        <f t="shared" si="138"/>
        <v>0</v>
      </c>
      <c r="AV213" s="68">
        <f t="shared" si="164"/>
        <v>0</v>
      </c>
      <c r="AW213" s="68">
        <f t="shared" si="165"/>
        <v>0</v>
      </c>
      <c r="AX213" s="69" t="str">
        <f t="shared" si="166"/>
        <v/>
      </c>
      <c r="AY213" s="68" t="str">
        <f t="shared" si="167"/>
        <v/>
      </c>
      <c r="AZ213" s="67" t="str">
        <f t="shared" si="168"/>
        <v/>
      </c>
      <c r="BA213" s="68" t="str">
        <f t="shared" si="154"/>
        <v/>
      </c>
      <c r="BB213" s="69" t="str">
        <f t="shared" si="155"/>
        <v/>
      </c>
      <c r="BC213" s="68">
        <f t="shared" si="156"/>
        <v>0</v>
      </c>
      <c r="BD213" s="67" t="str">
        <f t="shared" si="157"/>
        <v/>
      </c>
      <c r="BE213" s="69" t="str">
        <f t="shared" si="158"/>
        <v/>
      </c>
      <c r="BF213" s="68" t="str">
        <f t="shared" si="159"/>
        <v/>
      </c>
      <c r="BG213" s="67" t="str">
        <f t="shared" si="160"/>
        <v/>
      </c>
    </row>
    <row r="214" spans="1:59" ht="12" x14ac:dyDescent="0.3">
      <c r="A214" s="445"/>
      <c r="B214" s="3"/>
      <c r="C214" s="3"/>
      <c r="D214" s="495" t="str">
        <f t="shared" si="161"/>
        <v/>
      </c>
      <c r="E214" s="3"/>
      <c r="F214" s="3"/>
      <c r="G214" s="3"/>
      <c r="H214" s="4"/>
      <c r="I214" s="9"/>
      <c r="J214" s="9"/>
      <c r="K214" s="9"/>
      <c r="L214" s="9"/>
      <c r="M214" s="8"/>
      <c r="N214" s="381" t="str">
        <f>IF(D214="No",1,(IF(AND(C214="Part 1033",D214="Yes",H214="Line-Haul"),IF(E214&gt;=20,0.27,(VLOOKUP(E214,'Proration Factors'!$E$14:$F$33,2,FALSE))),(IF(AND(C214="Part 1033",D214="Yes",H214="Switch"),IF(E214&gt;=40,0.2,(VLOOKUP(E214,'Proration Factors'!$H$14:$I$53,2,FALSE))),(IF(AND(C214="Part 92",D214="Yes"),IF(E214&gt;=32,0.143,(VLOOKUP(E214,'Proration Factors'!$B$14:$C$45,2,FALSE))),"")))))))</f>
        <v/>
      </c>
      <c r="O214" s="382" t="str">
        <f t="shared" si="162"/>
        <v/>
      </c>
      <c r="P214" s="383" t="str">
        <f t="shared" si="163"/>
        <v/>
      </c>
      <c r="Q214" s="384" t="str">
        <f t="shared" si="0"/>
        <v/>
      </c>
      <c r="R214" s="3"/>
      <c r="S214" s="205"/>
      <c r="T214" s="60"/>
      <c r="U214" s="68">
        <f t="shared" si="139"/>
        <v>0</v>
      </c>
      <c r="V214" s="26">
        <f t="shared" si="140"/>
        <v>0</v>
      </c>
      <c r="W214" s="26">
        <f t="shared" si="141"/>
        <v>0</v>
      </c>
      <c r="X214" s="21">
        <f t="shared" si="142"/>
        <v>0</v>
      </c>
      <c r="Y214" s="42" t="str">
        <f t="shared" si="143"/>
        <v/>
      </c>
      <c r="Z214" s="26" t="str">
        <f t="shared" si="144"/>
        <v/>
      </c>
      <c r="AA214" s="22" t="str">
        <f t="shared" si="145"/>
        <v/>
      </c>
      <c r="AB214" s="22" t="str">
        <f t="shared" si="146"/>
        <v/>
      </c>
      <c r="AC214" s="26" t="str">
        <f t="shared" si="147"/>
        <v/>
      </c>
      <c r="AD214" s="27" t="str">
        <f t="shared" si="148"/>
        <v/>
      </c>
      <c r="AE214" s="69" t="str">
        <f t="shared" si="149"/>
        <v/>
      </c>
      <c r="AF214" s="60">
        <f t="shared" si="150"/>
        <v>0</v>
      </c>
      <c r="AG214" s="70" t="str">
        <f t="shared" si="151"/>
        <v/>
      </c>
      <c r="AH214" s="70" t="str">
        <f t="shared" si="152"/>
        <v/>
      </c>
      <c r="AI214" s="71" t="str">
        <f t="shared" si="153"/>
        <v/>
      </c>
      <c r="AJ214" s="69">
        <f t="shared" si="127"/>
        <v>0</v>
      </c>
      <c r="AK214" s="60">
        <f t="shared" si="128"/>
        <v>0</v>
      </c>
      <c r="AL214" s="60">
        <f t="shared" si="129"/>
        <v>0</v>
      </c>
      <c r="AM214" s="60">
        <f t="shared" si="130"/>
        <v>0</v>
      </c>
      <c r="AN214" s="60">
        <f t="shared" si="131"/>
        <v>0</v>
      </c>
      <c r="AO214" s="60">
        <f t="shared" si="132"/>
        <v>0</v>
      </c>
      <c r="AP214" s="60">
        <f t="shared" si="133"/>
        <v>0</v>
      </c>
      <c r="AQ214" s="60">
        <f t="shared" si="134"/>
        <v>0</v>
      </c>
      <c r="AR214" s="60">
        <f t="shared" si="135"/>
        <v>0</v>
      </c>
      <c r="AS214" s="60">
        <f t="shared" si="136"/>
        <v>0</v>
      </c>
      <c r="AT214" s="60">
        <f t="shared" si="137"/>
        <v>0</v>
      </c>
      <c r="AU214" s="60">
        <f t="shared" si="138"/>
        <v>0</v>
      </c>
      <c r="AV214" s="68">
        <f t="shared" si="164"/>
        <v>0</v>
      </c>
      <c r="AW214" s="68">
        <f t="shared" si="165"/>
        <v>0</v>
      </c>
      <c r="AX214" s="69" t="str">
        <f t="shared" si="166"/>
        <v/>
      </c>
      <c r="AY214" s="68" t="str">
        <f t="shared" si="167"/>
        <v/>
      </c>
      <c r="AZ214" s="67" t="str">
        <f t="shared" si="168"/>
        <v/>
      </c>
      <c r="BA214" s="68" t="str">
        <f t="shared" si="154"/>
        <v/>
      </c>
      <c r="BB214" s="69" t="str">
        <f t="shared" si="155"/>
        <v/>
      </c>
      <c r="BC214" s="68">
        <f t="shared" si="156"/>
        <v>0</v>
      </c>
      <c r="BD214" s="67" t="str">
        <f t="shared" si="157"/>
        <v/>
      </c>
      <c r="BE214" s="69" t="str">
        <f t="shared" si="158"/>
        <v/>
      </c>
      <c r="BF214" s="68" t="str">
        <f t="shared" si="159"/>
        <v/>
      </c>
      <c r="BG214" s="67" t="str">
        <f t="shared" si="160"/>
        <v/>
      </c>
    </row>
    <row r="215" spans="1:59" ht="12" x14ac:dyDescent="0.3">
      <c r="A215" s="445"/>
      <c r="B215" s="3"/>
      <c r="C215" s="3"/>
      <c r="D215" s="495" t="str">
        <f t="shared" si="161"/>
        <v/>
      </c>
      <c r="E215" s="3"/>
      <c r="F215" s="3"/>
      <c r="G215" s="3"/>
      <c r="H215" s="4"/>
      <c r="I215" s="9"/>
      <c r="J215" s="9"/>
      <c r="K215" s="9"/>
      <c r="L215" s="9"/>
      <c r="M215" s="8"/>
      <c r="N215" s="381" t="str">
        <f>IF(D215="No",1,(IF(AND(C215="Part 1033",D215="Yes",H215="Line-Haul"),IF(E215&gt;=20,0.27,(VLOOKUP(E215,'Proration Factors'!$E$14:$F$33,2,FALSE))),(IF(AND(C215="Part 1033",D215="Yes",H215="Switch"),IF(E215&gt;=40,0.2,(VLOOKUP(E215,'Proration Factors'!$H$14:$I$53,2,FALSE))),(IF(AND(C215="Part 92",D215="Yes"),IF(E215&gt;=32,0.143,(VLOOKUP(E215,'Proration Factors'!$B$14:$C$45,2,FALSE))),"")))))))</f>
        <v/>
      </c>
      <c r="O215" s="382" t="str">
        <f t="shared" si="162"/>
        <v/>
      </c>
      <c r="P215" s="383" t="str">
        <f t="shared" si="163"/>
        <v/>
      </c>
      <c r="Q215" s="384" t="str">
        <f t="shared" si="0"/>
        <v/>
      </c>
      <c r="R215" s="3"/>
      <c r="S215" s="205"/>
      <c r="T215" s="60"/>
      <c r="U215" s="68">
        <f t="shared" si="139"/>
        <v>0</v>
      </c>
      <c r="V215" s="26">
        <f t="shared" si="140"/>
        <v>0</v>
      </c>
      <c r="W215" s="26">
        <f t="shared" si="141"/>
        <v>0</v>
      </c>
      <c r="X215" s="21">
        <f t="shared" si="142"/>
        <v>0</v>
      </c>
      <c r="Y215" s="42" t="str">
        <f t="shared" si="143"/>
        <v/>
      </c>
      <c r="Z215" s="26" t="str">
        <f t="shared" si="144"/>
        <v/>
      </c>
      <c r="AA215" s="22" t="str">
        <f t="shared" si="145"/>
        <v/>
      </c>
      <c r="AB215" s="22" t="str">
        <f t="shared" si="146"/>
        <v/>
      </c>
      <c r="AC215" s="26" t="str">
        <f t="shared" si="147"/>
        <v/>
      </c>
      <c r="AD215" s="27" t="str">
        <f t="shared" si="148"/>
        <v/>
      </c>
      <c r="AE215" s="69" t="str">
        <f t="shared" si="149"/>
        <v/>
      </c>
      <c r="AF215" s="60">
        <f t="shared" si="150"/>
        <v>0</v>
      </c>
      <c r="AG215" s="70" t="str">
        <f t="shared" si="151"/>
        <v/>
      </c>
      <c r="AH215" s="70" t="str">
        <f t="shared" si="152"/>
        <v/>
      </c>
      <c r="AI215" s="71" t="str">
        <f t="shared" si="153"/>
        <v/>
      </c>
      <c r="AJ215" s="69">
        <f t="shared" si="127"/>
        <v>0</v>
      </c>
      <c r="AK215" s="60">
        <f t="shared" si="128"/>
        <v>0</v>
      </c>
      <c r="AL215" s="60">
        <f t="shared" si="129"/>
        <v>0</v>
      </c>
      <c r="AM215" s="60">
        <f t="shared" si="130"/>
        <v>0</v>
      </c>
      <c r="AN215" s="60">
        <f t="shared" si="131"/>
        <v>0</v>
      </c>
      <c r="AO215" s="60">
        <f t="shared" si="132"/>
        <v>0</v>
      </c>
      <c r="AP215" s="60">
        <f t="shared" si="133"/>
        <v>0</v>
      </c>
      <c r="AQ215" s="60">
        <f t="shared" si="134"/>
        <v>0</v>
      </c>
      <c r="AR215" s="60">
        <f t="shared" si="135"/>
        <v>0</v>
      </c>
      <c r="AS215" s="60">
        <f t="shared" si="136"/>
        <v>0</v>
      </c>
      <c r="AT215" s="60">
        <f t="shared" si="137"/>
        <v>0</v>
      </c>
      <c r="AU215" s="60">
        <f t="shared" si="138"/>
        <v>0</v>
      </c>
      <c r="AV215" s="68">
        <f t="shared" si="164"/>
        <v>0</v>
      </c>
      <c r="AW215" s="68">
        <f t="shared" si="165"/>
        <v>0</v>
      </c>
      <c r="AX215" s="69" t="str">
        <f t="shared" si="166"/>
        <v/>
      </c>
      <c r="AY215" s="68" t="str">
        <f t="shared" si="167"/>
        <v/>
      </c>
      <c r="AZ215" s="67" t="str">
        <f t="shared" si="168"/>
        <v/>
      </c>
      <c r="BA215" s="68" t="str">
        <f t="shared" si="154"/>
        <v/>
      </c>
      <c r="BB215" s="69" t="str">
        <f t="shared" si="155"/>
        <v/>
      </c>
      <c r="BC215" s="68">
        <f t="shared" si="156"/>
        <v>0</v>
      </c>
      <c r="BD215" s="67" t="str">
        <f t="shared" si="157"/>
        <v/>
      </c>
      <c r="BE215" s="69" t="str">
        <f t="shared" si="158"/>
        <v/>
      </c>
      <c r="BF215" s="68" t="str">
        <f t="shared" si="159"/>
        <v/>
      </c>
      <c r="BG215" s="67" t="str">
        <f t="shared" si="160"/>
        <v/>
      </c>
    </row>
    <row r="216" spans="1:59" ht="12" x14ac:dyDescent="0.3">
      <c r="A216" s="445"/>
      <c r="B216" s="3"/>
      <c r="C216" s="3"/>
      <c r="D216" s="495" t="str">
        <f t="shared" si="161"/>
        <v/>
      </c>
      <c r="E216" s="3"/>
      <c r="F216" s="3"/>
      <c r="G216" s="3"/>
      <c r="H216" s="4"/>
      <c r="I216" s="9"/>
      <c r="J216" s="9"/>
      <c r="K216" s="9"/>
      <c r="L216" s="9"/>
      <c r="M216" s="8"/>
      <c r="N216" s="381" t="str">
        <f>IF(D216="No",1,(IF(AND(C216="Part 1033",D216="Yes",H216="Line-Haul"),IF(E216&gt;=20,0.27,(VLOOKUP(E216,'Proration Factors'!$E$14:$F$33,2,FALSE))),(IF(AND(C216="Part 1033",D216="Yes",H216="Switch"),IF(E216&gt;=40,0.2,(VLOOKUP(E216,'Proration Factors'!$H$14:$I$53,2,FALSE))),(IF(AND(C216="Part 92",D216="Yes"),IF(E216&gt;=32,0.143,(VLOOKUP(E216,'Proration Factors'!$B$14:$C$45,2,FALSE))),"")))))))</f>
        <v/>
      </c>
      <c r="O216" s="382" t="str">
        <f t="shared" si="162"/>
        <v/>
      </c>
      <c r="P216" s="383" t="str">
        <f t="shared" si="163"/>
        <v/>
      </c>
      <c r="Q216" s="384" t="str">
        <f t="shared" si="0"/>
        <v/>
      </c>
      <c r="R216" s="3"/>
      <c r="S216" s="205"/>
      <c r="T216" s="60"/>
      <c r="U216" s="68">
        <f t="shared" si="139"/>
        <v>0</v>
      </c>
      <c r="V216" s="26">
        <f t="shared" si="140"/>
        <v>0</v>
      </c>
      <c r="W216" s="26">
        <f t="shared" si="141"/>
        <v>0</v>
      </c>
      <c r="X216" s="21">
        <f t="shared" si="142"/>
        <v>0</v>
      </c>
      <c r="Y216" s="42" t="str">
        <f t="shared" si="143"/>
        <v/>
      </c>
      <c r="Z216" s="26" t="str">
        <f t="shared" si="144"/>
        <v/>
      </c>
      <c r="AA216" s="22" t="str">
        <f t="shared" si="145"/>
        <v/>
      </c>
      <c r="AB216" s="22" t="str">
        <f t="shared" si="146"/>
        <v/>
      </c>
      <c r="AC216" s="26" t="str">
        <f t="shared" si="147"/>
        <v/>
      </c>
      <c r="AD216" s="27" t="str">
        <f t="shared" si="148"/>
        <v/>
      </c>
      <c r="AE216" s="69" t="str">
        <f t="shared" si="149"/>
        <v/>
      </c>
      <c r="AF216" s="60">
        <f t="shared" si="150"/>
        <v>0</v>
      </c>
      <c r="AG216" s="70" t="str">
        <f t="shared" si="151"/>
        <v/>
      </c>
      <c r="AH216" s="70" t="str">
        <f t="shared" si="152"/>
        <v/>
      </c>
      <c r="AI216" s="71" t="str">
        <f t="shared" si="153"/>
        <v/>
      </c>
      <c r="AJ216" s="69">
        <f t="shared" si="127"/>
        <v>0</v>
      </c>
      <c r="AK216" s="60">
        <f t="shared" si="128"/>
        <v>0</v>
      </c>
      <c r="AL216" s="60">
        <f t="shared" si="129"/>
        <v>0</v>
      </c>
      <c r="AM216" s="60">
        <f t="shared" si="130"/>
        <v>0</v>
      </c>
      <c r="AN216" s="60">
        <f t="shared" si="131"/>
        <v>0</v>
      </c>
      <c r="AO216" s="60">
        <f t="shared" si="132"/>
        <v>0</v>
      </c>
      <c r="AP216" s="60">
        <f t="shared" si="133"/>
        <v>0</v>
      </c>
      <c r="AQ216" s="60">
        <f t="shared" si="134"/>
        <v>0</v>
      </c>
      <c r="AR216" s="60">
        <f t="shared" si="135"/>
        <v>0</v>
      </c>
      <c r="AS216" s="60">
        <f t="shared" si="136"/>
        <v>0</v>
      </c>
      <c r="AT216" s="60">
        <f t="shared" si="137"/>
        <v>0</v>
      </c>
      <c r="AU216" s="60">
        <f t="shared" si="138"/>
        <v>0</v>
      </c>
      <c r="AV216" s="68">
        <f t="shared" si="164"/>
        <v>0</v>
      </c>
      <c r="AW216" s="68">
        <f t="shared" si="165"/>
        <v>0</v>
      </c>
      <c r="AX216" s="69" t="str">
        <f t="shared" si="166"/>
        <v/>
      </c>
      <c r="AY216" s="68" t="str">
        <f t="shared" si="167"/>
        <v/>
      </c>
      <c r="AZ216" s="67" t="str">
        <f t="shared" si="168"/>
        <v/>
      </c>
      <c r="BA216" s="68" t="str">
        <f t="shared" si="154"/>
        <v/>
      </c>
      <c r="BB216" s="69" t="str">
        <f t="shared" si="155"/>
        <v/>
      </c>
      <c r="BC216" s="68">
        <f t="shared" si="156"/>
        <v>0</v>
      </c>
      <c r="BD216" s="67" t="str">
        <f t="shared" si="157"/>
        <v/>
      </c>
      <c r="BE216" s="69" t="str">
        <f t="shared" si="158"/>
        <v/>
      </c>
      <c r="BF216" s="68" t="str">
        <f t="shared" si="159"/>
        <v/>
      </c>
      <c r="BG216" s="67" t="str">
        <f t="shared" si="160"/>
        <v/>
      </c>
    </row>
    <row r="217" spans="1:59" ht="12" x14ac:dyDescent="0.3">
      <c r="A217" s="445"/>
      <c r="B217" s="3"/>
      <c r="C217" s="3"/>
      <c r="D217" s="495" t="str">
        <f t="shared" si="161"/>
        <v/>
      </c>
      <c r="E217" s="3"/>
      <c r="F217" s="3"/>
      <c r="G217" s="3"/>
      <c r="H217" s="4"/>
      <c r="I217" s="9"/>
      <c r="J217" s="9"/>
      <c r="K217" s="9"/>
      <c r="L217" s="9"/>
      <c r="M217" s="8"/>
      <c r="N217" s="381" t="str">
        <f>IF(D217="No",1,(IF(AND(C217="Part 1033",D217="Yes",H217="Line-Haul"),IF(E217&gt;=20,0.27,(VLOOKUP(E217,'Proration Factors'!$E$14:$F$33,2,FALSE))),(IF(AND(C217="Part 1033",D217="Yes",H217="Switch"),IF(E217&gt;=40,0.2,(VLOOKUP(E217,'Proration Factors'!$H$14:$I$53,2,FALSE))),(IF(AND(C217="Part 92",D217="Yes"),IF(E217&gt;=32,0.143,(VLOOKUP(E217,'Proration Factors'!$B$14:$C$45,2,FALSE))),"")))))))</f>
        <v/>
      </c>
      <c r="O217" s="382" t="str">
        <f t="shared" si="162"/>
        <v/>
      </c>
      <c r="P217" s="383" t="str">
        <f t="shared" si="163"/>
        <v/>
      </c>
      <c r="Q217" s="384" t="str">
        <f t="shared" si="0"/>
        <v/>
      </c>
      <c r="R217" s="3"/>
      <c r="S217" s="205"/>
      <c r="T217" s="60"/>
      <c r="U217" s="68">
        <f t="shared" si="139"/>
        <v>0</v>
      </c>
      <c r="V217" s="26">
        <f t="shared" si="140"/>
        <v>0</v>
      </c>
      <c r="W217" s="26">
        <f t="shared" si="141"/>
        <v>0</v>
      </c>
      <c r="X217" s="21">
        <f t="shared" si="142"/>
        <v>0</v>
      </c>
      <c r="Y217" s="42" t="str">
        <f t="shared" si="143"/>
        <v/>
      </c>
      <c r="Z217" s="26" t="str">
        <f t="shared" si="144"/>
        <v/>
      </c>
      <c r="AA217" s="22" t="str">
        <f t="shared" si="145"/>
        <v/>
      </c>
      <c r="AB217" s="22" t="str">
        <f t="shared" si="146"/>
        <v/>
      </c>
      <c r="AC217" s="26" t="str">
        <f t="shared" si="147"/>
        <v/>
      </c>
      <c r="AD217" s="27" t="str">
        <f t="shared" si="148"/>
        <v/>
      </c>
      <c r="AE217" s="69" t="str">
        <f t="shared" si="149"/>
        <v/>
      </c>
      <c r="AF217" s="60">
        <f t="shared" si="150"/>
        <v>0</v>
      </c>
      <c r="AG217" s="70" t="str">
        <f t="shared" si="151"/>
        <v/>
      </c>
      <c r="AH217" s="70" t="str">
        <f t="shared" si="152"/>
        <v/>
      </c>
      <c r="AI217" s="71" t="str">
        <f t="shared" si="153"/>
        <v/>
      </c>
      <c r="AJ217" s="69">
        <f t="shared" si="127"/>
        <v>0</v>
      </c>
      <c r="AK217" s="60">
        <f t="shared" si="128"/>
        <v>0</v>
      </c>
      <c r="AL217" s="60">
        <f t="shared" si="129"/>
        <v>0</v>
      </c>
      <c r="AM217" s="60">
        <f t="shared" si="130"/>
        <v>0</v>
      </c>
      <c r="AN217" s="60">
        <f t="shared" si="131"/>
        <v>0</v>
      </c>
      <c r="AO217" s="60">
        <f t="shared" si="132"/>
        <v>0</v>
      </c>
      <c r="AP217" s="60">
        <f t="shared" si="133"/>
        <v>0</v>
      </c>
      <c r="AQ217" s="60">
        <f t="shared" si="134"/>
        <v>0</v>
      </c>
      <c r="AR217" s="60">
        <f t="shared" si="135"/>
        <v>0</v>
      </c>
      <c r="AS217" s="60">
        <f t="shared" si="136"/>
        <v>0</v>
      </c>
      <c r="AT217" s="60">
        <f t="shared" si="137"/>
        <v>0</v>
      </c>
      <c r="AU217" s="60">
        <f t="shared" si="138"/>
        <v>0</v>
      </c>
      <c r="AV217" s="68">
        <f t="shared" si="164"/>
        <v>0</v>
      </c>
      <c r="AW217" s="68">
        <f t="shared" si="165"/>
        <v>0</v>
      </c>
      <c r="AX217" s="69" t="str">
        <f t="shared" si="166"/>
        <v/>
      </c>
      <c r="AY217" s="68" t="str">
        <f t="shared" si="167"/>
        <v/>
      </c>
      <c r="AZ217" s="67" t="str">
        <f t="shared" si="168"/>
        <v/>
      </c>
      <c r="BA217" s="68" t="str">
        <f t="shared" si="154"/>
        <v/>
      </c>
      <c r="BB217" s="69" t="str">
        <f t="shared" si="155"/>
        <v/>
      </c>
      <c r="BC217" s="68">
        <f t="shared" si="156"/>
        <v>0</v>
      </c>
      <c r="BD217" s="67" t="str">
        <f t="shared" si="157"/>
        <v/>
      </c>
      <c r="BE217" s="69" t="str">
        <f t="shared" si="158"/>
        <v/>
      </c>
      <c r="BF217" s="68" t="str">
        <f t="shared" si="159"/>
        <v/>
      </c>
      <c r="BG217" s="67" t="str">
        <f t="shared" si="160"/>
        <v/>
      </c>
    </row>
    <row r="218" spans="1:59" ht="12" x14ac:dyDescent="0.3">
      <c r="A218" s="445"/>
      <c r="B218" s="3"/>
      <c r="C218" s="3"/>
      <c r="D218" s="495" t="str">
        <f t="shared" si="161"/>
        <v/>
      </c>
      <c r="E218" s="3"/>
      <c r="F218" s="3"/>
      <c r="G218" s="3"/>
      <c r="H218" s="4"/>
      <c r="I218" s="9"/>
      <c r="J218" s="9"/>
      <c r="K218" s="9"/>
      <c r="L218" s="9"/>
      <c r="M218" s="8"/>
      <c r="N218" s="381" t="str">
        <f>IF(D218="No",1,(IF(AND(C218="Part 1033",D218="Yes",H218="Line-Haul"),IF(E218&gt;=20,0.27,(VLOOKUP(E218,'Proration Factors'!$E$14:$F$33,2,FALSE))),(IF(AND(C218="Part 1033",D218="Yes",H218="Switch"),IF(E218&gt;=40,0.2,(VLOOKUP(E218,'Proration Factors'!$H$14:$I$53,2,FALSE))),(IF(AND(C218="Part 92",D218="Yes"),IF(E218&gt;=32,0.143,(VLOOKUP(E218,'Proration Factors'!$B$14:$C$45,2,FALSE))),"")))))))</f>
        <v/>
      </c>
      <c r="O218" s="382" t="str">
        <f t="shared" si="162"/>
        <v/>
      </c>
      <c r="P218" s="383" t="str">
        <f t="shared" si="163"/>
        <v/>
      </c>
      <c r="Q218" s="384" t="str">
        <f t="shared" si="0"/>
        <v/>
      </c>
      <c r="R218" s="3"/>
      <c r="S218" s="205"/>
      <c r="T218" s="60"/>
      <c r="U218" s="68">
        <f t="shared" si="139"/>
        <v>0</v>
      </c>
      <c r="V218" s="26">
        <f t="shared" si="140"/>
        <v>0</v>
      </c>
      <c r="W218" s="26">
        <f t="shared" si="141"/>
        <v>0</v>
      </c>
      <c r="X218" s="21">
        <f t="shared" si="142"/>
        <v>0</v>
      </c>
      <c r="Y218" s="42" t="str">
        <f t="shared" si="143"/>
        <v/>
      </c>
      <c r="Z218" s="26" t="str">
        <f t="shared" si="144"/>
        <v/>
      </c>
      <c r="AA218" s="22" t="str">
        <f t="shared" si="145"/>
        <v/>
      </c>
      <c r="AB218" s="22" t="str">
        <f t="shared" si="146"/>
        <v/>
      </c>
      <c r="AC218" s="26" t="str">
        <f t="shared" si="147"/>
        <v/>
      </c>
      <c r="AD218" s="27" t="str">
        <f t="shared" si="148"/>
        <v/>
      </c>
      <c r="AE218" s="69" t="str">
        <f t="shared" si="149"/>
        <v/>
      </c>
      <c r="AF218" s="60">
        <f t="shared" si="150"/>
        <v>0</v>
      </c>
      <c r="AG218" s="70" t="str">
        <f t="shared" si="151"/>
        <v/>
      </c>
      <c r="AH218" s="70" t="str">
        <f t="shared" si="152"/>
        <v/>
      </c>
      <c r="AI218" s="71" t="str">
        <f t="shared" si="153"/>
        <v/>
      </c>
      <c r="AJ218" s="69">
        <f t="shared" si="127"/>
        <v>0</v>
      </c>
      <c r="AK218" s="60">
        <f t="shared" si="128"/>
        <v>0</v>
      </c>
      <c r="AL218" s="60">
        <f t="shared" si="129"/>
        <v>0</v>
      </c>
      <c r="AM218" s="60">
        <f t="shared" si="130"/>
        <v>0</v>
      </c>
      <c r="AN218" s="60">
        <f t="shared" si="131"/>
        <v>0</v>
      </c>
      <c r="AO218" s="60">
        <f t="shared" si="132"/>
        <v>0</v>
      </c>
      <c r="AP218" s="60">
        <f t="shared" si="133"/>
        <v>0</v>
      </c>
      <c r="AQ218" s="60">
        <f t="shared" si="134"/>
        <v>0</v>
      </c>
      <c r="AR218" s="60">
        <f t="shared" si="135"/>
        <v>0</v>
      </c>
      <c r="AS218" s="60">
        <f t="shared" si="136"/>
        <v>0</v>
      </c>
      <c r="AT218" s="60">
        <f t="shared" si="137"/>
        <v>0</v>
      </c>
      <c r="AU218" s="60">
        <f t="shared" si="138"/>
        <v>0</v>
      </c>
      <c r="AV218" s="68">
        <f t="shared" si="164"/>
        <v>0</v>
      </c>
      <c r="AW218" s="68">
        <f t="shared" si="165"/>
        <v>0</v>
      </c>
      <c r="AX218" s="69" t="str">
        <f t="shared" si="166"/>
        <v/>
      </c>
      <c r="AY218" s="68" t="str">
        <f t="shared" si="167"/>
        <v/>
      </c>
      <c r="AZ218" s="67" t="str">
        <f t="shared" si="168"/>
        <v/>
      </c>
      <c r="BA218" s="68" t="str">
        <f t="shared" si="154"/>
        <v/>
      </c>
      <c r="BB218" s="69" t="str">
        <f t="shared" si="155"/>
        <v/>
      </c>
      <c r="BC218" s="68">
        <f t="shared" si="156"/>
        <v>0</v>
      </c>
      <c r="BD218" s="67" t="str">
        <f t="shared" si="157"/>
        <v/>
      </c>
      <c r="BE218" s="69" t="str">
        <f t="shared" si="158"/>
        <v/>
      </c>
      <c r="BF218" s="68" t="str">
        <f t="shared" si="159"/>
        <v/>
      </c>
      <c r="BG218" s="67" t="str">
        <f t="shared" si="160"/>
        <v/>
      </c>
    </row>
    <row r="219" spans="1:59" ht="12" x14ac:dyDescent="0.3">
      <c r="A219" s="445"/>
      <c r="B219" s="3"/>
      <c r="C219" s="3"/>
      <c r="D219" s="495" t="str">
        <f t="shared" si="161"/>
        <v/>
      </c>
      <c r="E219" s="3"/>
      <c r="F219" s="3"/>
      <c r="G219" s="3"/>
      <c r="H219" s="4"/>
      <c r="I219" s="9"/>
      <c r="J219" s="9"/>
      <c r="K219" s="9"/>
      <c r="L219" s="9"/>
      <c r="M219" s="8"/>
      <c r="N219" s="381" t="str">
        <f>IF(D219="No",1,(IF(AND(C219="Part 1033",D219="Yes",H219="Line-Haul"),IF(E219&gt;=20,0.27,(VLOOKUP(E219,'Proration Factors'!$E$14:$F$33,2,FALSE))),(IF(AND(C219="Part 1033",D219="Yes",H219="Switch"),IF(E219&gt;=40,0.2,(VLOOKUP(E219,'Proration Factors'!$H$14:$I$53,2,FALSE))),(IF(AND(C219="Part 92",D219="Yes"),IF(E219&gt;=32,0.143,(VLOOKUP(E219,'Proration Factors'!$B$14:$C$45,2,FALSE))),"")))))))</f>
        <v/>
      </c>
      <c r="O219" s="382" t="str">
        <f t="shared" si="162"/>
        <v/>
      </c>
      <c r="P219" s="383" t="str">
        <f t="shared" si="163"/>
        <v/>
      </c>
      <c r="Q219" s="384" t="str">
        <f t="shared" si="0"/>
        <v/>
      </c>
      <c r="R219" s="3"/>
      <c r="S219" s="205"/>
      <c r="T219" s="60"/>
      <c r="U219" s="68">
        <f t="shared" si="139"/>
        <v>0</v>
      </c>
      <c r="V219" s="26">
        <f t="shared" si="140"/>
        <v>0</v>
      </c>
      <c r="W219" s="26">
        <f t="shared" si="141"/>
        <v>0</v>
      </c>
      <c r="X219" s="21">
        <f t="shared" si="142"/>
        <v>0</v>
      </c>
      <c r="Y219" s="42" t="str">
        <f t="shared" si="143"/>
        <v/>
      </c>
      <c r="Z219" s="26" t="str">
        <f t="shared" si="144"/>
        <v/>
      </c>
      <c r="AA219" s="22" t="str">
        <f t="shared" si="145"/>
        <v/>
      </c>
      <c r="AB219" s="22" t="str">
        <f t="shared" si="146"/>
        <v/>
      </c>
      <c r="AC219" s="26" t="str">
        <f t="shared" si="147"/>
        <v/>
      </c>
      <c r="AD219" s="27" t="str">
        <f t="shared" si="148"/>
        <v/>
      </c>
      <c r="AE219" s="69" t="str">
        <f t="shared" si="149"/>
        <v/>
      </c>
      <c r="AF219" s="60">
        <f t="shared" si="150"/>
        <v>0</v>
      </c>
      <c r="AG219" s="70" t="str">
        <f t="shared" si="151"/>
        <v/>
      </c>
      <c r="AH219" s="70" t="str">
        <f t="shared" si="152"/>
        <v/>
      </c>
      <c r="AI219" s="71" t="str">
        <f t="shared" si="153"/>
        <v/>
      </c>
      <c r="AJ219" s="69">
        <f t="shared" si="127"/>
        <v>0</v>
      </c>
      <c r="AK219" s="60">
        <f t="shared" si="128"/>
        <v>0</v>
      </c>
      <c r="AL219" s="60">
        <f t="shared" si="129"/>
        <v>0</v>
      </c>
      <c r="AM219" s="60">
        <f t="shared" si="130"/>
        <v>0</v>
      </c>
      <c r="AN219" s="60">
        <f t="shared" si="131"/>
        <v>0</v>
      </c>
      <c r="AO219" s="60">
        <f t="shared" si="132"/>
        <v>0</v>
      </c>
      <c r="AP219" s="60">
        <f t="shared" si="133"/>
        <v>0</v>
      </c>
      <c r="AQ219" s="60">
        <f t="shared" si="134"/>
        <v>0</v>
      </c>
      <c r="AR219" s="60">
        <f t="shared" si="135"/>
        <v>0</v>
      </c>
      <c r="AS219" s="60">
        <f t="shared" si="136"/>
        <v>0</v>
      </c>
      <c r="AT219" s="60">
        <f t="shared" si="137"/>
        <v>0</v>
      </c>
      <c r="AU219" s="60">
        <f t="shared" si="138"/>
        <v>0</v>
      </c>
      <c r="AV219" s="68">
        <f t="shared" si="164"/>
        <v>0</v>
      </c>
      <c r="AW219" s="68">
        <f t="shared" si="165"/>
        <v>0</v>
      </c>
      <c r="AX219" s="69" t="str">
        <f t="shared" si="166"/>
        <v/>
      </c>
      <c r="AY219" s="68" t="str">
        <f t="shared" si="167"/>
        <v/>
      </c>
      <c r="AZ219" s="67" t="str">
        <f t="shared" si="168"/>
        <v/>
      </c>
      <c r="BA219" s="68" t="str">
        <f t="shared" si="154"/>
        <v/>
      </c>
      <c r="BB219" s="69" t="str">
        <f t="shared" si="155"/>
        <v/>
      </c>
      <c r="BC219" s="68">
        <f t="shared" si="156"/>
        <v>0</v>
      </c>
      <c r="BD219" s="67" t="str">
        <f t="shared" si="157"/>
        <v/>
      </c>
      <c r="BE219" s="69" t="str">
        <f t="shared" si="158"/>
        <v/>
      </c>
      <c r="BF219" s="68" t="str">
        <f t="shared" si="159"/>
        <v/>
      </c>
      <c r="BG219" s="67" t="str">
        <f t="shared" si="160"/>
        <v/>
      </c>
    </row>
    <row r="220" spans="1:59" ht="12" x14ac:dyDescent="0.3">
      <c r="A220" s="445"/>
      <c r="B220" s="3"/>
      <c r="C220" s="3"/>
      <c r="D220" s="495" t="str">
        <f t="shared" si="161"/>
        <v/>
      </c>
      <c r="E220" s="3"/>
      <c r="F220" s="3"/>
      <c r="G220" s="3"/>
      <c r="H220" s="4"/>
      <c r="I220" s="9"/>
      <c r="J220" s="9"/>
      <c r="K220" s="9"/>
      <c r="L220" s="9"/>
      <c r="M220" s="8"/>
      <c r="N220" s="381" t="str">
        <f>IF(D220="No",1,(IF(AND(C220="Part 1033",D220="Yes",H220="Line-Haul"),IF(E220&gt;=20,0.27,(VLOOKUP(E220,'Proration Factors'!$E$14:$F$33,2,FALSE))),(IF(AND(C220="Part 1033",D220="Yes",H220="Switch"),IF(E220&gt;=40,0.2,(VLOOKUP(E220,'Proration Factors'!$H$14:$I$53,2,FALSE))),(IF(AND(C220="Part 92",D220="Yes"),IF(E220&gt;=32,0.143,(VLOOKUP(E220,'Proration Factors'!$B$14:$C$45,2,FALSE))),"")))))))</f>
        <v/>
      </c>
      <c r="O220" s="382" t="str">
        <f t="shared" si="162"/>
        <v/>
      </c>
      <c r="P220" s="383" t="str">
        <f t="shared" si="163"/>
        <v/>
      </c>
      <c r="Q220" s="384" t="str">
        <f t="shared" si="0"/>
        <v/>
      </c>
      <c r="R220" s="3"/>
      <c r="S220" s="205"/>
      <c r="T220" s="60"/>
      <c r="U220" s="68">
        <f t="shared" si="139"/>
        <v>0</v>
      </c>
      <c r="V220" s="26">
        <f t="shared" si="140"/>
        <v>0</v>
      </c>
      <c r="W220" s="26">
        <f t="shared" si="141"/>
        <v>0</v>
      </c>
      <c r="X220" s="21">
        <f t="shared" si="142"/>
        <v>0</v>
      </c>
      <c r="Y220" s="42" t="str">
        <f t="shared" si="143"/>
        <v/>
      </c>
      <c r="Z220" s="26" t="str">
        <f t="shared" si="144"/>
        <v/>
      </c>
      <c r="AA220" s="22" t="str">
        <f t="shared" si="145"/>
        <v/>
      </c>
      <c r="AB220" s="22" t="str">
        <f t="shared" si="146"/>
        <v/>
      </c>
      <c r="AC220" s="26" t="str">
        <f t="shared" si="147"/>
        <v/>
      </c>
      <c r="AD220" s="27" t="str">
        <f t="shared" si="148"/>
        <v/>
      </c>
      <c r="AE220" s="69" t="str">
        <f t="shared" si="149"/>
        <v/>
      </c>
      <c r="AF220" s="60">
        <f t="shared" si="150"/>
        <v>0</v>
      </c>
      <c r="AG220" s="70" t="str">
        <f t="shared" si="151"/>
        <v/>
      </c>
      <c r="AH220" s="70" t="str">
        <f t="shared" si="152"/>
        <v/>
      </c>
      <c r="AI220" s="71" t="str">
        <f t="shared" si="153"/>
        <v/>
      </c>
      <c r="AJ220" s="69">
        <f t="shared" si="127"/>
        <v>0</v>
      </c>
      <c r="AK220" s="60">
        <f t="shared" si="128"/>
        <v>0</v>
      </c>
      <c r="AL220" s="60">
        <f t="shared" si="129"/>
        <v>0</v>
      </c>
      <c r="AM220" s="60">
        <f t="shared" si="130"/>
        <v>0</v>
      </c>
      <c r="AN220" s="60">
        <f t="shared" si="131"/>
        <v>0</v>
      </c>
      <c r="AO220" s="60">
        <f t="shared" si="132"/>
        <v>0</v>
      </c>
      <c r="AP220" s="60">
        <f t="shared" si="133"/>
        <v>0</v>
      </c>
      <c r="AQ220" s="60">
        <f t="shared" si="134"/>
        <v>0</v>
      </c>
      <c r="AR220" s="60">
        <f t="shared" si="135"/>
        <v>0</v>
      </c>
      <c r="AS220" s="60">
        <f t="shared" si="136"/>
        <v>0</v>
      </c>
      <c r="AT220" s="60">
        <f t="shared" si="137"/>
        <v>0</v>
      </c>
      <c r="AU220" s="60">
        <f t="shared" si="138"/>
        <v>0</v>
      </c>
      <c r="AV220" s="68">
        <f t="shared" si="164"/>
        <v>0</v>
      </c>
      <c r="AW220" s="68">
        <f t="shared" si="165"/>
        <v>0</v>
      </c>
      <c r="AX220" s="69" t="str">
        <f t="shared" si="166"/>
        <v/>
      </c>
      <c r="AY220" s="68" t="str">
        <f t="shared" si="167"/>
        <v/>
      </c>
      <c r="AZ220" s="67" t="str">
        <f t="shared" si="168"/>
        <v/>
      </c>
      <c r="BA220" s="68" t="str">
        <f t="shared" si="154"/>
        <v/>
      </c>
      <c r="BB220" s="69" t="str">
        <f t="shared" si="155"/>
        <v/>
      </c>
      <c r="BC220" s="68">
        <f t="shared" si="156"/>
        <v>0</v>
      </c>
      <c r="BD220" s="67" t="str">
        <f t="shared" si="157"/>
        <v/>
      </c>
      <c r="BE220" s="69" t="str">
        <f t="shared" si="158"/>
        <v/>
      </c>
      <c r="BF220" s="68" t="str">
        <f t="shared" si="159"/>
        <v/>
      </c>
      <c r="BG220" s="67" t="str">
        <f t="shared" si="160"/>
        <v/>
      </c>
    </row>
    <row r="221" spans="1:59" ht="12" x14ac:dyDescent="0.3">
      <c r="A221" s="445"/>
      <c r="B221" s="3"/>
      <c r="C221" s="3"/>
      <c r="D221" s="495" t="str">
        <f t="shared" si="161"/>
        <v/>
      </c>
      <c r="E221" s="3"/>
      <c r="F221" s="3"/>
      <c r="G221" s="3"/>
      <c r="H221" s="4"/>
      <c r="I221" s="9"/>
      <c r="J221" s="9"/>
      <c r="K221" s="9"/>
      <c r="L221" s="9"/>
      <c r="M221" s="8"/>
      <c r="N221" s="381" t="str">
        <f>IF(D221="No",1,(IF(AND(C221="Part 1033",D221="Yes",H221="Line-Haul"),IF(E221&gt;=20,0.27,(VLOOKUP(E221,'Proration Factors'!$E$14:$F$33,2,FALSE))),(IF(AND(C221="Part 1033",D221="Yes",H221="Switch"),IF(E221&gt;=40,0.2,(VLOOKUP(E221,'Proration Factors'!$H$14:$I$53,2,FALSE))),(IF(AND(C221="Part 92",D221="Yes"),IF(E221&gt;=32,0.143,(VLOOKUP(E221,'Proration Factors'!$B$14:$C$45,2,FALSE))),"")))))))</f>
        <v/>
      </c>
      <c r="O221" s="382" t="str">
        <f t="shared" si="162"/>
        <v/>
      </c>
      <c r="P221" s="383" t="str">
        <f t="shared" si="163"/>
        <v/>
      </c>
      <c r="Q221" s="384" t="str">
        <f t="shared" si="0"/>
        <v/>
      </c>
      <c r="R221" s="3"/>
      <c r="S221" s="205"/>
      <c r="T221" s="60"/>
      <c r="U221" s="68">
        <f t="shared" si="139"/>
        <v>0</v>
      </c>
      <c r="V221" s="26">
        <f t="shared" si="140"/>
        <v>0</v>
      </c>
      <c r="W221" s="26">
        <f t="shared" si="141"/>
        <v>0</v>
      </c>
      <c r="X221" s="21">
        <f t="shared" si="142"/>
        <v>0</v>
      </c>
      <c r="Y221" s="42" t="str">
        <f t="shared" si="143"/>
        <v/>
      </c>
      <c r="Z221" s="26" t="str">
        <f t="shared" si="144"/>
        <v/>
      </c>
      <c r="AA221" s="22" t="str">
        <f t="shared" si="145"/>
        <v/>
      </c>
      <c r="AB221" s="22" t="str">
        <f t="shared" si="146"/>
        <v/>
      </c>
      <c r="AC221" s="26" t="str">
        <f t="shared" si="147"/>
        <v/>
      </c>
      <c r="AD221" s="27" t="str">
        <f t="shared" si="148"/>
        <v/>
      </c>
      <c r="AE221" s="69" t="str">
        <f t="shared" si="149"/>
        <v/>
      </c>
      <c r="AF221" s="60">
        <f t="shared" si="150"/>
        <v>0</v>
      </c>
      <c r="AG221" s="70" t="str">
        <f t="shared" si="151"/>
        <v/>
      </c>
      <c r="AH221" s="70" t="str">
        <f t="shared" si="152"/>
        <v/>
      </c>
      <c r="AI221" s="71" t="str">
        <f t="shared" si="153"/>
        <v/>
      </c>
      <c r="AJ221" s="69">
        <f t="shared" ref="AJ221:AJ278" si="169">IF(G221=$E$374,1,0)</f>
        <v>0</v>
      </c>
      <c r="AK221" s="60">
        <f t="shared" ref="AK221:AK278" si="170">IF(G221=$E$375,1,0)</f>
        <v>0</v>
      </c>
      <c r="AL221" s="60">
        <f t="shared" ref="AL221:AL278" si="171">IF(G221=$E$376,1,0)</f>
        <v>0</v>
      </c>
      <c r="AM221" s="60">
        <f t="shared" ref="AM221:AM278" si="172">IF(G221=$E$377,1,0)</f>
        <v>0</v>
      </c>
      <c r="AN221" s="60">
        <f t="shared" ref="AN221:AN278" si="173">IF(G221=$E$378,1,0)</f>
        <v>0</v>
      </c>
      <c r="AO221" s="60">
        <f t="shared" ref="AO221:AO278" si="174">IF(C221=$B$374,1,0)</f>
        <v>0</v>
      </c>
      <c r="AP221" s="60">
        <f t="shared" ref="AP221:AP278" si="175">IF(C221=$B$375,1,0)</f>
        <v>0</v>
      </c>
      <c r="AQ221" s="60">
        <f t="shared" ref="AQ221:AQ278" si="176">IF(H221=$F$377,1,0)</f>
        <v>0</v>
      </c>
      <c r="AR221" s="60">
        <f t="shared" ref="AR221:AR278" si="177">IF(H221=$F$378,1,0)</f>
        <v>0</v>
      </c>
      <c r="AS221" s="60">
        <f t="shared" ref="AS221:AS278" si="178">IF(F221=$D$375,1,0)</f>
        <v>0</v>
      </c>
      <c r="AT221" s="60">
        <f t="shared" ref="AT221:AT278" si="179">IF(F221=$D$374,1,0)</f>
        <v>0</v>
      </c>
      <c r="AU221" s="60">
        <f t="shared" ref="AU221:AU278" si="180">IF(F221=$D$376,1,0)</f>
        <v>0</v>
      </c>
      <c r="AV221" s="68">
        <f t="shared" si="164"/>
        <v>0</v>
      </c>
      <c r="AW221" s="68">
        <f t="shared" si="165"/>
        <v>0</v>
      </c>
      <c r="AX221" s="69" t="str">
        <f t="shared" si="166"/>
        <v/>
      </c>
      <c r="AY221" s="68" t="str">
        <f t="shared" si="167"/>
        <v/>
      </c>
      <c r="AZ221" s="67" t="str">
        <f t="shared" si="168"/>
        <v/>
      </c>
      <c r="BA221" s="68" t="str">
        <f t="shared" si="154"/>
        <v/>
      </c>
      <c r="BB221" s="69" t="str">
        <f t="shared" si="155"/>
        <v/>
      </c>
      <c r="BC221" s="68">
        <f t="shared" si="156"/>
        <v>0</v>
      </c>
      <c r="BD221" s="67" t="str">
        <f t="shared" si="157"/>
        <v/>
      </c>
      <c r="BE221" s="69" t="str">
        <f t="shared" si="158"/>
        <v/>
      </c>
      <c r="BF221" s="68" t="str">
        <f t="shared" si="159"/>
        <v/>
      </c>
      <c r="BG221" s="67" t="str">
        <f t="shared" si="160"/>
        <v/>
      </c>
    </row>
    <row r="222" spans="1:59" ht="12" x14ac:dyDescent="0.3">
      <c r="A222" s="445"/>
      <c r="B222" s="3"/>
      <c r="C222" s="3"/>
      <c r="D222" s="495" t="str">
        <f t="shared" si="161"/>
        <v/>
      </c>
      <c r="E222" s="3"/>
      <c r="F222" s="3"/>
      <c r="G222" s="3"/>
      <c r="H222" s="4"/>
      <c r="I222" s="9"/>
      <c r="J222" s="9"/>
      <c r="K222" s="9"/>
      <c r="L222" s="9"/>
      <c r="M222" s="8"/>
      <c r="N222" s="381" t="str">
        <f>IF(D222="No",1,(IF(AND(C222="Part 1033",D222="Yes",H222="Line-Haul"),IF(E222&gt;=20,0.27,(VLOOKUP(E222,'Proration Factors'!$E$14:$F$33,2,FALSE))),(IF(AND(C222="Part 1033",D222="Yes",H222="Switch"),IF(E222&gt;=40,0.2,(VLOOKUP(E222,'Proration Factors'!$H$14:$I$53,2,FALSE))),(IF(AND(C222="Part 92",D222="Yes"),IF(E222&gt;=32,0.143,(VLOOKUP(E222,'Proration Factors'!$B$14:$C$45,2,FALSE))),"")))))))</f>
        <v/>
      </c>
      <c r="O222" s="382" t="str">
        <f t="shared" si="162"/>
        <v/>
      </c>
      <c r="P222" s="383" t="str">
        <f t="shared" si="163"/>
        <v/>
      </c>
      <c r="Q222" s="384" t="str">
        <f t="shared" si="0"/>
        <v/>
      </c>
      <c r="R222" s="3"/>
      <c r="S222" s="205"/>
      <c r="T222" s="60"/>
      <c r="U222" s="68">
        <f t="shared" si="139"/>
        <v>0</v>
      </c>
      <c r="V222" s="26">
        <f t="shared" si="140"/>
        <v>0</v>
      </c>
      <c r="W222" s="26">
        <f t="shared" si="141"/>
        <v>0</v>
      </c>
      <c r="X222" s="21">
        <f t="shared" si="142"/>
        <v>0</v>
      </c>
      <c r="Y222" s="42" t="str">
        <f t="shared" si="143"/>
        <v/>
      </c>
      <c r="Z222" s="26" t="str">
        <f t="shared" si="144"/>
        <v/>
      </c>
      <c r="AA222" s="22" t="str">
        <f t="shared" si="145"/>
        <v/>
      </c>
      <c r="AB222" s="22" t="str">
        <f t="shared" si="146"/>
        <v/>
      </c>
      <c r="AC222" s="26" t="str">
        <f t="shared" si="147"/>
        <v/>
      </c>
      <c r="AD222" s="27" t="str">
        <f t="shared" si="148"/>
        <v/>
      </c>
      <c r="AE222" s="69" t="str">
        <f t="shared" si="149"/>
        <v/>
      </c>
      <c r="AF222" s="60">
        <f t="shared" si="150"/>
        <v>0</v>
      </c>
      <c r="AG222" s="70" t="str">
        <f t="shared" si="151"/>
        <v/>
      </c>
      <c r="AH222" s="70" t="str">
        <f t="shared" si="152"/>
        <v/>
      </c>
      <c r="AI222" s="71" t="str">
        <f t="shared" si="153"/>
        <v/>
      </c>
      <c r="AJ222" s="69">
        <f t="shared" si="169"/>
        <v>0</v>
      </c>
      <c r="AK222" s="60">
        <f t="shared" si="170"/>
        <v>0</v>
      </c>
      <c r="AL222" s="60">
        <f t="shared" si="171"/>
        <v>0</v>
      </c>
      <c r="AM222" s="60">
        <f t="shared" si="172"/>
        <v>0</v>
      </c>
      <c r="AN222" s="60">
        <f t="shared" si="173"/>
        <v>0</v>
      </c>
      <c r="AO222" s="60">
        <f t="shared" si="174"/>
        <v>0</v>
      </c>
      <c r="AP222" s="60">
        <f t="shared" si="175"/>
        <v>0</v>
      </c>
      <c r="AQ222" s="60">
        <f t="shared" si="176"/>
        <v>0</v>
      </c>
      <c r="AR222" s="60">
        <f t="shared" si="177"/>
        <v>0</v>
      </c>
      <c r="AS222" s="60">
        <f t="shared" si="178"/>
        <v>0</v>
      </c>
      <c r="AT222" s="60">
        <f t="shared" si="179"/>
        <v>0</v>
      </c>
      <c r="AU222" s="60">
        <f t="shared" si="180"/>
        <v>0</v>
      </c>
      <c r="AV222" s="68">
        <f t="shared" si="164"/>
        <v>0</v>
      </c>
      <c r="AW222" s="68">
        <f t="shared" si="165"/>
        <v>0</v>
      </c>
      <c r="AX222" s="69" t="str">
        <f t="shared" si="166"/>
        <v/>
      </c>
      <c r="AY222" s="68" t="str">
        <f t="shared" si="167"/>
        <v/>
      </c>
      <c r="AZ222" s="67" t="str">
        <f t="shared" si="168"/>
        <v/>
      </c>
      <c r="BA222" s="68" t="str">
        <f t="shared" si="154"/>
        <v/>
      </c>
      <c r="BB222" s="69" t="str">
        <f t="shared" si="155"/>
        <v/>
      </c>
      <c r="BC222" s="68">
        <f t="shared" si="156"/>
        <v>0</v>
      </c>
      <c r="BD222" s="67" t="str">
        <f t="shared" si="157"/>
        <v/>
      </c>
      <c r="BE222" s="69" t="str">
        <f t="shared" si="158"/>
        <v/>
      </c>
      <c r="BF222" s="68" t="str">
        <f t="shared" si="159"/>
        <v/>
      </c>
      <c r="BG222" s="67" t="str">
        <f t="shared" si="160"/>
        <v/>
      </c>
    </row>
    <row r="223" spans="1:59" ht="12" x14ac:dyDescent="0.3">
      <c r="A223" s="445"/>
      <c r="B223" s="3"/>
      <c r="C223" s="3"/>
      <c r="D223" s="495" t="str">
        <f t="shared" si="161"/>
        <v/>
      </c>
      <c r="E223" s="3"/>
      <c r="F223" s="3"/>
      <c r="G223" s="3"/>
      <c r="H223" s="4"/>
      <c r="I223" s="9"/>
      <c r="J223" s="9"/>
      <c r="K223" s="9"/>
      <c r="L223" s="9"/>
      <c r="M223" s="8"/>
      <c r="N223" s="381" t="str">
        <f>IF(D223="No",1,(IF(AND(C223="Part 1033",D223="Yes",H223="Line-Haul"),IF(E223&gt;=20,0.27,(VLOOKUP(E223,'Proration Factors'!$E$14:$F$33,2,FALSE))),(IF(AND(C223="Part 1033",D223="Yes",H223="Switch"),IF(E223&gt;=40,0.2,(VLOOKUP(E223,'Proration Factors'!$H$14:$I$53,2,FALSE))),(IF(AND(C223="Part 92",D223="Yes"),IF(E223&gt;=32,0.143,(VLOOKUP(E223,'Proration Factors'!$B$14:$C$45,2,FALSE))),"")))))))</f>
        <v/>
      </c>
      <c r="O223" s="382" t="str">
        <f t="shared" si="162"/>
        <v/>
      </c>
      <c r="P223" s="383" t="str">
        <f t="shared" si="163"/>
        <v/>
      </c>
      <c r="Q223" s="384" t="str">
        <f t="shared" si="0"/>
        <v/>
      </c>
      <c r="R223" s="3"/>
      <c r="S223" s="205"/>
      <c r="T223" s="60"/>
      <c r="U223" s="68">
        <f t="shared" si="139"/>
        <v>0</v>
      </c>
      <c r="V223" s="26">
        <f t="shared" si="140"/>
        <v>0</v>
      </c>
      <c r="W223" s="26">
        <f t="shared" si="141"/>
        <v>0</v>
      </c>
      <c r="X223" s="21">
        <f t="shared" si="142"/>
        <v>0</v>
      </c>
      <c r="Y223" s="42" t="str">
        <f t="shared" si="143"/>
        <v/>
      </c>
      <c r="Z223" s="26" t="str">
        <f t="shared" si="144"/>
        <v/>
      </c>
      <c r="AA223" s="22" t="str">
        <f t="shared" si="145"/>
        <v/>
      </c>
      <c r="AB223" s="22" t="str">
        <f t="shared" si="146"/>
        <v/>
      </c>
      <c r="AC223" s="26" t="str">
        <f t="shared" si="147"/>
        <v/>
      </c>
      <c r="AD223" s="27" t="str">
        <f t="shared" si="148"/>
        <v/>
      </c>
      <c r="AE223" s="69" t="str">
        <f t="shared" si="149"/>
        <v/>
      </c>
      <c r="AF223" s="60">
        <f t="shared" si="150"/>
        <v>0</v>
      </c>
      <c r="AG223" s="70" t="str">
        <f t="shared" si="151"/>
        <v/>
      </c>
      <c r="AH223" s="70" t="str">
        <f t="shared" si="152"/>
        <v/>
      </c>
      <c r="AI223" s="71" t="str">
        <f t="shared" si="153"/>
        <v/>
      </c>
      <c r="AJ223" s="69">
        <f t="shared" si="169"/>
        <v>0</v>
      </c>
      <c r="AK223" s="60">
        <f t="shared" si="170"/>
        <v>0</v>
      </c>
      <c r="AL223" s="60">
        <f t="shared" si="171"/>
        <v>0</v>
      </c>
      <c r="AM223" s="60">
        <f t="shared" si="172"/>
        <v>0</v>
      </c>
      <c r="AN223" s="60">
        <f t="shared" si="173"/>
        <v>0</v>
      </c>
      <c r="AO223" s="60">
        <f t="shared" si="174"/>
        <v>0</v>
      </c>
      <c r="AP223" s="60">
        <f t="shared" si="175"/>
        <v>0</v>
      </c>
      <c r="AQ223" s="60">
        <f t="shared" si="176"/>
        <v>0</v>
      </c>
      <c r="AR223" s="60">
        <f t="shared" si="177"/>
        <v>0</v>
      </c>
      <c r="AS223" s="60">
        <f t="shared" si="178"/>
        <v>0</v>
      </c>
      <c r="AT223" s="60">
        <f t="shared" si="179"/>
        <v>0</v>
      </c>
      <c r="AU223" s="60">
        <f t="shared" si="180"/>
        <v>0</v>
      </c>
      <c r="AV223" s="68">
        <f t="shared" si="164"/>
        <v>0</v>
      </c>
      <c r="AW223" s="68">
        <f t="shared" si="165"/>
        <v>0</v>
      </c>
      <c r="AX223" s="69" t="str">
        <f t="shared" si="166"/>
        <v/>
      </c>
      <c r="AY223" s="68" t="str">
        <f t="shared" si="167"/>
        <v/>
      </c>
      <c r="AZ223" s="67" t="str">
        <f t="shared" si="168"/>
        <v/>
      </c>
      <c r="BA223" s="68" t="str">
        <f t="shared" si="154"/>
        <v/>
      </c>
      <c r="BB223" s="69" t="str">
        <f t="shared" si="155"/>
        <v/>
      </c>
      <c r="BC223" s="68">
        <f t="shared" si="156"/>
        <v>0</v>
      </c>
      <c r="BD223" s="67" t="str">
        <f t="shared" si="157"/>
        <v/>
      </c>
      <c r="BE223" s="69" t="str">
        <f t="shared" si="158"/>
        <v/>
      </c>
      <c r="BF223" s="68" t="str">
        <f t="shared" si="159"/>
        <v/>
      </c>
      <c r="BG223" s="67" t="str">
        <f t="shared" si="160"/>
        <v/>
      </c>
    </row>
    <row r="224" spans="1:59" ht="12" x14ac:dyDescent="0.3">
      <c r="A224" s="445"/>
      <c r="B224" s="3"/>
      <c r="C224" s="3"/>
      <c r="D224" s="495" t="str">
        <f t="shared" si="161"/>
        <v/>
      </c>
      <c r="E224" s="3"/>
      <c r="F224" s="3"/>
      <c r="G224" s="3"/>
      <c r="H224" s="4"/>
      <c r="I224" s="9"/>
      <c r="J224" s="9"/>
      <c r="K224" s="9"/>
      <c r="L224" s="9"/>
      <c r="M224" s="8"/>
      <c r="N224" s="381" t="str">
        <f>IF(D224="No",1,(IF(AND(C224="Part 1033",D224="Yes",H224="Line-Haul"),IF(E224&gt;=20,0.27,(VLOOKUP(E224,'Proration Factors'!$E$14:$F$33,2,FALSE))),(IF(AND(C224="Part 1033",D224="Yes",H224="Switch"),IF(E224&gt;=40,0.2,(VLOOKUP(E224,'Proration Factors'!$H$14:$I$53,2,FALSE))),(IF(AND(C224="Part 92",D224="Yes"),IF(E224&gt;=32,0.143,(VLOOKUP(E224,'Proration Factors'!$B$14:$C$45,2,FALSE))),"")))))))</f>
        <v/>
      </c>
      <c r="O224" s="382" t="str">
        <f t="shared" si="162"/>
        <v/>
      </c>
      <c r="P224" s="383" t="str">
        <f t="shared" si="163"/>
        <v/>
      </c>
      <c r="Q224" s="384" t="str">
        <f t="shared" si="0"/>
        <v/>
      </c>
      <c r="R224" s="3"/>
      <c r="S224" s="205"/>
      <c r="T224" s="60"/>
      <c r="U224" s="68">
        <f t="shared" si="139"/>
        <v>0</v>
      </c>
      <c r="V224" s="26">
        <f t="shared" si="140"/>
        <v>0</v>
      </c>
      <c r="W224" s="26">
        <f t="shared" si="141"/>
        <v>0</v>
      </c>
      <c r="X224" s="21">
        <f t="shared" si="142"/>
        <v>0</v>
      </c>
      <c r="Y224" s="42" t="str">
        <f t="shared" si="143"/>
        <v/>
      </c>
      <c r="Z224" s="26" t="str">
        <f t="shared" si="144"/>
        <v/>
      </c>
      <c r="AA224" s="22" t="str">
        <f t="shared" si="145"/>
        <v/>
      </c>
      <c r="AB224" s="22" t="str">
        <f t="shared" si="146"/>
        <v/>
      </c>
      <c r="AC224" s="26" t="str">
        <f t="shared" si="147"/>
        <v/>
      </c>
      <c r="AD224" s="27" t="str">
        <f t="shared" si="148"/>
        <v/>
      </c>
      <c r="AE224" s="69" t="str">
        <f t="shared" si="149"/>
        <v/>
      </c>
      <c r="AF224" s="60">
        <f t="shared" si="150"/>
        <v>0</v>
      </c>
      <c r="AG224" s="70" t="str">
        <f t="shared" si="151"/>
        <v/>
      </c>
      <c r="AH224" s="70" t="str">
        <f t="shared" si="152"/>
        <v/>
      </c>
      <c r="AI224" s="71" t="str">
        <f t="shared" si="153"/>
        <v/>
      </c>
      <c r="AJ224" s="69">
        <f t="shared" si="169"/>
        <v>0</v>
      </c>
      <c r="AK224" s="60">
        <f t="shared" si="170"/>
        <v>0</v>
      </c>
      <c r="AL224" s="60">
        <f t="shared" si="171"/>
        <v>0</v>
      </c>
      <c r="AM224" s="60">
        <f t="shared" si="172"/>
        <v>0</v>
      </c>
      <c r="AN224" s="60">
        <f t="shared" si="173"/>
        <v>0</v>
      </c>
      <c r="AO224" s="60">
        <f t="shared" si="174"/>
        <v>0</v>
      </c>
      <c r="AP224" s="60">
        <f t="shared" si="175"/>
        <v>0</v>
      </c>
      <c r="AQ224" s="60">
        <f t="shared" si="176"/>
        <v>0</v>
      </c>
      <c r="AR224" s="60">
        <f t="shared" si="177"/>
        <v>0</v>
      </c>
      <c r="AS224" s="60">
        <f t="shared" si="178"/>
        <v>0</v>
      </c>
      <c r="AT224" s="60">
        <f t="shared" si="179"/>
        <v>0</v>
      </c>
      <c r="AU224" s="60">
        <f t="shared" si="180"/>
        <v>0</v>
      </c>
      <c r="AV224" s="68">
        <f t="shared" si="164"/>
        <v>0</v>
      </c>
      <c r="AW224" s="68">
        <f t="shared" si="165"/>
        <v>0</v>
      </c>
      <c r="AX224" s="69" t="str">
        <f t="shared" si="166"/>
        <v/>
      </c>
      <c r="AY224" s="68" t="str">
        <f t="shared" si="167"/>
        <v/>
      </c>
      <c r="AZ224" s="67" t="str">
        <f t="shared" si="168"/>
        <v/>
      </c>
      <c r="BA224" s="68" t="str">
        <f t="shared" si="154"/>
        <v/>
      </c>
      <c r="BB224" s="69" t="str">
        <f t="shared" si="155"/>
        <v/>
      </c>
      <c r="BC224" s="68">
        <f t="shared" si="156"/>
        <v>0</v>
      </c>
      <c r="BD224" s="67" t="str">
        <f t="shared" si="157"/>
        <v/>
      </c>
      <c r="BE224" s="69" t="str">
        <f t="shared" si="158"/>
        <v/>
      </c>
      <c r="BF224" s="68" t="str">
        <f t="shared" si="159"/>
        <v/>
      </c>
      <c r="BG224" s="67" t="str">
        <f t="shared" si="160"/>
        <v/>
      </c>
    </row>
    <row r="225" spans="1:59" ht="12" x14ac:dyDescent="0.3">
      <c r="A225" s="445"/>
      <c r="B225" s="3"/>
      <c r="C225" s="3"/>
      <c r="D225" s="495" t="str">
        <f t="shared" si="161"/>
        <v/>
      </c>
      <c r="E225" s="3"/>
      <c r="F225" s="3"/>
      <c r="G225" s="3"/>
      <c r="H225" s="4"/>
      <c r="I225" s="9"/>
      <c r="J225" s="9"/>
      <c r="K225" s="9"/>
      <c r="L225" s="9"/>
      <c r="M225" s="8"/>
      <c r="N225" s="381" t="str">
        <f>IF(D225="No",1,(IF(AND(C225="Part 1033",D225="Yes",H225="Line-Haul"),IF(E225&gt;=20,0.27,(VLOOKUP(E225,'Proration Factors'!$E$14:$F$33,2,FALSE))),(IF(AND(C225="Part 1033",D225="Yes",H225="Switch"),IF(E225&gt;=40,0.2,(VLOOKUP(E225,'Proration Factors'!$H$14:$I$53,2,FALSE))),(IF(AND(C225="Part 92",D225="Yes"),IF(E225&gt;=32,0.143,(VLOOKUP(E225,'Proration Factors'!$B$14:$C$45,2,FALSE))),"")))))))</f>
        <v/>
      </c>
      <c r="O225" s="382" t="str">
        <f t="shared" si="162"/>
        <v/>
      </c>
      <c r="P225" s="383" t="str">
        <f t="shared" si="163"/>
        <v/>
      </c>
      <c r="Q225" s="384" t="str">
        <f t="shared" si="0"/>
        <v/>
      </c>
      <c r="R225" s="3"/>
      <c r="S225" s="205"/>
      <c r="T225" s="60"/>
      <c r="U225" s="68">
        <f t="shared" si="139"/>
        <v>0</v>
      </c>
      <c r="V225" s="26">
        <f t="shared" si="140"/>
        <v>0</v>
      </c>
      <c r="W225" s="26">
        <f t="shared" si="141"/>
        <v>0</v>
      </c>
      <c r="X225" s="21">
        <f t="shared" si="142"/>
        <v>0</v>
      </c>
      <c r="Y225" s="42" t="str">
        <f t="shared" si="143"/>
        <v/>
      </c>
      <c r="Z225" s="26" t="str">
        <f t="shared" si="144"/>
        <v/>
      </c>
      <c r="AA225" s="22" t="str">
        <f t="shared" si="145"/>
        <v/>
      </c>
      <c r="AB225" s="22" t="str">
        <f t="shared" si="146"/>
        <v/>
      </c>
      <c r="AC225" s="26" t="str">
        <f t="shared" si="147"/>
        <v/>
      </c>
      <c r="AD225" s="27" t="str">
        <f t="shared" si="148"/>
        <v/>
      </c>
      <c r="AE225" s="69" t="str">
        <f t="shared" si="149"/>
        <v/>
      </c>
      <c r="AF225" s="60">
        <f t="shared" si="150"/>
        <v>0</v>
      </c>
      <c r="AG225" s="70" t="str">
        <f t="shared" si="151"/>
        <v/>
      </c>
      <c r="AH225" s="70" t="str">
        <f t="shared" si="152"/>
        <v/>
      </c>
      <c r="AI225" s="71" t="str">
        <f t="shared" si="153"/>
        <v/>
      </c>
      <c r="AJ225" s="62">
        <f t="shared" si="169"/>
        <v>0</v>
      </c>
      <c r="AK225" s="63">
        <f t="shared" si="170"/>
        <v>0</v>
      </c>
      <c r="AL225" s="63">
        <f t="shared" si="171"/>
        <v>0</v>
      </c>
      <c r="AM225" s="63">
        <f t="shared" si="172"/>
        <v>0</v>
      </c>
      <c r="AN225" s="63">
        <f t="shared" si="173"/>
        <v>0</v>
      </c>
      <c r="AO225" s="63">
        <f t="shared" si="174"/>
        <v>0</v>
      </c>
      <c r="AP225" s="63">
        <f t="shared" si="175"/>
        <v>0</v>
      </c>
      <c r="AQ225" s="63">
        <f t="shared" si="176"/>
        <v>0</v>
      </c>
      <c r="AR225" s="63">
        <f t="shared" si="177"/>
        <v>0</v>
      </c>
      <c r="AS225" s="63">
        <f t="shared" si="178"/>
        <v>0</v>
      </c>
      <c r="AT225" s="63">
        <f t="shared" si="179"/>
        <v>0</v>
      </c>
      <c r="AU225" s="63">
        <f t="shared" si="180"/>
        <v>0</v>
      </c>
      <c r="AV225" s="68">
        <f t="shared" si="164"/>
        <v>0</v>
      </c>
      <c r="AW225" s="68">
        <f t="shared" si="165"/>
        <v>0</v>
      </c>
      <c r="AX225" s="69" t="str">
        <f t="shared" si="166"/>
        <v/>
      </c>
      <c r="AY225" s="68" t="str">
        <f t="shared" si="167"/>
        <v/>
      </c>
      <c r="AZ225" s="67" t="str">
        <f t="shared" si="168"/>
        <v/>
      </c>
      <c r="BA225" s="68" t="str">
        <f t="shared" si="154"/>
        <v/>
      </c>
      <c r="BB225" s="69" t="str">
        <f t="shared" si="155"/>
        <v/>
      </c>
      <c r="BC225" s="68">
        <f t="shared" si="156"/>
        <v>0</v>
      </c>
      <c r="BD225" s="67" t="str">
        <f t="shared" si="157"/>
        <v/>
      </c>
      <c r="BE225" s="69" t="str">
        <f t="shared" si="158"/>
        <v/>
      </c>
      <c r="BF225" s="68" t="str">
        <f t="shared" si="159"/>
        <v/>
      </c>
      <c r="BG225" s="67" t="str">
        <f t="shared" si="160"/>
        <v/>
      </c>
    </row>
    <row r="226" spans="1:59" ht="12" x14ac:dyDescent="0.3">
      <c r="A226" s="445"/>
      <c r="B226" s="3"/>
      <c r="C226" s="3"/>
      <c r="D226" s="495" t="str">
        <f t="shared" si="161"/>
        <v/>
      </c>
      <c r="E226" s="3"/>
      <c r="F226" s="3"/>
      <c r="G226" s="3"/>
      <c r="H226" s="4"/>
      <c r="I226" s="9"/>
      <c r="J226" s="9"/>
      <c r="K226" s="9"/>
      <c r="L226" s="9"/>
      <c r="M226" s="8"/>
      <c r="N226" s="381" t="str">
        <f>IF(D226="No",1,(IF(AND(C226="Part 1033",D226="Yes",H226="Line-Haul"),IF(E226&gt;=20,0.27,(VLOOKUP(E226,'Proration Factors'!$E$14:$F$33,2,FALSE))),(IF(AND(C226="Part 1033",D226="Yes",H226="Switch"),IF(E226&gt;=40,0.2,(VLOOKUP(E226,'Proration Factors'!$H$14:$I$53,2,FALSE))),(IF(AND(C226="Part 92",D226="Yes"),IF(E226&gt;=32,0.143,(VLOOKUP(E226,'Proration Factors'!$B$14:$C$45,2,FALSE))),"")))))))</f>
        <v/>
      </c>
      <c r="O226" s="382" t="str">
        <f t="shared" si="162"/>
        <v/>
      </c>
      <c r="P226" s="383" t="str">
        <f t="shared" si="163"/>
        <v/>
      </c>
      <c r="Q226" s="384" t="str">
        <f t="shared" si="0"/>
        <v/>
      </c>
      <c r="R226" s="3"/>
      <c r="S226" s="205"/>
      <c r="T226" s="60"/>
      <c r="U226" s="68">
        <f t="shared" si="139"/>
        <v>0</v>
      </c>
      <c r="V226" s="26">
        <f t="shared" si="140"/>
        <v>0</v>
      </c>
      <c r="W226" s="26">
        <f t="shared" si="141"/>
        <v>0</v>
      </c>
      <c r="X226" s="21">
        <f t="shared" si="142"/>
        <v>0</v>
      </c>
      <c r="Y226" s="42" t="str">
        <f t="shared" si="143"/>
        <v/>
      </c>
      <c r="Z226" s="26" t="str">
        <f t="shared" si="144"/>
        <v/>
      </c>
      <c r="AA226" s="22" t="str">
        <f t="shared" si="145"/>
        <v/>
      </c>
      <c r="AB226" s="22" t="str">
        <f t="shared" si="146"/>
        <v/>
      </c>
      <c r="AC226" s="26" t="str">
        <f t="shared" si="147"/>
        <v/>
      </c>
      <c r="AD226" s="27" t="str">
        <f t="shared" si="148"/>
        <v/>
      </c>
      <c r="AE226" s="69" t="str">
        <f t="shared" si="149"/>
        <v/>
      </c>
      <c r="AF226" s="60">
        <f t="shared" si="150"/>
        <v>0</v>
      </c>
      <c r="AG226" s="70" t="str">
        <f t="shared" si="151"/>
        <v/>
      </c>
      <c r="AH226" s="70" t="str">
        <f t="shared" si="152"/>
        <v/>
      </c>
      <c r="AI226" s="71" t="str">
        <f t="shared" si="153"/>
        <v/>
      </c>
      <c r="AJ226" s="69">
        <f t="shared" si="169"/>
        <v>0</v>
      </c>
      <c r="AK226" s="60">
        <f t="shared" si="170"/>
        <v>0</v>
      </c>
      <c r="AL226" s="60">
        <f t="shared" si="171"/>
        <v>0</v>
      </c>
      <c r="AM226" s="60">
        <f t="shared" si="172"/>
        <v>0</v>
      </c>
      <c r="AN226" s="60">
        <f t="shared" si="173"/>
        <v>0</v>
      </c>
      <c r="AO226" s="60">
        <f t="shared" si="174"/>
        <v>0</v>
      </c>
      <c r="AP226" s="60">
        <f t="shared" si="175"/>
        <v>0</v>
      </c>
      <c r="AQ226" s="60">
        <f t="shared" si="176"/>
        <v>0</v>
      </c>
      <c r="AR226" s="60">
        <f t="shared" si="177"/>
        <v>0</v>
      </c>
      <c r="AS226" s="60">
        <f t="shared" si="178"/>
        <v>0</v>
      </c>
      <c r="AT226" s="60">
        <f t="shared" si="179"/>
        <v>0</v>
      </c>
      <c r="AU226" s="60">
        <f t="shared" si="180"/>
        <v>0</v>
      </c>
      <c r="AV226" s="68">
        <f t="shared" si="164"/>
        <v>0</v>
      </c>
      <c r="AW226" s="68">
        <f t="shared" si="165"/>
        <v>0</v>
      </c>
      <c r="AX226" s="69" t="str">
        <f t="shared" si="166"/>
        <v/>
      </c>
      <c r="AY226" s="68" t="str">
        <f t="shared" si="167"/>
        <v/>
      </c>
      <c r="AZ226" s="67" t="str">
        <f t="shared" si="168"/>
        <v/>
      </c>
      <c r="BA226" s="68" t="str">
        <f t="shared" si="154"/>
        <v/>
      </c>
      <c r="BB226" s="69" t="str">
        <f t="shared" si="155"/>
        <v/>
      </c>
      <c r="BC226" s="68">
        <f t="shared" si="156"/>
        <v>0</v>
      </c>
      <c r="BD226" s="67" t="str">
        <f t="shared" si="157"/>
        <v/>
      </c>
      <c r="BE226" s="69" t="str">
        <f t="shared" si="158"/>
        <v/>
      </c>
      <c r="BF226" s="68" t="str">
        <f t="shared" si="159"/>
        <v/>
      </c>
      <c r="BG226" s="67" t="str">
        <f t="shared" si="160"/>
        <v/>
      </c>
    </row>
    <row r="227" spans="1:59" ht="12" x14ac:dyDescent="0.3">
      <c r="A227" s="445"/>
      <c r="B227" s="3"/>
      <c r="C227" s="3"/>
      <c r="D227" s="495" t="str">
        <f t="shared" si="161"/>
        <v/>
      </c>
      <c r="E227" s="3"/>
      <c r="F227" s="3"/>
      <c r="G227" s="3"/>
      <c r="H227" s="4"/>
      <c r="I227" s="9"/>
      <c r="J227" s="9"/>
      <c r="K227" s="9"/>
      <c r="L227" s="9"/>
      <c r="M227" s="8"/>
      <c r="N227" s="381" t="str">
        <f>IF(D227="No",1,(IF(AND(C227="Part 1033",D227="Yes",H227="Line-Haul"),IF(E227&gt;=20,0.27,(VLOOKUP(E227,'Proration Factors'!$E$14:$F$33,2,FALSE))),(IF(AND(C227="Part 1033",D227="Yes",H227="Switch"),IF(E227&gt;=40,0.2,(VLOOKUP(E227,'Proration Factors'!$H$14:$I$53,2,FALSE))),(IF(AND(C227="Part 92",D227="Yes"),IF(E227&gt;=32,0.143,(VLOOKUP(E227,'Proration Factors'!$B$14:$C$45,2,FALSE))),"")))))))</f>
        <v/>
      </c>
      <c r="O227" s="382" t="str">
        <f t="shared" si="162"/>
        <v/>
      </c>
      <c r="P227" s="383" t="str">
        <f t="shared" si="163"/>
        <v/>
      </c>
      <c r="Q227" s="384" t="str">
        <f t="shared" si="0"/>
        <v/>
      </c>
      <c r="R227" s="3"/>
      <c r="S227" s="205"/>
      <c r="T227" s="60"/>
      <c r="U227" s="68">
        <f t="shared" si="139"/>
        <v>0</v>
      </c>
      <c r="V227" s="26">
        <f t="shared" si="140"/>
        <v>0</v>
      </c>
      <c r="W227" s="26">
        <f t="shared" si="141"/>
        <v>0</v>
      </c>
      <c r="X227" s="21">
        <f t="shared" si="142"/>
        <v>0</v>
      </c>
      <c r="Y227" s="42" t="str">
        <f t="shared" si="143"/>
        <v/>
      </c>
      <c r="Z227" s="26" t="str">
        <f t="shared" si="144"/>
        <v/>
      </c>
      <c r="AA227" s="22" t="str">
        <f t="shared" si="145"/>
        <v/>
      </c>
      <c r="AB227" s="22" t="str">
        <f t="shared" si="146"/>
        <v/>
      </c>
      <c r="AC227" s="26" t="str">
        <f t="shared" si="147"/>
        <v/>
      </c>
      <c r="AD227" s="27" t="str">
        <f t="shared" si="148"/>
        <v/>
      </c>
      <c r="AE227" s="69" t="str">
        <f t="shared" si="149"/>
        <v/>
      </c>
      <c r="AF227" s="60">
        <f t="shared" si="150"/>
        <v>0</v>
      </c>
      <c r="AG227" s="70" t="str">
        <f t="shared" si="151"/>
        <v/>
      </c>
      <c r="AH227" s="70" t="str">
        <f t="shared" si="152"/>
        <v/>
      </c>
      <c r="AI227" s="71" t="str">
        <f t="shared" si="153"/>
        <v/>
      </c>
      <c r="AJ227" s="69">
        <f t="shared" si="169"/>
        <v>0</v>
      </c>
      <c r="AK227" s="60">
        <f t="shared" si="170"/>
        <v>0</v>
      </c>
      <c r="AL227" s="60">
        <f t="shared" si="171"/>
        <v>0</v>
      </c>
      <c r="AM227" s="60">
        <f t="shared" si="172"/>
        <v>0</v>
      </c>
      <c r="AN227" s="60">
        <f t="shared" si="173"/>
        <v>0</v>
      </c>
      <c r="AO227" s="60">
        <f t="shared" si="174"/>
        <v>0</v>
      </c>
      <c r="AP227" s="60">
        <f t="shared" si="175"/>
        <v>0</v>
      </c>
      <c r="AQ227" s="60">
        <f t="shared" si="176"/>
        <v>0</v>
      </c>
      <c r="AR227" s="60">
        <f t="shared" si="177"/>
        <v>0</v>
      </c>
      <c r="AS227" s="60">
        <f t="shared" si="178"/>
        <v>0</v>
      </c>
      <c r="AT227" s="60">
        <f t="shared" si="179"/>
        <v>0</v>
      </c>
      <c r="AU227" s="60">
        <f t="shared" si="180"/>
        <v>0</v>
      </c>
      <c r="AV227" s="68">
        <f t="shared" si="164"/>
        <v>0</v>
      </c>
      <c r="AW227" s="68">
        <f t="shared" si="165"/>
        <v>0</v>
      </c>
      <c r="AX227" s="69" t="str">
        <f t="shared" si="166"/>
        <v/>
      </c>
      <c r="AY227" s="68" t="str">
        <f t="shared" si="167"/>
        <v/>
      </c>
      <c r="AZ227" s="67" t="str">
        <f t="shared" si="168"/>
        <v/>
      </c>
      <c r="BA227" s="68" t="str">
        <f t="shared" si="154"/>
        <v/>
      </c>
      <c r="BB227" s="69" t="str">
        <f t="shared" si="155"/>
        <v/>
      </c>
      <c r="BC227" s="68">
        <f t="shared" si="156"/>
        <v>0</v>
      </c>
      <c r="BD227" s="67" t="str">
        <f t="shared" si="157"/>
        <v/>
      </c>
      <c r="BE227" s="69" t="str">
        <f t="shared" si="158"/>
        <v/>
      </c>
      <c r="BF227" s="68" t="str">
        <f t="shared" si="159"/>
        <v/>
      </c>
      <c r="BG227" s="67" t="str">
        <f t="shared" si="160"/>
        <v/>
      </c>
    </row>
    <row r="228" spans="1:59" ht="12" x14ac:dyDescent="0.3">
      <c r="A228" s="445"/>
      <c r="B228" s="3"/>
      <c r="C228" s="3"/>
      <c r="D228" s="495" t="str">
        <f t="shared" si="161"/>
        <v/>
      </c>
      <c r="E228" s="3"/>
      <c r="F228" s="3"/>
      <c r="G228" s="3"/>
      <c r="H228" s="4"/>
      <c r="I228" s="9"/>
      <c r="J228" s="9"/>
      <c r="K228" s="9"/>
      <c r="L228" s="9"/>
      <c r="M228" s="8"/>
      <c r="N228" s="381" t="str">
        <f>IF(D228="No",1,(IF(AND(C228="Part 1033",D228="Yes",H228="Line-Haul"),IF(E228&gt;=20,0.27,(VLOOKUP(E228,'Proration Factors'!$E$14:$F$33,2,FALSE))),(IF(AND(C228="Part 1033",D228="Yes",H228="Switch"),IF(E228&gt;=40,0.2,(VLOOKUP(E228,'Proration Factors'!$H$14:$I$53,2,FALSE))),(IF(AND(C228="Part 92",D228="Yes"),IF(E228&gt;=32,0.143,(VLOOKUP(E228,'Proration Factors'!$B$14:$C$45,2,FALSE))),"")))))))</f>
        <v/>
      </c>
      <c r="O228" s="382" t="str">
        <f t="shared" si="162"/>
        <v/>
      </c>
      <c r="P228" s="383" t="str">
        <f t="shared" si="163"/>
        <v/>
      </c>
      <c r="Q228" s="384" t="str">
        <f t="shared" si="0"/>
        <v/>
      </c>
      <c r="R228" s="3"/>
      <c r="S228" s="205"/>
      <c r="T228" s="60"/>
      <c r="U228" s="68">
        <f t="shared" si="139"/>
        <v>0</v>
      </c>
      <c r="V228" s="26">
        <f t="shared" si="140"/>
        <v>0</v>
      </c>
      <c r="W228" s="26">
        <f t="shared" si="141"/>
        <v>0</v>
      </c>
      <c r="X228" s="21">
        <f t="shared" si="142"/>
        <v>0</v>
      </c>
      <c r="Y228" s="42" t="str">
        <f t="shared" si="143"/>
        <v/>
      </c>
      <c r="Z228" s="26" t="str">
        <f t="shared" si="144"/>
        <v/>
      </c>
      <c r="AA228" s="22" t="str">
        <f t="shared" si="145"/>
        <v/>
      </c>
      <c r="AB228" s="22" t="str">
        <f t="shared" si="146"/>
        <v/>
      </c>
      <c r="AC228" s="26" t="str">
        <f t="shared" si="147"/>
        <v/>
      </c>
      <c r="AD228" s="27" t="str">
        <f t="shared" si="148"/>
        <v/>
      </c>
      <c r="AE228" s="69" t="str">
        <f t="shared" si="149"/>
        <v/>
      </c>
      <c r="AF228" s="60">
        <f t="shared" si="150"/>
        <v>0</v>
      </c>
      <c r="AG228" s="70" t="str">
        <f t="shared" si="151"/>
        <v/>
      </c>
      <c r="AH228" s="70" t="str">
        <f t="shared" si="152"/>
        <v/>
      </c>
      <c r="AI228" s="71" t="str">
        <f t="shared" si="153"/>
        <v/>
      </c>
      <c r="AJ228" s="69">
        <f t="shared" si="169"/>
        <v>0</v>
      </c>
      <c r="AK228" s="60">
        <f t="shared" si="170"/>
        <v>0</v>
      </c>
      <c r="AL228" s="60">
        <f t="shared" si="171"/>
        <v>0</v>
      </c>
      <c r="AM228" s="60">
        <f t="shared" si="172"/>
        <v>0</v>
      </c>
      <c r="AN228" s="60">
        <f t="shared" si="173"/>
        <v>0</v>
      </c>
      <c r="AO228" s="60">
        <f t="shared" si="174"/>
        <v>0</v>
      </c>
      <c r="AP228" s="60">
        <f t="shared" si="175"/>
        <v>0</v>
      </c>
      <c r="AQ228" s="60">
        <f t="shared" si="176"/>
        <v>0</v>
      </c>
      <c r="AR228" s="60">
        <f t="shared" si="177"/>
        <v>0</v>
      </c>
      <c r="AS228" s="60">
        <f t="shared" si="178"/>
        <v>0</v>
      </c>
      <c r="AT228" s="60">
        <f t="shared" si="179"/>
        <v>0</v>
      </c>
      <c r="AU228" s="60">
        <f t="shared" si="180"/>
        <v>0</v>
      </c>
      <c r="AV228" s="68">
        <f t="shared" si="164"/>
        <v>0</v>
      </c>
      <c r="AW228" s="68">
        <f t="shared" si="165"/>
        <v>0</v>
      </c>
      <c r="AX228" s="69" t="str">
        <f t="shared" si="166"/>
        <v/>
      </c>
      <c r="AY228" s="68" t="str">
        <f t="shared" si="167"/>
        <v/>
      </c>
      <c r="AZ228" s="67" t="str">
        <f t="shared" si="168"/>
        <v/>
      </c>
      <c r="BA228" s="68" t="str">
        <f t="shared" si="154"/>
        <v/>
      </c>
      <c r="BB228" s="69" t="str">
        <f t="shared" si="155"/>
        <v/>
      </c>
      <c r="BC228" s="68">
        <f t="shared" si="156"/>
        <v>0</v>
      </c>
      <c r="BD228" s="67" t="str">
        <f t="shared" si="157"/>
        <v/>
      </c>
      <c r="BE228" s="69" t="str">
        <f t="shared" si="158"/>
        <v/>
      </c>
      <c r="BF228" s="68" t="str">
        <f t="shared" si="159"/>
        <v/>
      </c>
      <c r="BG228" s="67" t="str">
        <f t="shared" si="160"/>
        <v/>
      </c>
    </row>
    <row r="229" spans="1:59" ht="12" x14ac:dyDescent="0.3">
      <c r="A229" s="445"/>
      <c r="B229" s="3"/>
      <c r="C229" s="3"/>
      <c r="D229" s="495" t="str">
        <f t="shared" si="161"/>
        <v/>
      </c>
      <c r="E229" s="3"/>
      <c r="F229" s="3"/>
      <c r="G229" s="3"/>
      <c r="H229" s="4"/>
      <c r="I229" s="9"/>
      <c r="J229" s="9"/>
      <c r="K229" s="9"/>
      <c r="L229" s="9"/>
      <c r="M229" s="8"/>
      <c r="N229" s="381" t="str">
        <f>IF(D229="No",1,(IF(AND(C229="Part 1033",D229="Yes",H229="Line-Haul"),IF(E229&gt;=20,0.27,(VLOOKUP(E229,'Proration Factors'!$E$14:$F$33,2,FALSE))),(IF(AND(C229="Part 1033",D229="Yes",H229="Switch"),IF(E229&gt;=40,0.2,(VLOOKUP(E229,'Proration Factors'!$H$14:$I$53,2,FALSE))),(IF(AND(C229="Part 92",D229="Yes"),IF(E229&gt;=32,0.143,(VLOOKUP(E229,'Proration Factors'!$B$14:$C$45,2,FALSE))),"")))))))</f>
        <v/>
      </c>
      <c r="O229" s="382" t="str">
        <f t="shared" si="162"/>
        <v/>
      </c>
      <c r="P229" s="383" t="str">
        <f t="shared" si="163"/>
        <v/>
      </c>
      <c r="Q229" s="384" t="str">
        <f t="shared" si="0"/>
        <v/>
      </c>
      <c r="R229" s="3"/>
      <c r="S229" s="205"/>
      <c r="T229" s="60"/>
      <c r="U229" s="68">
        <f t="shared" si="139"/>
        <v>0</v>
      </c>
      <c r="V229" s="26">
        <f t="shared" si="140"/>
        <v>0</v>
      </c>
      <c r="W229" s="26">
        <f t="shared" si="141"/>
        <v>0</v>
      </c>
      <c r="X229" s="21">
        <f t="shared" si="142"/>
        <v>0</v>
      </c>
      <c r="Y229" s="42" t="str">
        <f t="shared" si="143"/>
        <v/>
      </c>
      <c r="Z229" s="26" t="str">
        <f t="shared" si="144"/>
        <v/>
      </c>
      <c r="AA229" s="22" t="str">
        <f t="shared" si="145"/>
        <v/>
      </c>
      <c r="AB229" s="22" t="str">
        <f t="shared" si="146"/>
        <v/>
      </c>
      <c r="AC229" s="26" t="str">
        <f t="shared" si="147"/>
        <v/>
      </c>
      <c r="AD229" s="27" t="str">
        <f t="shared" si="148"/>
        <v/>
      </c>
      <c r="AE229" s="69" t="str">
        <f t="shared" si="149"/>
        <v/>
      </c>
      <c r="AF229" s="60">
        <f t="shared" si="150"/>
        <v>0</v>
      </c>
      <c r="AG229" s="70" t="str">
        <f t="shared" si="151"/>
        <v/>
      </c>
      <c r="AH229" s="70" t="str">
        <f t="shared" si="152"/>
        <v/>
      </c>
      <c r="AI229" s="71" t="str">
        <f t="shared" si="153"/>
        <v/>
      </c>
      <c r="AJ229" s="69">
        <f t="shared" si="169"/>
        <v>0</v>
      </c>
      <c r="AK229" s="60">
        <f t="shared" si="170"/>
        <v>0</v>
      </c>
      <c r="AL229" s="60">
        <f t="shared" si="171"/>
        <v>0</v>
      </c>
      <c r="AM229" s="60">
        <f t="shared" si="172"/>
        <v>0</v>
      </c>
      <c r="AN229" s="60">
        <f t="shared" si="173"/>
        <v>0</v>
      </c>
      <c r="AO229" s="60">
        <f t="shared" si="174"/>
        <v>0</v>
      </c>
      <c r="AP229" s="60">
        <f t="shared" si="175"/>
        <v>0</v>
      </c>
      <c r="AQ229" s="60">
        <f t="shared" si="176"/>
        <v>0</v>
      </c>
      <c r="AR229" s="60">
        <f t="shared" si="177"/>
        <v>0</v>
      </c>
      <c r="AS229" s="60">
        <f t="shared" si="178"/>
        <v>0</v>
      </c>
      <c r="AT229" s="60">
        <f t="shared" si="179"/>
        <v>0</v>
      </c>
      <c r="AU229" s="60">
        <f t="shared" si="180"/>
        <v>0</v>
      </c>
      <c r="AV229" s="68">
        <f t="shared" si="164"/>
        <v>0</v>
      </c>
      <c r="AW229" s="68">
        <f t="shared" si="165"/>
        <v>0</v>
      </c>
      <c r="AX229" s="69" t="str">
        <f t="shared" si="166"/>
        <v/>
      </c>
      <c r="AY229" s="68" t="str">
        <f t="shared" si="167"/>
        <v/>
      </c>
      <c r="AZ229" s="67" t="str">
        <f t="shared" si="168"/>
        <v/>
      </c>
      <c r="BA229" s="68" t="str">
        <f t="shared" si="154"/>
        <v/>
      </c>
      <c r="BB229" s="69" t="str">
        <f t="shared" si="155"/>
        <v/>
      </c>
      <c r="BC229" s="68">
        <f t="shared" si="156"/>
        <v>0</v>
      </c>
      <c r="BD229" s="67" t="str">
        <f t="shared" si="157"/>
        <v/>
      </c>
      <c r="BE229" s="69" t="str">
        <f t="shared" si="158"/>
        <v/>
      </c>
      <c r="BF229" s="68" t="str">
        <f t="shared" si="159"/>
        <v/>
      </c>
      <c r="BG229" s="67" t="str">
        <f t="shared" si="160"/>
        <v/>
      </c>
    </row>
    <row r="230" spans="1:59" ht="12" x14ac:dyDescent="0.3">
      <c r="A230" s="445"/>
      <c r="B230" s="3"/>
      <c r="C230" s="3"/>
      <c r="D230" s="495" t="str">
        <f t="shared" si="161"/>
        <v/>
      </c>
      <c r="E230" s="3"/>
      <c r="F230" s="3"/>
      <c r="G230" s="3"/>
      <c r="H230" s="4"/>
      <c r="I230" s="9"/>
      <c r="J230" s="9"/>
      <c r="K230" s="9"/>
      <c r="L230" s="9"/>
      <c r="M230" s="8"/>
      <c r="N230" s="381" t="str">
        <f>IF(D230="No",1,(IF(AND(C230="Part 1033",D230="Yes",H230="Line-Haul"),IF(E230&gt;=20,0.27,(VLOOKUP(E230,'Proration Factors'!$E$14:$F$33,2,FALSE))),(IF(AND(C230="Part 1033",D230="Yes",H230="Switch"),IF(E230&gt;=40,0.2,(VLOOKUP(E230,'Proration Factors'!$H$14:$I$53,2,FALSE))),(IF(AND(C230="Part 92",D230="Yes"),IF(E230&gt;=32,0.143,(VLOOKUP(E230,'Proration Factors'!$B$14:$C$45,2,FALSE))),"")))))))</f>
        <v/>
      </c>
      <c r="O230" s="382" t="str">
        <f t="shared" si="162"/>
        <v/>
      </c>
      <c r="P230" s="383" t="str">
        <f t="shared" si="163"/>
        <v/>
      </c>
      <c r="Q230" s="384" t="str">
        <f t="shared" si="0"/>
        <v/>
      </c>
      <c r="R230" s="3"/>
      <c r="S230" s="205"/>
      <c r="T230" s="60"/>
      <c r="U230" s="68">
        <f t="shared" si="139"/>
        <v>0</v>
      </c>
      <c r="V230" s="26">
        <f t="shared" si="140"/>
        <v>0</v>
      </c>
      <c r="W230" s="26">
        <f t="shared" si="141"/>
        <v>0</v>
      </c>
      <c r="X230" s="21">
        <f t="shared" si="142"/>
        <v>0</v>
      </c>
      <c r="Y230" s="42" t="str">
        <f t="shared" si="143"/>
        <v/>
      </c>
      <c r="Z230" s="26" t="str">
        <f t="shared" si="144"/>
        <v/>
      </c>
      <c r="AA230" s="22" t="str">
        <f t="shared" si="145"/>
        <v/>
      </c>
      <c r="AB230" s="22" t="str">
        <f t="shared" si="146"/>
        <v/>
      </c>
      <c r="AC230" s="26" t="str">
        <f t="shared" si="147"/>
        <v/>
      </c>
      <c r="AD230" s="27" t="str">
        <f t="shared" si="148"/>
        <v/>
      </c>
      <c r="AE230" s="69" t="str">
        <f t="shared" si="149"/>
        <v/>
      </c>
      <c r="AF230" s="60">
        <f t="shared" si="150"/>
        <v>0</v>
      </c>
      <c r="AG230" s="70" t="str">
        <f t="shared" si="151"/>
        <v/>
      </c>
      <c r="AH230" s="70" t="str">
        <f t="shared" si="152"/>
        <v/>
      </c>
      <c r="AI230" s="71" t="str">
        <f t="shared" si="153"/>
        <v/>
      </c>
      <c r="AJ230" s="69">
        <f t="shared" si="169"/>
        <v>0</v>
      </c>
      <c r="AK230" s="60">
        <f t="shared" si="170"/>
        <v>0</v>
      </c>
      <c r="AL230" s="60">
        <f t="shared" si="171"/>
        <v>0</v>
      </c>
      <c r="AM230" s="60">
        <f t="shared" si="172"/>
        <v>0</v>
      </c>
      <c r="AN230" s="60">
        <f t="shared" si="173"/>
        <v>0</v>
      </c>
      <c r="AO230" s="60">
        <f t="shared" si="174"/>
        <v>0</v>
      </c>
      <c r="AP230" s="60">
        <f t="shared" si="175"/>
        <v>0</v>
      </c>
      <c r="AQ230" s="60">
        <f t="shared" si="176"/>
        <v>0</v>
      </c>
      <c r="AR230" s="60">
        <f t="shared" si="177"/>
        <v>0</v>
      </c>
      <c r="AS230" s="60">
        <f t="shared" si="178"/>
        <v>0</v>
      </c>
      <c r="AT230" s="60">
        <f t="shared" si="179"/>
        <v>0</v>
      </c>
      <c r="AU230" s="60">
        <f t="shared" si="180"/>
        <v>0</v>
      </c>
      <c r="AV230" s="68">
        <f t="shared" si="164"/>
        <v>0</v>
      </c>
      <c r="AW230" s="68">
        <f t="shared" si="165"/>
        <v>0</v>
      </c>
      <c r="AX230" s="69" t="str">
        <f t="shared" si="166"/>
        <v/>
      </c>
      <c r="AY230" s="68" t="str">
        <f t="shared" si="167"/>
        <v/>
      </c>
      <c r="AZ230" s="67" t="str">
        <f t="shared" si="168"/>
        <v/>
      </c>
      <c r="BA230" s="68" t="str">
        <f t="shared" si="154"/>
        <v/>
      </c>
      <c r="BB230" s="69" t="str">
        <f t="shared" si="155"/>
        <v/>
      </c>
      <c r="BC230" s="68">
        <f t="shared" si="156"/>
        <v>0</v>
      </c>
      <c r="BD230" s="67" t="str">
        <f t="shared" si="157"/>
        <v/>
      </c>
      <c r="BE230" s="69" t="str">
        <f t="shared" si="158"/>
        <v/>
      </c>
      <c r="BF230" s="68" t="str">
        <f t="shared" si="159"/>
        <v/>
      </c>
      <c r="BG230" s="67" t="str">
        <f t="shared" si="160"/>
        <v/>
      </c>
    </row>
    <row r="231" spans="1:59" ht="12" x14ac:dyDescent="0.3">
      <c r="A231" s="445"/>
      <c r="B231" s="3"/>
      <c r="C231" s="3"/>
      <c r="D231" s="495" t="str">
        <f t="shared" si="161"/>
        <v/>
      </c>
      <c r="E231" s="3"/>
      <c r="F231" s="3"/>
      <c r="G231" s="3"/>
      <c r="H231" s="4"/>
      <c r="I231" s="9"/>
      <c r="J231" s="9"/>
      <c r="K231" s="9"/>
      <c r="L231" s="9"/>
      <c r="M231" s="8"/>
      <c r="N231" s="381" t="str">
        <f>IF(D231="No",1,(IF(AND(C231="Part 1033",D231="Yes",H231="Line-Haul"),IF(E231&gt;=20,0.27,(VLOOKUP(E231,'Proration Factors'!$E$14:$F$33,2,FALSE))),(IF(AND(C231="Part 1033",D231="Yes",H231="Switch"),IF(E231&gt;=40,0.2,(VLOOKUP(E231,'Proration Factors'!$H$14:$I$53,2,FALSE))),(IF(AND(C231="Part 92",D231="Yes"),IF(E231&gt;=32,0.143,(VLOOKUP(E231,'Proration Factors'!$B$14:$C$45,2,FALSE))),"")))))))</f>
        <v/>
      </c>
      <c r="O231" s="382" t="str">
        <f t="shared" si="162"/>
        <v/>
      </c>
      <c r="P231" s="383" t="str">
        <f t="shared" si="163"/>
        <v/>
      </c>
      <c r="Q231" s="384" t="str">
        <f t="shared" si="0"/>
        <v/>
      </c>
      <c r="R231" s="3"/>
      <c r="S231" s="205"/>
      <c r="T231" s="60"/>
      <c r="U231" s="68">
        <f t="shared" si="139"/>
        <v>0</v>
      </c>
      <c r="V231" s="26">
        <f t="shared" si="140"/>
        <v>0</v>
      </c>
      <c r="W231" s="26">
        <f t="shared" si="141"/>
        <v>0</v>
      </c>
      <c r="X231" s="21">
        <f t="shared" si="142"/>
        <v>0</v>
      </c>
      <c r="Y231" s="42" t="str">
        <f t="shared" si="143"/>
        <v/>
      </c>
      <c r="Z231" s="26" t="str">
        <f t="shared" si="144"/>
        <v/>
      </c>
      <c r="AA231" s="22" t="str">
        <f t="shared" si="145"/>
        <v/>
      </c>
      <c r="AB231" s="22" t="str">
        <f t="shared" si="146"/>
        <v/>
      </c>
      <c r="AC231" s="26" t="str">
        <f t="shared" si="147"/>
        <v/>
      </c>
      <c r="AD231" s="27" t="str">
        <f t="shared" si="148"/>
        <v/>
      </c>
      <c r="AE231" s="69" t="str">
        <f t="shared" si="149"/>
        <v/>
      </c>
      <c r="AF231" s="60">
        <f t="shared" si="150"/>
        <v>0</v>
      </c>
      <c r="AG231" s="70" t="str">
        <f t="shared" si="151"/>
        <v/>
      </c>
      <c r="AH231" s="70" t="str">
        <f t="shared" si="152"/>
        <v/>
      </c>
      <c r="AI231" s="71" t="str">
        <f t="shared" si="153"/>
        <v/>
      </c>
      <c r="AJ231" s="69">
        <f t="shared" si="169"/>
        <v>0</v>
      </c>
      <c r="AK231" s="60">
        <f t="shared" si="170"/>
        <v>0</v>
      </c>
      <c r="AL231" s="60">
        <f t="shared" si="171"/>
        <v>0</v>
      </c>
      <c r="AM231" s="60">
        <f t="shared" si="172"/>
        <v>0</v>
      </c>
      <c r="AN231" s="60">
        <f t="shared" si="173"/>
        <v>0</v>
      </c>
      <c r="AO231" s="60">
        <f t="shared" si="174"/>
        <v>0</v>
      </c>
      <c r="AP231" s="60">
        <f t="shared" si="175"/>
        <v>0</v>
      </c>
      <c r="AQ231" s="60">
        <f t="shared" si="176"/>
        <v>0</v>
      </c>
      <c r="AR231" s="60">
        <f t="shared" si="177"/>
        <v>0</v>
      </c>
      <c r="AS231" s="60">
        <f t="shared" si="178"/>
        <v>0</v>
      </c>
      <c r="AT231" s="60">
        <f t="shared" si="179"/>
        <v>0</v>
      </c>
      <c r="AU231" s="60">
        <f t="shared" si="180"/>
        <v>0</v>
      </c>
      <c r="AV231" s="68">
        <f t="shared" si="164"/>
        <v>0</v>
      </c>
      <c r="AW231" s="68">
        <f t="shared" si="165"/>
        <v>0</v>
      </c>
      <c r="AX231" s="69" t="str">
        <f t="shared" si="166"/>
        <v/>
      </c>
      <c r="AY231" s="68" t="str">
        <f t="shared" si="167"/>
        <v/>
      </c>
      <c r="AZ231" s="67" t="str">
        <f t="shared" si="168"/>
        <v/>
      </c>
      <c r="BA231" s="68" t="str">
        <f t="shared" si="154"/>
        <v/>
      </c>
      <c r="BB231" s="69" t="str">
        <f t="shared" si="155"/>
        <v/>
      </c>
      <c r="BC231" s="68">
        <f t="shared" si="156"/>
        <v>0</v>
      </c>
      <c r="BD231" s="67" t="str">
        <f t="shared" si="157"/>
        <v/>
      </c>
      <c r="BE231" s="69" t="str">
        <f t="shared" si="158"/>
        <v/>
      </c>
      <c r="BF231" s="68" t="str">
        <f t="shared" si="159"/>
        <v/>
      </c>
      <c r="BG231" s="67" t="str">
        <f t="shared" si="160"/>
        <v/>
      </c>
    </row>
    <row r="232" spans="1:59" ht="12" x14ac:dyDescent="0.3">
      <c r="A232" s="445"/>
      <c r="B232" s="3"/>
      <c r="C232" s="3"/>
      <c r="D232" s="495" t="str">
        <f t="shared" si="161"/>
        <v/>
      </c>
      <c r="E232" s="3"/>
      <c r="F232" s="3"/>
      <c r="G232" s="3"/>
      <c r="H232" s="4"/>
      <c r="I232" s="9"/>
      <c r="J232" s="9"/>
      <c r="K232" s="9"/>
      <c r="L232" s="9"/>
      <c r="M232" s="8"/>
      <c r="N232" s="381" t="str">
        <f>IF(D232="No",1,(IF(AND(C232="Part 1033",D232="Yes",H232="Line-Haul"),IF(E232&gt;=20,0.27,(VLOOKUP(E232,'Proration Factors'!$E$14:$F$33,2,FALSE))),(IF(AND(C232="Part 1033",D232="Yes",H232="Switch"),IF(E232&gt;=40,0.2,(VLOOKUP(E232,'Proration Factors'!$H$14:$I$53,2,FALSE))),(IF(AND(C232="Part 92",D232="Yes"),IF(E232&gt;=32,0.143,(VLOOKUP(E232,'Proration Factors'!$B$14:$C$45,2,FALSE))),"")))))))</f>
        <v/>
      </c>
      <c r="O232" s="382" t="str">
        <f t="shared" si="162"/>
        <v/>
      </c>
      <c r="P232" s="383" t="str">
        <f t="shared" si="163"/>
        <v/>
      </c>
      <c r="Q232" s="384" t="str">
        <f t="shared" si="0"/>
        <v/>
      </c>
      <c r="R232" s="3"/>
      <c r="S232" s="205"/>
      <c r="T232" s="60"/>
      <c r="U232" s="68">
        <f t="shared" si="139"/>
        <v>0</v>
      </c>
      <c r="V232" s="26">
        <f t="shared" si="140"/>
        <v>0</v>
      </c>
      <c r="W232" s="26">
        <f t="shared" si="141"/>
        <v>0</v>
      </c>
      <c r="X232" s="21">
        <f t="shared" si="142"/>
        <v>0</v>
      </c>
      <c r="Y232" s="42" t="str">
        <f t="shared" si="143"/>
        <v/>
      </c>
      <c r="Z232" s="26" t="str">
        <f t="shared" si="144"/>
        <v/>
      </c>
      <c r="AA232" s="22" t="str">
        <f t="shared" si="145"/>
        <v/>
      </c>
      <c r="AB232" s="22" t="str">
        <f t="shared" si="146"/>
        <v/>
      </c>
      <c r="AC232" s="26" t="str">
        <f t="shared" si="147"/>
        <v/>
      </c>
      <c r="AD232" s="27" t="str">
        <f t="shared" si="148"/>
        <v/>
      </c>
      <c r="AE232" s="69" t="str">
        <f t="shared" si="149"/>
        <v/>
      </c>
      <c r="AF232" s="60">
        <f t="shared" si="150"/>
        <v>0</v>
      </c>
      <c r="AG232" s="70" t="str">
        <f t="shared" si="151"/>
        <v/>
      </c>
      <c r="AH232" s="70" t="str">
        <f t="shared" si="152"/>
        <v/>
      </c>
      <c r="AI232" s="71" t="str">
        <f t="shared" si="153"/>
        <v/>
      </c>
      <c r="AJ232" s="69">
        <f t="shared" si="169"/>
        <v>0</v>
      </c>
      <c r="AK232" s="60">
        <f t="shared" si="170"/>
        <v>0</v>
      </c>
      <c r="AL232" s="60">
        <f t="shared" si="171"/>
        <v>0</v>
      </c>
      <c r="AM232" s="60">
        <f t="shared" si="172"/>
        <v>0</v>
      </c>
      <c r="AN232" s="60">
        <f t="shared" si="173"/>
        <v>0</v>
      </c>
      <c r="AO232" s="60">
        <f t="shared" si="174"/>
        <v>0</v>
      </c>
      <c r="AP232" s="60">
        <f t="shared" si="175"/>
        <v>0</v>
      </c>
      <c r="AQ232" s="60">
        <f t="shared" si="176"/>
        <v>0</v>
      </c>
      <c r="AR232" s="60">
        <f t="shared" si="177"/>
        <v>0</v>
      </c>
      <c r="AS232" s="60">
        <f t="shared" si="178"/>
        <v>0</v>
      </c>
      <c r="AT232" s="60">
        <f t="shared" si="179"/>
        <v>0</v>
      </c>
      <c r="AU232" s="60">
        <f t="shared" si="180"/>
        <v>0</v>
      </c>
      <c r="AV232" s="68">
        <f t="shared" si="164"/>
        <v>0</v>
      </c>
      <c r="AW232" s="68">
        <f t="shared" si="165"/>
        <v>0</v>
      </c>
      <c r="AX232" s="69" t="str">
        <f t="shared" si="166"/>
        <v/>
      </c>
      <c r="AY232" s="68" t="str">
        <f t="shared" si="167"/>
        <v/>
      </c>
      <c r="AZ232" s="67" t="str">
        <f t="shared" si="168"/>
        <v/>
      </c>
      <c r="BA232" s="68" t="str">
        <f t="shared" si="154"/>
        <v/>
      </c>
      <c r="BB232" s="69" t="str">
        <f t="shared" si="155"/>
        <v/>
      </c>
      <c r="BC232" s="68">
        <f t="shared" si="156"/>
        <v>0</v>
      </c>
      <c r="BD232" s="67" t="str">
        <f t="shared" si="157"/>
        <v/>
      </c>
      <c r="BE232" s="69" t="str">
        <f t="shared" si="158"/>
        <v/>
      </c>
      <c r="BF232" s="68" t="str">
        <f t="shared" si="159"/>
        <v/>
      </c>
      <c r="BG232" s="67" t="str">
        <f t="shared" si="160"/>
        <v/>
      </c>
    </row>
    <row r="233" spans="1:59" ht="12" x14ac:dyDescent="0.3">
      <c r="A233" s="445"/>
      <c r="B233" s="3"/>
      <c r="C233" s="3"/>
      <c r="D233" s="495" t="str">
        <f t="shared" si="161"/>
        <v/>
      </c>
      <c r="E233" s="3"/>
      <c r="F233" s="3"/>
      <c r="G233" s="3"/>
      <c r="H233" s="4"/>
      <c r="I233" s="9"/>
      <c r="J233" s="9"/>
      <c r="K233" s="9"/>
      <c r="L233" s="9"/>
      <c r="M233" s="8"/>
      <c r="N233" s="381" t="str">
        <f>IF(D233="No",1,(IF(AND(C233="Part 1033",D233="Yes",H233="Line-Haul"),IF(E233&gt;=20,0.27,(VLOOKUP(E233,'Proration Factors'!$E$14:$F$33,2,FALSE))),(IF(AND(C233="Part 1033",D233="Yes",H233="Switch"),IF(E233&gt;=40,0.2,(VLOOKUP(E233,'Proration Factors'!$H$14:$I$53,2,FALSE))),(IF(AND(C233="Part 92",D233="Yes"),IF(E233&gt;=32,0.143,(VLOOKUP(E233,'Proration Factors'!$B$14:$C$45,2,FALSE))),"")))))))</f>
        <v/>
      </c>
      <c r="O233" s="382" t="str">
        <f t="shared" si="162"/>
        <v/>
      </c>
      <c r="P233" s="383" t="str">
        <f t="shared" si="163"/>
        <v/>
      </c>
      <c r="Q233" s="384" t="str">
        <f t="shared" si="0"/>
        <v/>
      </c>
      <c r="R233" s="3"/>
      <c r="S233" s="205"/>
      <c r="T233" s="60"/>
      <c r="U233" s="68">
        <f t="shared" si="139"/>
        <v>0</v>
      </c>
      <c r="V233" s="26">
        <f t="shared" si="140"/>
        <v>0</v>
      </c>
      <c r="W233" s="26">
        <f t="shared" si="141"/>
        <v>0</v>
      </c>
      <c r="X233" s="21">
        <f t="shared" si="142"/>
        <v>0</v>
      </c>
      <c r="Y233" s="42" t="str">
        <f t="shared" si="143"/>
        <v/>
      </c>
      <c r="Z233" s="26" t="str">
        <f t="shared" si="144"/>
        <v/>
      </c>
      <c r="AA233" s="22" t="str">
        <f t="shared" si="145"/>
        <v/>
      </c>
      <c r="AB233" s="22" t="str">
        <f t="shared" si="146"/>
        <v/>
      </c>
      <c r="AC233" s="26" t="str">
        <f t="shared" si="147"/>
        <v/>
      </c>
      <c r="AD233" s="27" t="str">
        <f t="shared" si="148"/>
        <v/>
      </c>
      <c r="AE233" s="69" t="str">
        <f t="shared" si="149"/>
        <v/>
      </c>
      <c r="AF233" s="60">
        <f t="shared" si="150"/>
        <v>0</v>
      </c>
      <c r="AG233" s="70" t="str">
        <f t="shared" si="151"/>
        <v/>
      </c>
      <c r="AH233" s="70" t="str">
        <f t="shared" si="152"/>
        <v/>
      </c>
      <c r="AI233" s="71" t="str">
        <f t="shared" si="153"/>
        <v/>
      </c>
      <c r="AJ233" s="69">
        <f t="shared" si="169"/>
        <v>0</v>
      </c>
      <c r="AK233" s="60">
        <f t="shared" si="170"/>
        <v>0</v>
      </c>
      <c r="AL233" s="60">
        <f t="shared" si="171"/>
        <v>0</v>
      </c>
      <c r="AM233" s="60">
        <f t="shared" si="172"/>
        <v>0</v>
      </c>
      <c r="AN233" s="60">
        <f t="shared" si="173"/>
        <v>0</v>
      </c>
      <c r="AO233" s="60">
        <f t="shared" si="174"/>
        <v>0</v>
      </c>
      <c r="AP233" s="60">
        <f t="shared" si="175"/>
        <v>0</v>
      </c>
      <c r="AQ233" s="60">
        <f t="shared" si="176"/>
        <v>0</v>
      </c>
      <c r="AR233" s="60">
        <f t="shared" si="177"/>
        <v>0</v>
      </c>
      <c r="AS233" s="60">
        <f t="shared" si="178"/>
        <v>0</v>
      </c>
      <c r="AT233" s="60">
        <f t="shared" si="179"/>
        <v>0</v>
      </c>
      <c r="AU233" s="60">
        <f t="shared" si="180"/>
        <v>0</v>
      </c>
      <c r="AV233" s="68">
        <f t="shared" si="164"/>
        <v>0</v>
      </c>
      <c r="AW233" s="68">
        <f t="shared" si="165"/>
        <v>0</v>
      </c>
      <c r="AX233" s="69" t="str">
        <f t="shared" si="166"/>
        <v/>
      </c>
      <c r="AY233" s="68" t="str">
        <f t="shared" si="167"/>
        <v/>
      </c>
      <c r="AZ233" s="67" t="str">
        <f t="shared" si="168"/>
        <v/>
      </c>
      <c r="BA233" s="68" t="str">
        <f t="shared" si="154"/>
        <v/>
      </c>
      <c r="BB233" s="69" t="str">
        <f t="shared" si="155"/>
        <v/>
      </c>
      <c r="BC233" s="68">
        <f t="shared" si="156"/>
        <v>0</v>
      </c>
      <c r="BD233" s="67" t="str">
        <f t="shared" si="157"/>
        <v/>
      </c>
      <c r="BE233" s="69" t="str">
        <f t="shared" si="158"/>
        <v/>
      </c>
      <c r="BF233" s="68" t="str">
        <f t="shared" si="159"/>
        <v/>
      </c>
      <c r="BG233" s="67" t="str">
        <f t="shared" si="160"/>
        <v/>
      </c>
    </row>
    <row r="234" spans="1:59" ht="12" x14ac:dyDescent="0.3">
      <c r="A234" s="445"/>
      <c r="B234" s="3"/>
      <c r="C234" s="3"/>
      <c r="D234" s="495" t="str">
        <f t="shared" si="161"/>
        <v/>
      </c>
      <c r="E234" s="3"/>
      <c r="F234" s="3"/>
      <c r="G234" s="3"/>
      <c r="H234" s="4"/>
      <c r="I234" s="9"/>
      <c r="J234" s="9"/>
      <c r="K234" s="9"/>
      <c r="L234" s="9"/>
      <c r="M234" s="8"/>
      <c r="N234" s="381" t="str">
        <f>IF(D234="No",1,(IF(AND(C234="Part 1033",D234="Yes",H234="Line-Haul"),IF(E234&gt;=20,0.27,(VLOOKUP(E234,'Proration Factors'!$E$14:$F$33,2,FALSE))),(IF(AND(C234="Part 1033",D234="Yes",H234="Switch"),IF(E234&gt;=40,0.2,(VLOOKUP(E234,'Proration Factors'!$H$14:$I$53,2,FALSE))),(IF(AND(C234="Part 92",D234="Yes"),IF(E234&gt;=32,0.143,(VLOOKUP(E234,'Proration Factors'!$B$14:$C$45,2,FALSE))),"")))))))</f>
        <v/>
      </c>
      <c r="O234" s="382" t="str">
        <f t="shared" si="162"/>
        <v/>
      </c>
      <c r="P234" s="383" t="str">
        <f t="shared" si="163"/>
        <v/>
      </c>
      <c r="Q234" s="384" t="str">
        <f t="shared" si="0"/>
        <v/>
      </c>
      <c r="R234" s="3"/>
      <c r="S234" s="205"/>
      <c r="T234" s="60"/>
      <c r="U234" s="68">
        <f t="shared" si="139"/>
        <v>0</v>
      </c>
      <c r="V234" s="26">
        <f t="shared" si="140"/>
        <v>0</v>
      </c>
      <c r="W234" s="26">
        <f t="shared" si="141"/>
        <v>0</v>
      </c>
      <c r="X234" s="21">
        <f t="shared" si="142"/>
        <v>0</v>
      </c>
      <c r="Y234" s="42" t="str">
        <f t="shared" si="143"/>
        <v/>
      </c>
      <c r="Z234" s="26" t="str">
        <f t="shared" si="144"/>
        <v/>
      </c>
      <c r="AA234" s="22" t="str">
        <f t="shared" si="145"/>
        <v/>
      </c>
      <c r="AB234" s="22" t="str">
        <f t="shared" si="146"/>
        <v/>
      </c>
      <c r="AC234" s="26" t="str">
        <f t="shared" si="147"/>
        <v/>
      </c>
      <c r="AD234" s="27" t="str">
        <f t="shared" si="148"/>
        <v/>
      </c>
      <c r="AE234" s="69" t="str">
        <f t="shared" si="149"/>
        <v/>
      </c>
      <c r="AF234" s="60">
        <f t="shared" si="150"/>
        <v>0</v>
      </c>
      <c r="AG234" s="70" t="str">
        <f t="shared" si="151"/>
        <v/>
      </c>
      <c r="AH234" s="70" t="str">
        <f t="shared" si="152"/>
        <v/>
      </c>
      <c r="AI234" s="71" t="str">
        <f t="shared" si="153"/>
        <v/>
      </c>
      <c r="AJ234" s="69">
        <f t="shared" si="169"/>
        <v>0</v>
      </c>
      <c r="AK234" s="60">
        <f t="shared" si="170"/>
        <v>0</v>
      </c>
      <c r="AL234" s="60">
        <f t="shared" si="171"/>
        <v>0</v>
      </c>
      <c r="AM234" s="60">
        <f t="shared" si="172"/>
        <v>0</v>
      </c>
      <c r="AN234" s="60">
        <f t="shared" si="173"/>
        <v>0</v>
      </c>
      <c r="AO234" s="60">
        <f t="shared" si="174"/>
        <v>0</v>
      </c>
      <c r="AP234" s="60">
        <f t="shared" si="175"/>
        <v>0</v>
      </c>
      <c r="AQ234" s="60">
        <f t="shared" si="176"/>
        <v>0</v>
      </c>
      <c r="AR234" s="60">
        <f t="shared" si="177"/>
        <v>0</v>
      </c>
      <c r="AS234" s="60">
        <f t="shared" si="178"/>
        <v>0</v>
      </c>
      <c r="AT234" s="60">
        <f t="shared" si="179"/>
        <v>0</v>
      </c>
      <c r="AU234" s="60">
        <f t="shared" si="180"/>
        <v>0</v>
      </c>
      <c r="AV234" s="68">
        <f t="shared" si="164"/>
        <v>0</v>
      </c>
      <c r="AW234" s="68">
        <f t="shared" si="165"/>
        <v>0</v>
      </c>
      <c r="AX234" s="69" t="str">
        <f t="shared" si="166"/>
        <v/>
      </c>
      <c r="AY234" s="68" t="str">
        <f t="shared" si="167"/>
        <v/>
      </c>
      <c r="AZ234" s="67" t="str">
        <f t="shared" si="168"/>
        <v/>
      </c>
      <c r="BA234" s="68" t="str">
        <f t="shared" si="154"/>
        <v/>
      </c>
      <c r="BB234" s="69" t="str">
        <f t="shared" si="155"/>
        <v/>
      </c>
      <c r="BC234" s="68">
        <f t="shared" si="156"/>
        <v>0</v>
      </c>
      <c r="BD234" s="67" t="str">
        <f t="shared" si="157"/>
        <v/>
      </c>
      <c r="BE234" s="69" t="str">
        <f t="shared" si="158"/>
        <v/>
      </c>
      <c r="BF234" s="68" t="str">
        <f t="shared" si="159"/>
        <v/>
      </c>
      <c r="BG234" s="67" t="str">
        <f t="shared" si="160"/>
        <v/>
      </c>
    </row>
    <row r="235" spans="1:59" ht="12" x14ac:dyDescent="0.3">
      <c r="A235" s="445"/>
      <c r="B235" s="3"/>
      <c r="C235" s="3"/>
      <c r="D235" s="495" t="str">
        <f t="shared" si="161"/>
        <v/>
      </c>
      <c r="E235" s="3"/>
      <c r="F235" s="3"/>
      <c r="G235" s="3"/>
      <c r="H235" s="4"/>
      <c r="I235" s="9"/>
      <c r="J235" s="9"/>
      <c r="K235" s="9"/>
      <c r="L235" s="9"/>
      <c r="M235" s="8"/>
      <c r="N235" s="381" t="str">
        <f>IF(D235="No",1,(IF(AND(C235="Part 1033",D235="Yes",H235="Line-Haul"),IF(E235&gt;=20,0.27,(VLOOKUP(E235,'Proration Factors'!$E$14:$F$33,2,FALSE))),(IF(AND(C235="Part 1033",D235="Yes",H235="Switch"),IF(E235&gt;=40,0.2,(VLOOKUP(E235,'Proration Factors'!$H$14:$I$53,2,FALSE))),(IF(AND(C235="Part 92",D235="Yes"),IF(E235&gt;=32,0.143,(VLOOKUP(E235,'Proration Factors'!$B$14:$C$45,2,FALSE))),"")))))))</f>
        <v/>
      </c>
      <c r="O235" s="382" t="str">
        <f t="shared" si="162"/>
        <v/>
      </c>
      <c r="P235" s="383" t="str">
        <f t="shared" si="163"/>
        <v/>
      </c>
      <c r="Q235" s="384" t="str">
        <f t="shared" si="0"/>
        <v/>
      </c>
      <c r="R235" s="3"/>
      <c r="S235" s="205"/>
      <c r="T235" s="60"/>
      <c r="U235" s="68">
        <f t="shared" si="139"/>
        <v>0</v>
      </c>
      <c r="V235" s="26">
        <f t="shared" si="140"/>
        <v>0</v>
      </c>
      <c r="W235" s="26">
        <f t="shared" si="141"/>
        <v>0</v>
      </c>
      <c r="X235" s="21">
        <f t="shared" si="142"/>
        <v>0</v>
      </c>
      <c r="Y235" s="42" t="str">
        <f t="shared" si="143"/>
        <v/>
      </c>
      <c r="Z235" s="26" t="str">
        <f t="shared" si="144"/>
        <v/>
      </c>
      <c r="AA235" s="22" t="str">
        <f t="shared" si="145"/>
        <v/>
      </c>
      <c r="AB235" s="22" t="str">
        <f t="shared" si="146"/>
        <v/>
      </c>
      <c r="AC235" s="26" t="str">
        <f t="shared" si="147"/>
        <v/>
      </c>
      <c r="AD235" s="27" t="str">
        <f t="shared" si="148"/>
        <v/>
      </c>
      <c r="AE235" s="69" t="str">
        <f t="shared" si="149"/>
        <v/>
      </c>
      <c r="AF235" s="60">
        <f t="shared" si="150"/>
        <v>0</v>
      </c>
      <c r="AG235" s="70" t="str">
        <f t="shared" si="151"/>
        <v/>
      </c>
      <c r="AH235" s="70" t="str">
        <f t="shared" si="152"/>
        <v/>
      </c>
      <c r="AI235" s="71" t="str">
        <f t="shared" si="153"/>
        <v/>
      </c>
      <c r="AJ235" s="69">
        <f t="shared" si="169"/>
        <v>0</v>
      </c>
      <c r="AK235" s="60">
        <f t="shared" si="170"/>
        <v>0</v>
      </c>
      <c r="AL235" s="60">
        <f t="shared" si="171"/>
        <v>0</v>
      </c>
      <c r="AM235" s="60">
        <f t="shared" si="172"/>
        <v>0</v>
      </c>
      <c r="AN235" s="60">
        <f t="shared" si="173"/>
        <v>0</v>
      </c>
      <c r="AO235" s="60">
        <f t="shared" si="174"/>
        <v>0</v>
      </c>
      <c r="AP235" s="60">
        <f t="shared" si="175"/>
        <v>0</v>
      </c>
      <c r="AQ235" s="60">
        <f t="shared" si="176"/>
        <v>0</v>
      </c>
      <c r="AR235" s="60">
        <f t="shared" si="177"/>
        <v>0</v>
      </c>
      <c r="AS235" s="60">
        <f t="shared" si="178"/>
        <v>0</v>
      </c>
      <c r="AT235" s="60">
        <f t="shared" si="179"/>
        <v>0</v>
      </c>
      <c r="AU235" s="60">
        <f t="shared" si="180"/>
        <v>0</v>
      </c>
      <c r="AV235" s="68">
        <f t="shared" si="164"/>
        <v>0</v>
      </c>
      <c r="AW235" s="68">
        <f t="shared" si="165"/>
        <v>0</v>
      </c>
      <c r="AX235" s="69" t="str">
        <f t="shared" si="166"/>
        <v/>
      </c>
      <c r="AY235" s="68" t="str">
        <f t="shared" si="167"/>
        <v/>
      </c>
      <c r="AZ235" s="67" t="str">
        <f t="shared" si="168"/>
        <v/>
      </c>
      <c r="BA235" s="68" t="str">
        <f t="shared" si="154"/>
        <v/>
      </c>
      <c r="BB235" s="69" t="str">
        <f t="shared" si="155"/>
        <v/>
      </c>
      <c r="BC235" s="68">
        <f t="shared" si="156"/>
        <v>0</v>
      </c>
      <c r="BD235" s="67" t="str">
        <f t="shared" si="157"/>
        <v/>
      </c>
      <c r="BE235" s="69" t="str">
        <f t="shared" si="158"/>
        <v/>
      </c>
      <c r="BF235" s="68" t="str">
        <f t="shared" si="159"/>
        <v/>
      </c>
      <c r="BG235" s="67" t="str">
        <f t="shared" si="160"/>
        <v/>
      </c>
    </row>
    <row r="236" spans="1:59" ht="12" x14ac:dyDescent="0.3">
      <c r="A236" s="445"/>
      <c r="B236" s="3"/>
      <c r="C236" s="3"/>
      <c r="D236" s="495" t="str">
        <f t="shared" si="161"/>
        <v/>
      </c>
      <c r="E236" s="3"/>
      <c r="F236" s="3"/>
      <c r="G236" s="3"/>
      <c r="H236" s="4"/>
      <c r="I236" s="9"/>
      <c r="J236" s="9"/>
      <c r="K236" s="9"/>
      <c r="L236" s="9"/>
      <c r="M236" s="8"/>
      <c r="N236" s="381" t="str">
        <f>IF(D236="No",1,(IF(AND(C236="Part 1033",D236="Yes",H236="Line-Haul"),IF(E236&gt;=20,0.27,(VLOOKUP(E236,'Proration Factors'!$E$14:$F$33,2,FALSE))),(IF(AND(C236="Part 1033",D236="Yes",H236="Switch"),IF(E236&gt;=40,0.2,(VLOOKUP(E236,'Proration Factors'!$H$14:$I$53,2,FALSE))),(IF(AND(C236="Part 92",D236="Yes"),IF(E236&gt;=32,0.143,(VLOOKUP(E236,'Proration Factors'!$B$14:$C$45,2,FALSE))),"")))))))</f>
        <v/>
      </c>
      <c r="O236" s="382" t="str">
        <f t="shared" si="162"/>
        <v/>
      </c>
      <c r="P236" s="383" t="str">
        <f t="shared" si="163"/>
        <v/>
      </c>
      <c r="Q236" s="384" t="str">
        <f t="shared" si="0"/>
        <v/>
      </c>
      <c r="R236" s="3"/>
      <c r="S236" s="205"/>
      <c r="T236" s="60"/>
      <c r="U236" s="68">
        <f t="shared" si="139"/>
        <v>0</v>
      </c>
      <c r="V236" s="26">
        <f t="shared" si="140"/>
        <v>0</v>
      </c>
      <c r="W236" s="26">
        <f t="shared" si="141"/>
        <v>0</v>
      </c>
      <c r="X236" s="21">
        <f t="shared" si="142"/>
        <v>0</v>
      </c>
      <c r="Y236" s="42" t="str">
        <f t="shared" si="143"/>
        <v/>
      </c>
      <c r="Z236" s="26" t="str">
        <f t="shared" si="144"/>
        <v/>
      </c>
      <c r="AA236" s="22" t="str">
        <f t="shared" si="145"/>
        <v/>
      </c>
      <c r="AB236" s="22" t="str">
        <f t="shared" si="146"/>
        <v/>
      </c>
      <c r="AC236" s="26" t="str">
        <f t="shared" si="147"/>
        <v/>
      </c>
      <c r="AD236" s="27" t="str">
        <f t="shared" si="148"/>
        <v/>
      </c>
      <c r="AE236" s="69" t="str">
        <f t="shared" si="149"/>
        <v/>
      </c>
      <c r="AF236" s="60">
        <f t="shared" si="150"/>
        <v>0</v>
      </c>
      <c r="AG236" s="70" t="str">
        <f t="shared" si="151"/>
        <v/>
      </c>
      <c r="AH236" s="70" t="str">
        <f t="shared" si="152"/>
        <v/>
      </c>
      <c r="AI236" s="71" t="str">
        <f t="shared" si="153"/>
        <v/>
      </c>
      <c r="AJ236" s="69">
        <f t="shared" si="169"/>
        <v>0</v>
      </c>
      <c r="AK236" s="60">
        <f t="shared" si="170"/>
        <v>0</v>
      </c>
      <c r="AL236" s="60">
        <f t="shared" si="171"/>
        <v>0</v>
      </c>
      <c r="AM236" s="60">
        <f t="shared" si="172"/>
        <v>0</v>
      </c>
      <c r="AN236" s="60">
        <f t="shared" si="173"/>
        <v>0</v>
      </c>
      <c r="AO236" s="60">
        <f t="shared" si="174"/>
        <v>0</v>
      </c>
      <c r="AP236" s="60">
        <f t="shared" si="175"/>
        <v>0</v>
      </c>
      <c r="AQ236" s="60">
        <f t="shared" si="176"/>
        <v>0</v>
      </c>
      <c r="AR236" s="60">
        <f t="shared" si="177"/>
        <v>0</v>
      </c>
      <c r="AS236" s="60">
        <f t="shared" si="178"/>
        <v>0</v>
      </c>
      <c r="AT236" s="60">
        <f t="shared" si="179"/>
        <v>0</v>
      </c>
      <c r="AU236" s="60">
        <f t="shared" si="180"/>
        <v>0</v>
      </c>
      <c r="AV236" s="68">
        <f t="shared" si="164"/>
        <v>0</v>
      </c>
      <c r="AW236" s="68">
        <f t="shared" si="165"/>
        <v>0</v>
      </c>
      <c r="AX236" s="69" t="str">
        <f t="shared" si="166"/>
        <v/>
      </c>
      <c r="AY236" s="68" t="str">
        <f t="shared" si="167"/>
        <v/>
      </c>
      <c r="AZ236" s="67" t="str">
        <f t="shared" si="168"/>
        <v/>
      </c>
      <c r="BA236" s="68" t="str">
        <f t="shared" si="154"/>
        <v/>
      </c>
      <c r="BB236" s="69" t="str">
        <f t="shared" si="155"/>
        <v/>
      </c>
      <c r="BC236" s="68">
        <f t="shared" si="156"/>
        <v>0</v>
      </c>
      <c r="BD236" s="67" t="str">
        <f t="shared" si="157"/>
        <v/>
      </c>
      <c r="BE236" s="69" t="str">
        <f t="shared" si="158"/>
        <v/>
      </c>
      <c r="BF236" s="68" t="str">
        <f t="shared" si="159"/>
        <v/>
      </c>
      <c r="BG236" s="67" t="str">
        <f t="shared" si="160"/>
        <v/>
      </c>
    </row>
    <row r="237" spans="1:59" ht="12" x14ac:dyDescent="0.3">
      <c r="A237" s="445"/>
      <c r="B237" s="3"/>
      <c r="C237" s="3"/>
      <c r="D237" s="495" t="str">
        <f t="shared" si="161"/>
        <v/>
      </c>
      <c r="E237" s="3"/>
      <c r="F237" s="3"/>
      <c r="G237" s="3"/>
      <c r="H237" s="4"/>
      <c r="I237" s="9"/>
      <c r="J237" s="9"/>
      <c r="K237" s="9"/>
      <c r="L237" s="9"/>
      <c r="M237" s="8"/>
      <c r="N237" s="381" t="str">
        <f>IF(D237="No",1,(IF(AND(C237="Part 1033",D237="Yes",H237="Line-Haul"),IF(E237&gt;=20,0.27,(VLOOKUP(E237,'Proration Factors'!$E$14:$F$33,2,FALSE))),(IF(AND(C237="Part 1033",D237="Yes",H237="Switch"),IF(E237&gt;=40,0.2,(VLOOKUP(E237,'Proration Factors'!$H$14:$I$53,2,FALSE))),(IF(AND(C237="Part 92",D237="Yes"),IF(E237&gt;=32,0.143,(VLOOKUP(E237,'Proration Factors'!$B$14:$C$45,2,FALSE))),"")))))))</f>
        <v/>
      </c>
      <c r="O237" s="382" t="str">
        <f t="shared" si="162"/>
        <v/>
      </c>
      <c r="P237" s="383" t="str">
        <f t="shared" si="163"/>
        <v/>
      </c>
      <c r="Q237" s="384" t="str">
        <f t="shared" si="0"/>
        <v/>
      </c>
      <c r="R237" s="3"/>
      <c r="S237" s="205"/>
      <c r="T237" s="60"/>
      <c r="U237" s="68">
        <f t="shared" si="139"/>
        <v>0</v>
      </c>
      <c r="V237" s="26">
        <f t="shared" si="140"/>
        <v>0</v>
      </c>
      <c r="W237" s="26">
        <f t="shared" si="141"/>
        <v>0</v>
      </c>
      <c r="X237" s="21">
        <f t="shared" si="142"/>
        <v>0</v>
      </c>
      <c r="Y237" s="42" t="str">
        <f t="shared" si="143"/>
        <v/>
      </c>
      <c r="Z237" s="26" t="str">
        <f t="shared" si="144"/>
        <v/>
      </c>
      <c r="AA237" s="22" t="str">
        <f t="shared" si="145"/>
        <v/>
      </c>
      <c r="AB237" s="22" t="str">
        <f t="shared" si="146"/>
        <v/>
      </c>
      <c r="AC237" s="26" t="str">
        <f t="shared" si="147"/>
        <v/>
      </c>
      <c r="AD237" s="27" t="str">
        <f t="shared" si="148"/>
        <v/>
      </c>
      <c r="AE237" s="69" t="str">
        <f t="shared" si="149"/>
        <v/>
      </c>
      <c r="AF237" s="60">
        <f t="shared" si="150"/>
        <v>0</v>
      </c>
      <c r="AG237" s="70" t="str">
        <f t="shared" si="151"/>
        <v/>
      </c>
      <c r="AH237" s="70" t="str">
        <f t="shared" si="152"/>
        <v/>
      </c>
      <c r="AI237" s="71" t="str">
        <f t="shared" si="153"/>
        <v/>
      </c>
      <c r="AJ237" s="69">
        <f t="shared" si="169"/>
        <v>0</v>
      </c>
      <c r="AK237" s="60">
        <f t="shared" si="170"/>
        <v>0</v>
      </c>
      <c r="AL237" s="60">
        <f t="shared" si="171"/>
        <v>0</v>
      </c>
      <c r="AM237" s="60">
        <f t="shared" si="172"/>
        <v>0</v>
      </c>
      <c r="AN237" s="60">
        <f t="shared" si="173"/>
        <v>0</v>
      </c>
      <c r="AO237" s="60">
        <f t="shared" si="174"/>
        <v>0</v>
      </c>
      <c r="AP237" s="60">
        <f t="shared" si="175"/>
        <v>0</v>
      </c>
      <c r="AQ237" s="60">
        <f t="shared" si="176"/>
        <v>0</v>
      </c>
      <c r="AR237" s="60">
        <f t="shared" si="177"/>
        <v>0</v>
      </c>
      <c r="AS237" s="60">
        <f t="shared" si="178"/>
        <v>0</v>
      </c>
      <c r="AT237" s="60">
        <f t="shared" si="179"/>
        <v>0</v>
      </c>
      <c r="AU237" s="60">
        <f t="shared" si="180"/>
        <v>0</v>
      </c>
      <c r="AV237" s="68">
        <f t="shared" si="164"/>
        <v>0</v>
      </c>
      <c r="AW237" s="68">
        <f t="shared" si="165"/>
        <v>0</v>
      </c>
      <c r="AX237" s="69" t="str">
        <f t="shared" si="166"/>
        <v/>
      </c>
      <c r="AY237" s="68" t="str">
        <f t="shared" si="167"/>
        <v/>
      </c>
      <c r="AZ237" s="67" t="str">
        <f t="shared" si="168"/>
        <v/>
      </c>
      <c r="BA237" s="68" t="str">
        <f t="shared" si="154"/>
        <v/>
      </c>
      <c r="BB237" s="69" t="str">
        <f t="shared" si="155"/>
        <v/>
      </c>
      <c r="BC237" s="68">
        <f t="shared" si="156"/>
        <v>0</v>
      </c>
      <c r="BD237" s="67" t="str">
        <f t="shared" si="157"/>
        <v/>
      </c>
      <c r="BE237" s="69" t="str">
        <f t="shared" si="158"/>
        <v/>
      </c>
      <c r="BF237" s="68" t="str">
        <f t="shared" si="159"/>
        <v/>
      </c>
      <c r="BG237" s="67" t="str">
        <f t="shared" si="160"/>
        <v/>
      </c>
    </row>
    <row r="238" spans="1:59" ht="12" x14ac:dyDescent="0.3">
      <c r="A238" s="445"/>
      <c r="B238" s="3"/>
      <c r="C238" s="3"/>
      <c r="D238" s="495" t="str">
        <f t="shared" si="161"/>
        <v/>
      </c>
      <c r="E238" s="3"/>
      <c r="F238" s="3"/>
      <c r="G238" s="3"/>
      <c r="H238" s="4"/>
      <c r="I238" s="9"/>
      <c r="J238" s="9"/>
      <c r="K238" s="9"/>
      <c r="L238" s="9"/>
      <c r="M238" s="8"/>
      <c r="N238" s="381" t="str">
        <f>IF(D238="No",1,(IF(AND(C238="Part 1033",D238="Yes",H238="Line-Haul"),IF(E238&gt;=20,0.27,(VLOOKUP(E238,'Proration Factors'!$E$14:$F$33,2,FALSE))),(IF(AND(C238="Part 1033",D238="Yes",H238="Switch"),IF(E238&gt;=40,0.2,(VLOOKUP(E238,'Proration Factors'!$H$14:$I$53,2,FALSE))),(IF(AND(C238="Part 92",D238="Yes"),IF(E238&gt;=32,0.143,(VLOOKUP(E238,'Proration Factors'!$B$14:$C$45,2,FALSE))),"")))))))</f>
        <v/>
      </c>
      <c r="O238" s="382" t="str">
        <f t="shared" si="162"/>
        <v/>
      </c>
      <c r="P238" s="383" t="str">
        <f t="shared" si="163"/>
        <v/>
      </c>
      <c r="Q238" s="384" t="str">
        <f t="shared" si="0"/>
        <v/>
      </c>
      <c r="R238" s="3"/>
      <c r="S238" s="205"/>
      <c r="T238" s="60"/>
      <c r="U238" s="68">
        <f t="shared" si="139"/>
        <v>0</v>
      </c>
      <c r="V238" s="26">
        <f t="shared" si="140"/>
        <v>0</v>
      </c>
      <c r="W238" s="26">
        <f t="shared" si="141"/>
        <v>0</v>
      </c>
      <c r="X238" s="21">
        <f t="shared" si="142"/>
        <v>0</v>
      </c>
      <c r="Y238" s="42" t="str">
        <f t="shared" si="143"/>
        <v/>
      </c>
      <c r="Z238" s="26" t="str">
        <f t="shared" si="144"/>
        <v/>
      </c>
      <c r="AA238" s="22" t="str">
        <f t="shared" si="145"/>
        <v/>
      </c>
      <c r="AB238" s="22" t="str">
        <f t="shared" si="146"/>
        <v/>
      </c>
      <c r="AC238" s="26" t="str">
        <f t="shared" si="147"/>
        <v/>
      </c>
      <c r="AD238" s="27" t="str">
        <f t="shared" si="148"/>
        <v/>
      </c>
      <c r="AE238" s="69" t="str">
        <f t="shared" si="149"/>
        <v/>
      </c>
      <c r="AF238" s="60">
        <f t="shared" si="150"/>
        <v>0</v>
      </c>
      <c r="AG238" s="70" t="str">
        <f t="shared" si="151"/>
        <v/>
      </c>
      <c r="AH238" s="70" t="str">
        <f t="shared" si="152"/>
        <v/>
      </c>
      <c r="AI238" s="71" t="str">
        <f t="shared" si="153"/>
        <v/>
      </c>
      <c r="AJ238" s="69">
        <f t="shared" si="169"/>
        <v>0</v>
      </c>
      <c r="AK238" s="60">
        <f t="shared" si="170"/>
        <v>0</v>
      </c>
      <c r="AL238" s="60">
        <f t="shared" si="171"/>
        <v>0</v>
      </c>
      <c r="AM238" s="60">
        <f t="shared" si="172"/>
        <v>0</v>
      </c>
      <c r="AN238" s="60">
        <f t="shared" si="173"/>
        <v>0</v>
      </c>
      <c r="AO238" s="60">
        <f t="shared" si="174"/>
        <v>0</v>
      </c>
      <c r="AP238" s="60">
        <f t="shared" si="175"/>
        <v>0</v>
      </c>
      <c r="AQ238" s="60">
        <f t="shared" si="176"/>
        <v>0</v>
      </c>
      <c r="AR238" s="60">
        <f t="shared" si="177"/>
        <v>0</v>
      </c>
      <c r="AS238" s="60">
        <f t="shared" si="178"/>
        <v>0</v>
      </c>
      <c r="AT238" s="60">
        <f t="shared" si="179"/>
        <v>0</v>
      </c>
      <c r="AU238" s="60">
        <f t="shared" si="180"/>
        <v>0</v>
      </c>
      <c r="AV238" s="68">
        <f t="shared" si="164"/>
        <v>0</v>
      </c>
      <c r="AW238" s="68">
        <f t="shared" si="165"/>
        <v>0</v>
      </c>
      <c r="AX238" s="69" t="str">
        <f t="shared" si="166"/>
        <v/>
      </c>
      <c r="AY238" s="68" t="str">
        <f t="shared" si="167"/>
        <v/>
      </c>
      <c r="AZ238" s="67" t="str">
        <f t="shared" si="168"/>
        <v/>
      </c>
      <c r="BA238" s="68" t="str">
        <f t="shared" si="154"/>
        <v/>
      </c>
      <c r="BB238" s="69" t="str">
        <f t="shared" si="155"/>
        <v/>
      </c>
      <c r="BC238" s="68">
        <f t="shared" si="156"/>
        <v>0</v>
      </c>
      <c r="BD238" s="67" t="str">
        <f t="shared" si="157"/>
        <v/>
      </c>
      <c r="BE238" s="69" t="str">
        <f t="shared" si="158"/>
        <v/>
      </c>
      <c r="BF238" s="68" t="str">
        <f t="shared" si="159"/>
        <v/>
      </c>
      <c r="BG238" s="67" t="str">
        <f t="shared" si="160"/>
        <v/>
      </c>
    </row>
    <row r="239" spans="1:59" ht="12" x14ac:dyDescent="0.3">
      <c r="A239" s="445"/>
      <c r="B239" s="3"/>
      <c r="C239" s="3"/>
      <c r="D239" s="495" t="str">
        <f t="shared" si="161"/>
        <v/>
      </c>
      <c r="E239" s="3"/>
      <c r="F239" s="3"/>
      <c r="G239" s="3"/>
      <c r="H239" s="4"/>
      <c r="I239" s="9"/>
      <c r="J239" s="9"/>
      <c r="K239" s="9"/>
      <c r="L239" s="9"/>
      <c r="M239" s="8"/>
      <c r="N239" s="381" t="str">
        <f>IF(D239="No",1,(IF(AND(C239="Part 1033",D239="Yes",H239="Line-Haul"),IF(E239&gt;=20,0.27,(VLOOKUP(E239,'Proration Factors'!$E$14:$F$33,2,FALSE))),(IF(AND(C239="Part 1033",D239="Yes",H239="Switch"),IF(E239&gt;=40,0.2,(VLOOKUP(E239,'Proration Factors'!$H$14:$I$53,2,FALSE))),(IF(AND(C239="Part 92",D239="Yes"),IF(E239&gt;=32,0.143,(VLOOKUP(E239,'Proration Factors'!$B$14:$C$45,2,FALSE))),"")))))))</f>
        <v/>
      </c>
      <c r="O239" s="382" t="str">
        <f t="shared" si="162"/>
        <v/>
      </c>
      <c r="P239" s="383" t="str">
        <f t="shared" si="163"/>
        <v/>
      </c>
      <c r="Q239" s="384" t="str">
        <f t="shared" ref="Q239:Q302" si="181">IF(BG239&lt;&gt;"",BG239,AI239)</f>
        <v/>
      </c>
      <c r="R239" s="3"/>
      <c r="S239" s="205"/>
      <c r="T239" s="60"/>
      <c r="U239" s="68">
        <f t="shared" si="139"/>
        <v>0</v>
      </c>
      <c r="V239" s="26">
        <f t="shared" si="140"/>
        <v>0</v>
      </c>
      <c r="W239" s="26">
        <f t="shared" si="141"/>
        <v>0</v>
      </c>
      <c r="X239" s="21">
        <f t="shared" si="142"/>
        <v>0</v>
      </c>
      <c r="Y239" s="42" t="str">
        <f t="shared" si="143"/>
        <v/>
      </c>
      <c r="Z239" s="26" t="str">
        <f t="shared" si="144"/>
        <v/>
      </c>
      <c r="AA239" s="22" t="str">
        <f t="shared" si="145"/>
        <v/>
      </c>
      <c r="AB239" s="22" t="str">
        <f t="shared" si="146"/>
        <v/>
      </c>
      <c r="AC239" s="26" t="str">
        <f t="shared" si="147"/>
        <v/>
      </c>
      <c r="AD239" s="27" t="str">
        <f t="shared" si="148"/>
        <v/>
      </c>
      <c r="AE239" s="69" t="str">
        <f t="shared" si="149"/>
        <v/>
      </c>
      <c r="AF239" s="60">
        <f t="shared" si="150"/>
        <v>0</v>
      </c>
      <c r="AG239" s="70" t="str">
        <f t="shared" si="151"/>
        <v/>
      </c>
      <c r="AH239" s="70" t="str">
        <f t="shared" si="152"/>
        <v/>
      </c>
      <c r="AI239" s="71" t="str">
        <f t="shared" si="153"/>
        <v/>
      </c>
      <c r="AJ239" s="62">
        <f t="shared" si="169"/>
        <v>0</v>
      </c>
      <c r="AK239" s="63">
        <f t="shared" si="170"/>
        <v>0</v>
      </c>
      <c r="AL239" s="63">
        <f t="shared" si="171"/>
        <v>0</v>
      </c>
      <c r="AM239" s="63">
        <f t="shared" si="172"/>
        <v>0</v>
      </c>
      <c r="AN239" s="63">
        <f t="shared" si="173"/>
        <v>0</v>
      </c>
      <c r="AO239" s="63">
        <f t="shared" si="174"/>
        <v>0</v>
      </c>
      <c r="AP239" s="63">
        <f t="shared" si="175"/>
        <v>0</v>
      </c>
      <c r="AQ239" s="63">
        <f t="shared" si="176"/>
        <v>0</v>
      </c>
      <c r="AR239" s="63">
        <f t="shared" si="177"/>
        <v>0</v>
      </c>
      <c r="AS239" s="63">
        <f t="shared" si="178"/>
        <v>0</v>
      </c>
      <c r="AT239" s="63">
        <f t="shared" si="179"/>
        <v>0</v>
      </c>
      <c r="AU239" s="63">
        <f t="shared" si="180"/>
        <v>0</v>
      </c>
      <c r="AV239" s="68">
        <f t="shared" si="164"/>
        <v>0</v>
      </c>
      <c r="AW239" s="68">
        <f t="shared" si="165"/>
        <v>0</v>
      </c>
      <c r="AX239" s="69" t="str">
        <f t="shared" si="166"/>
        <v/>
      </c>
      <c r="AY239" s="68" t="str">
        <f t="shared" si="167"/>
        <v/>
      </c>
      <c r="AZ239" s="67" t="str">
        <f t="shared" si="168"/>
        <v/>
      </c>
      <c r="BA239" s="68" t="str">
        <f t="shared" si="154"/>
        <v/>
      </c>
      <c r="BB239" s="69" t="str">
        <f t="shared" si="155"/>
        <v/>
      </c>
      <c r="BC239" s="68">
        <f t="shared" si="156"/>
        <v>0</v>
      </c>
      <c r="BD239" s="67" t="str">
        <f t="shared" si="157"/>
        <v/>
      </c>
      <c r="BE239" s="69" t="str">
        <f t="shared" si="158"/>
        <v/>
      </c>
      <c r="BF239" s="68" t="str">
        <f t="shared" si="159"/>
        <v/>
      </c>
      <c r="BG239" s="67" t="str">
        <f t="shared" si="160"/>
        <v/>
      </c>
    </row>
    <row r="240" spans="1:59" ht="12" x14ac:dyDescent="0.3">
      <c r="A240" s="445"/>
      <c r="B240" s="3"/>
      <c r="C240" s="3"/>
      <c r="D240" s="495" t="str">
        <f t="shared" si="161"/>
        <v/>
      </c>
      <c r="E240" s="3"/>
      <c r="F240" s="3"/>
      <c r="G240" s="3"/>
      <c r="H240" s="4"/>
      <c r="I240" s="9"/>
      <c r="J240" s="9"/>
      <c r="K240" s="9"/>
      <c r="L240" s="9"/>
      <c r="M240" s="8"/>
      <c r="N240" s="381" t="str">
        <f>IF(D240="No",1,(IF(AND(C240="Part 1033",D240="Yes",H240="Line-Haul"),IF(E240&gt;=20,0.27,(VLOOKUP(E240,'Proration Factors'!$E$14:$F$33,2,FALSE))),(IF(AND(C240="Part 1033",D240="Yes",H240="Switch"),IF(E240&gt;=40,0.2,(VLOOKUP(E240,'Proration Factors'!$H$14:$I$53,2,FALSE))),(IF(AND(C240="Part 92",D240="Yes"),IF(E240&gt;=32,0.143,(VLOOKUP(E240,'Proration Factors'!$B$14:$C$45,2,FALSE))),"")))))))</f>
        <v/>
      </c>
      <c r="O240" s="382" t="str">
        <f t="shared" si="162"/>
        <v/>
      </c>
      <c r="P240" s="383" t="str">
        <f t="shared" si="163"/>
        <v/>
      </c>
      <c r="Q240" s="384" t="str">
        <f t="shared" si="181"/>
        <v/>
      </c>
      <c r="R240" s="3"/>
      <c r="S240" s="205"/>
      <c r="T240" s="60"/>
      <c r="U240" s="68">
        <f t="shared" si="139"/>
        <v>0</v>
      </c>
      <c r="V240" s="26">
        <f t="shared" si="140"/>
        <v>0</v>
      </c>
      <c r="W240" s="26">
        <f t="shared" si="141"/>
        <v>0</v>
      </c>
      <c r="X240" s="21">
        <f t="shared" si="142"/>
        <v>0</v>
      </c>
      <c r="Y240" s="42" t="str">
        <f t="shared" si="143"/>
        <v/>
      </c>
      <c r="Z240" s="26" t="str">
        <f t="shared" si="144"/>
        <v/>
      </c>
      <c r="AA240" s="22" t="str">
        <f t="shared" si="145"/>
        <v/>
      </c>
      <c r="AB240" s="22" t="str">
        <f t="shared" si="146"/>
        <v/>
      </c>
      <c r="AC240" s="26" t="str">
        <f t="shared" si="147"/>
        <v/>
      </c>
      <c r="AD240" s="27" t="str">
        <f t="shared" si="148"/>
        <v/>
      </c>
      <c r="AE240" s="69" t="str">
        <f t="shared" si="149"/>
        <v/>
      </c>
      <c r="AF240" s="60">
        <f t="shared" si="150"/>
        <v>0</v>
      </c>
      <c r="AG240" s="70" t="str">
        <f t="shared" si="151"/>
        <v/>
      </c>
      <c r="AH240" s="70" t="str">
        <f t="shared" si="152"/>
        <v/>
      </c>
      <c r="AI240" s="71" t="str">
        <f t="shared" si="153"/>
        <v/>
      </c>
      <c r="AJ240" s="69">
        <f t="shared" si="169"/>
        <v>0</v>
      </c>
      <c r="AK240" s="60">
        <f t="shared" si="170"/>
        <v>0</v>
      </c>
      <c r="AL240" s="60">
        <f t="shared" si="171"/>
        <v>0</v>
      </c>
      <c r="AM240" s="60">
        <f t="shared" si="172"/>
        <v>0</v>
      </c>
      <c r="AN240" s="60">
        <f t="shared" si="173"/>
        <v>0</v>
      </c>
      <c r="AO240" s="60">
        <f t="shared" si="174"/>
        <v>0</v>
      </c>
      <c r="AP240" s="60">
        <f t="shared" si="175"/>
        <v>0</v>
      </c>
      <c r="AQ240" s="60">
        <f t="shared" si="176"/>
        <v>0</v>
      </c>
      <c r="AR240" s="60">
        <f t="shared" si="177"/>
        <v>0</v>
      </c>
      <c r="AS240" s="60">
        <f t="shared" si="178"/>
        <v>0</v>
      </c>
      <c r="AT240" s="60">
        <f t="shared" si="179"/>
        <v>0</v>
      </c>
      <c r="AU240" s="60">
        <f t="shared" si="180"/>
        <v>0</v>
      </c>
      <c r="AV240" s="68">
        <f t="shared" si="164"/>
        <v>0</v>
      </c>
      <c r="AW240" s="68">
        <f t="shared" si="165"/>
        <v>0</v>
      </c>
      <c r="AX240" s="69" t="str">
        <f t="shared" si="166"/>
        <v/>
      </c>
      <c r="AY240" s="68" t="str">
        <f t="shared" si="167"/>
        <v/>
      </c>
      <c r="AZ240" s="67" t="str">
        <f t="shared" si="168"/>
        <v/>
      </c>
      <c r="BA240" s="68" t="str">
        <f t="shared" si="154"/>
        <v/>
      </c>
      <c r="BB240" s="69" t="str">
        <f t="shared" si="155"/>
        <v/>
      </c>
      <c r="BC240" s="68">
        <f t="shared" si="156"/>
        <v>0</v>
      </c>
      <c r="BD240" s="67" t="str">
        <f t="shared" si="157"/>
        <v/>
      </c>
      <c r="BE240" s="69" t="str">
        <f t="shared" si="158"/>
        <v/>
      </c>
      <c r="BF240" s="68" t="str">
        <f t="shared" si="159"/>
        <v/>
      </c>
      <c r="BG240" s="67" t="str">
        <f t="shared" si="160"/>
        <v/>
      </c>
    </row>
    <row r="241" spans="1:59" ht="12" x14ac:dyDescent="0.3">
      <c r="A241" s="445"/>
      <c r="B241" s="3"/>
      <c r="C241" s="3"/>
      <c r="D241" s="495" t="str">
        <f t="shared" si="161"/>
        <v/>
      </c>
      <c r="E241" s="3"/>
      <c r="F241" s="3"/>
      <c r="G241" s="3"/>
      <c r="H241" s="4"/>
      <c r="I241" s="9"/>
      <c r="J241" s="9"/>
      <c r="K241" s="9"/>
      <c r="L241" s="9"/>
      <c r="M241" s="8"/>
      <c r="N241" s="381" t="str">
        <f>IF(D241="No",1,(IF(AND(C241="Part 1033",D241="Yes",H241="Line-Haul"),IF(E241&gt;=20,0.27,(VLOOKUP(E241,'Proration Factors'!$E$14:$F$33,2,FALSE))),(IF(AND(C241="Part 1033",D241="Yes",H241="Switch"),IF(E241&gt;=40,0.2,(VLOOKUP(E241,'Proration Factors'!$H$14:$I$53,2,FALSE))),(IF(AND(C241="Part 92",D241="Yes"),IF(E241&gt;=32,0.143,(VLOOKUP(E241,'Proration Factors'!$B$14:$C$45,2,FALSE))),"")))))))</f>
        <v/>
      </c>
      <c r="O241" s="382" t="str">
        <f t="shared" si="162"/>
        <v/>
      </c>
      <c r="P241" s="383" t="str">
        <f t="shared" si="163"/>
        <v/>
      </c>
      <c r="Q241" s="384" t="str">
        <f t="shared" si="181"/>
        <v/>
      </c>
      <c r="R241" s="3"/>
      <c r="S241" s="205"/>
      <c r="T241" s="60"/>
      <c r="U241" s="68">
        <f t="shared" si="139"/>
        <v>0</v>
      </c>
      <c r="V241" s="26">
        <f t="shared" si="140"/>
        <v>0</v>
      </c>
      <c r="W241" s="26">
        <f t="shared" si="141"/>
        <v>0</v>
      </c>
      <c r="X241" s="21">
        <f t="shared" si="142"/>
        <v>0</v>
      </c>
      <c r="Y241" s="42" t="str">
        <f t="shared" si="143"/>
        <v/>
      </c>
      <c r="Z241" s="26" t="str">
        <f t="shared" si="144"/>
        <v/>
      </c>
      <c r="AA241" s="22" t="str">
        <f t="shared" si="145"/>
        <v/>
      </c>
      <c r="AB241" s="22" t="str">
        <f t="shared" si="146"/>
        <v/>
      </c>
      <c r="AC241" s="26" t="str">
        <f t="shared" si="147"/>
        <v/>
      </c>
      <c r="AD241" s="27" t="str">
        <f t="shared" si="148"/>
        <v/>
      </c>
      <c r="AE241" s="69" t="str">
        <f t="shared" si="149"/>
        <v/>
      </c>
      <c r="AF241" s="60">
        <f t="shared" si="150"/>
        <v>0</v>
      </c>
      <c r="AG241" s="70" t="str">
        <f t="shared" si="151"/>
        <v/>
      </c>
      <c r="AH241" s="70" t="str">
        <f t="shared" si="152"/>
        <v/>
      </c>
      <c r="AI241" s="71" t="str">
        <f t="shared" si="153"/>
        <v/>
      </c>
      <c r="AJ241" s="69">
        <f t="shared" si="169"/>
        <v>0</v>
      </c>
      <c r="AK241" s="60">
        <f t="shared" si="170"/>
        <v>0</v>
      </c>
      <c r="AL241" s="60">
        <f t="shared" si="171"/>
        <v>0</v>
      </c>
      <c r="AM241" s="60">
        <f t="shared" si="172"/>
        <v>0</v>
      </c>
      <c r="AN241" s="60">
        <f t="shared" si="173"/>
        <v>0</v>
      </c>
      <c r="AO241" s="60">
        <f t="shared" si="174"/>
        <v>0</v>
      </c>
      <c r="AP241" s="60">
        <f t="shared" si="175"/>
        <v>0</v>
      </c>
      <c r="AQ241" s="60">
        <f t="shared" si="176"/>
        <v>0</v>
      </c>
      <c r="AR241" s="60">
        <f t="shared" si="177"/>
        <v>0</v>
      </c>
      <c r="AS241" s="60">
        <f t="shared" si="178"/>
        <v>0</v>
      </c>
      <c r="AT241" s="60">
        <f t="shared" si="179"/>
        <v>0</v>
      </c>
      <c r="AU241" s="60">
        <f t="shared" si="180"/>
        <v>0</v>
      </c>
      <c r="AV241" s="68">
        <f t="shared" si="164"/>
        <v>0</v>
      </c>
      <c r="AW241" s="68">
        <f t="shared" si="165"/>
        <v>0</v>
      </c>
      <c r="AX241" s="69" t="str">
        <f t="shared" si="166"/>
        <v/>
      </c>
      <c r="AY241" s="68" t="str">
        <f t="shared" si="167"/>
        <v/>
      </c>
      <c r="AZ241" s="67" t="str">
        <f t="shared" si="168"/>
        <v/>
      </c>
      <c r="BA241" s="68" t="str">
        <f t="shared" si="154"/>
        <v/>
      </c>
      <c r="BB241" s="69" t="str">
        <f t="shared" si="155"/>
        <v/>
      </c>
      <c r="BC241" s="68">
        <f t="shared" si="156"/>
        <v>0</v>
      </c>
      <c r="BD241" s="67" t="str">
        <f t="shared" si="157"/>
        <v/>
      </c>
      <c r="BE241" s="69" t="str">
        <f t="shared" si="158"/>
        <v/>
      </c>
      <c r="BF241" s="68" t="str">
        <f t="shared" si="159"/>
        <v/>
      </c>
      <c r="BG241" s="67" t="str">
        <f t="shared" si="160"/>
        <v/>
      </c>
    </row>
    <row r="242" spans="1:59" ht="12" x14ac:dyDescent="0.3">
      <c r="A242" s="445"/>
      <c r="B242" s="3"/>
      <c r="C242" s="3"/>
      <c r="D242" s="495" t="str">
        <f t="shared" si="161"/>
        <v/>
      </c>
      <c r="E242" s="3"/>
      <c r="F242" s="3"/>
      <c r="G242" s="3"/>
      <c r="H242" s="4"/>
      <c r="I242" s="9"/>
      <c r="J242" s="9"/>
      <c r="K242" s="9"/>
      <c r="L242" s="9"/>
      <c r="M242" s="8"/>
      <c r="N242" s="381" t="str">
        <f>IF(D242="No",1,(IF(AND(C242="Part 1033",D242="Yes",H242="Line-Haul"),IF(E242&gt;=20,0.27,(VLOOKUP(E242,'Proration Factors'!$E$14:$F$33,2,FALSE))),(IF(AND(C242="Part 1033",D242="Yes",H242="Switch"),IF(E242&gt;=40,0.2,(VLOOKUP(E242,'Proration Factors'!$H$14:$I$53,2,FALSE))),(IF(AND(C242="Part 92",D242="Yes"),IF(E242&gt;=32,0.143,(VLOOKUP(E242,'Proration Factors'!$B$14:$C$45,2,FALSE))),"")))))))</f>
        <v/>
      </c>
      <c r="O242" s="382" t="str">
        <f t="shared" si="162"/>
        <v/>
      </c>
      <c r="P242" s="383" t="str">
        <f t="shared" si="163"/>
        <v/>
      </c>
      <c r="Q242" s="384" t="str">
        <f t="shared" si="181"/>
        <v/>
      </c>
      <c r="R242" s="3"/>
      <c r="S242" s="205"/>
      <c r="T242" s="60"/>
      <c r="U242" s="68">
        <f t="shared" si="139"/>
        <v>0</v>
      </c>
      <c r="V242" s="26">
        <f t="shared" si="140"/>
        <v>0</v>
      </c>
      <c r="W242" s="26">
        <f t="shared" si="141"/>
        <v>0</v>
      </c>
      <c r="X242" s="21">
        <f t="shared" si="142"/>
        <v>0</v>
      </c>
      <c r="Y242" s="42" t="str">
        <f t="shared" si="143"/>
        <v/>
      </c>
      <c r="Z242" s="26" t="str">
        <f t="shared" si="144"/>
        <v/>
      </c>
      <c r="AA242" s="22" t="str">
        <f t="shared" si="145"/>
        <v/>
      </c>
      <c r="AB242" s="22" t="str">
        <f t="shared" si="146"/>
        <v/>
      </c>
      <c r="AC242" s="26" t="str">
        <f t="shared" si="147"/>
        <v/>
      </c>
      <c r="AD242" s="27" t="str">
        <f t="shared" si="148"/>
        <v/>
      </c>
      <c r="AE242" s="69" t="str">
        <f t="shared" si="149"/>
        <v/>
      </c>
      <c r="AF242" s="60">
        <f t="shared" si="150"/>
        <v>0</v>
      </c>
      <c r="AG242" s="70" t="str">
        <f t="shared" si="151"/>
        <v/>
      </c>
      <c r="AH242" s="70" t="str">
        <f t="shared" si="152"/>
        <v/>
      </c>
      <c r="AI242" s="71" t="str">
        <f t="shared" si="153"/>
        <v/>
      </c>
      <c r="AJ242" s="69">
        <f t="shared" si="169"/>
        <v>0</v>
      </c>
      <c r="AK242" s="60">
        <f t="shared" si="170"/>
        <v>0</v>
      </c>
      <c r="AL242" s="60">
        <f t="shared" si="171"/>
        <v>0</v>
      </c>
      <c r="AM242" s="60">
        <f t="shared" si="172"/>
        <v>0</v>
      </c>
      <c r="AN242" s="60">
        <f t="shared" si="173"/>
        <v>0</v>
      </c>
      <c r="AO242" s="60">
        <f t="shared" si="174"/>
        <v>0</v>
      </c>
      <c r="AP242" s="60">
        <f t="shared" si="175"/>
        <v>0</v>
      </c>
      <c r="AQ242" s="60">
        <f t="shared" si="176"/>
        <v>0</v>
      </c>
      <c r="AR242" s="60">
        <f t="shared" si="177"/>
        <v>0</v>
      </c>
      <c r="AS242" s="60">
        <f t="shared" si="178"/>
        <v>0</v>
      </c>
      <c r="AT242" s="60">
        <f t="shared" si="179"/>
        <v>0</v>
      </c>
      <c r="AU242" s="60">
        <f t="shared" si="180"/>
        <v>0</v>
      </c>
      <c r="AV242" s="68">
        <f t="shared" si="164"/>
        <v>0</v>
      </c>
      <c r="AW242" s="68">
        <f t="shared" si="165"/>
        <v>0</v>
      </c>
      <c r="AX242" s="69" t="str">
        <f t="shared" si="166"/>
        <v/>
      </c>
      <c r="AY242" s="68" t="str">
        <f t="shared" si="167"/>
        <v/>
      </c>
      <c r="AZ242" s="67" t="str">
        <f t="shared" si="168"/>
        <v/>
      </c>
      <c r="BA242" s="68" t="str">
        <f t="shared" si="154"/>
        <v/>
      </c>
      <c r="BB242" s="69" t="str">
        <f t="shared" si="155"/>
        <v/>
      </c>
      <c r="BC242" s="68">
        <f t="shared" si="156"/>
        <v>0</v>
      </c>
      <c r="BD242" s="67" t="str">
        <f t="shared" si="157"/>
        <v/>
      </c>
      <c r="BE242" s="69" t="str">
        <f t="shared" si="158"/>
        <v/>
      </c>
      <c r="BF242" s="68" t="str">
        <f t="shared" si="159"/>
        <v/>
      </c>
      <c r="BG242" s="67" t="str">
        <f t="shared" si="160"/>
        <v/>
      </c>
    </row>
    <row r="243" spans="1:59" ht="12" x14ac:dyDescent="0.3">
      <c r="A243" s="445"/>
      <c r="B243" s="3"/>
      <c r="C243" s="3"/>
      <c r="D243" s="495" t="str">
        <f t="shared" si="161"/>
        <v/>
      </c>
      <c r="E243" s="3"/>
      <c r="F243" s="3"/>
      <c r="G243" s="3"/>
      <c r="H243" s="4"/>
      <c r="I243" s="9"/>
      <c r="J243" s="9"/>
      <c r="K243" s="9"/>
      <c r="L243" s="9"/>
      <c r="M243" s="8"/>
      <c r="N243" s="381" t="str">
        <f>IF(D243="No",1,(IF(AND(C243="Part 1033",D243="Yes",H243="Line-Haul"),IF(E243&gt;=20,0.27,(VLOOKUP(E243,'Proration Factors'!$E$14:$F$33,2,FALSE))),(IF(AND(C243="Part 1033",D243="Yes",H243="Switch"),IF(E243&gt;=40,0.2,(VLOOKUP(E243,'Proration Factors'!$H$14:$I$53,2,FALSE))),(IF(AND(C243="Part 92",D243="Yes"),IF(E243&gt;=32,0.143,(VLOOKUP(E243,'Proration Factors'!$B$14:$C$45,2,FALSE))),"")))))))</f>
        <v/>
      </c>
      <c r="O243" s="382" t="str">
        <f t="shared" si="162"/>
        <v/>
      </c>
      <c r="P243" s="383" t="str">
        <f t="shared" si="163"/>
        <v/>
      </c>
      <c r="Q243" s="384" t="str">
        <f t="shared" si="181"/>
        <v/>
      </c>
      <c r="R243" s="3"/>
      <c r="S243" s="205"/>
      <c r="T243" s="60"/>
      <c r="U243" s="68">
        <f t="shared" si="139"/>
        <v>0</v>
      </c>
      <c r="V243" s="26">
        <f t="shared" si="140"/>
        <v>0</v>
      </c>
      <c r="W243" s="26">
        <f t="shared" si="141"/>
        <v>0</v>
      </c>
      <c r="X243" s="21">
        <f t="shared" si="142"/>
        <v>0</v>
      </c>
      <c r="Y243" s="42" t="str">
        <f t="shared" si="143"/>
        <v/>
      </c>
      <c r="Z243" s="26" t="str">
        <f t="shared" si="144"/>
        <v/>
      </c>
      <c r="AA243" s="22" t="str">
        <f t="shared" si="145"/>
        <v/>
      </c>
      <c r="AB243" s="22" t="str">
        <f t="shared" si="146"/>
        <v/>
      </c>
      <c r="AC243" s="26" t="str">
        <f t="shared" si="147"/>
        <v/>
      </c>
      <c r="AD243" s="27" t="str">
        <f t="shared" si="148"/>
        <v/>
      </c>
      <c r="AE243" s="69" t="str">
        <f t="shared" si="149"/>
        <v/>
      </c>
      <c r="AF243" s="60">
        <f t="shared" si="150"/>
        <v>0</v>
      </c>
      <c r="AG243" s="70" t="str">
        <f t="shared" si="151"/>
        <v/>
      </c>
      <c r="AH243" s="70" t="str">
        <f t="shared" si="152"/>
        <v/>
      </c>
      <c r="AI243" s="71" t="str">
        <f t="shared" si="153"/>
        <v/>
      </c>
      <c r="AJ243" s="69">
        <f t="shared" si="169"/>
        <v>0</v>
      </c>
      <c r="AK243" s="60">
        <f t="shared" si="170"/>
        <v>0</v>
      </c>
      <c r="AL243" s="60">
        <f t="shared" si="171"/>
        <v>0</v>
      </c>
      <c r="AM243" s="60">
        <f t="shared" si="172"/>
        <v>0</v>
      </c>
      <c r="AN243" s="60">
        <f t="shared" si="173"/>
        <v>0</v>
      </c>
      <c r="AO243" s="60">
        <f t="shared" si="174"/>
        <v>0</v>
      </c>
      <c r="AP243" s="60">
        <f t="shared" si="175"/>
        <v>0</v>
      </c>
      <c r="AQ243" s="60">
        <f t="shared" si="176"/>
        <v>0</v>
      </c>
      <c r="AR243" s="60">
        <f t="shared" si="177"/>
        <v>0</v>
      </c>
      <c r="AS243" s="60">
        <f t="shared" si="178"/>
        <v>0</v>
      </c>
      <c r="AT243" s="60">
        <f t="shared" si="179"/>
        <v>0</v>
      </c>
      <c r="AU243" s="60">
        <f t="shared" si="180"/>
        <v>0</v>
      </c>
      <c r="AV243" s="68">
        <f t="shared" si="164"/>
        <v>0</v>
      </c>
      <c r="AW243" s="68">
        <f t="shared" si="165"/>
        <v>0</v>
      </c>
      <c r="AX243" s="69" t="str">
        <f t="shared" si="166"/>
        <v/>
      </c>
      <c r="AY243" s="68" t="str">
        <f t="shared" si="167"/>
        <v/>
      </c>
      <c r="AZ243" s="67" t="str">
        <f t="shared" si="168"/>
        <v/>
      </c>
      <c r="BA243" s="68" t="str">
        <f t="shared" si="154"/>
        <v/>
      </c>
      <c r="BB243" s="69" t="str">
        <f t="shared" si="155"/>
        <v/>
      </c>
      <c r="BC243" s="68">
        <f t="shared" si="156"/>
        <v>0</v>
      </c>
      <c r="BD243" s="67" t="str">
        <f t="shared" si="157"/>
        <v/>
      </c>
      <c r="BE243" s="69" t="str">
        <f t="shared" si="158"/>
        <v/>
      </c>
      <c r="BF243" s="68" t="str">
        <f t="shared" si="159"/>
        <v/>
      </c>
      <c r="BG243" s="67" t="str">
        <f t="shared" si="160"/>
        <v/>
      </c>
    </row>
    <row r="244" spans="1:59" ht="12" x14ac:dyDescent="0.3">
      <c r="A244" s="445"/>
      <c r="B244" s="3"/>
      <c r="C244" s="3"/>
      <c r="D244" s="495" t="str">
        <f t="shared" si="161"/>
        <v/>
      </c>
      <c r="E244" s="3"/>
      <c r="F244" s="3"/>
      <c r="G244" s="3"/>
      <c r="H244" s="4"/>
      <c r="I244" s="9"/>
      <c r="J244" s="9"/>
      <c r="K244" s="9"/>
      <c r="L244" s="9"/>
      <c r="M244" s="8"/>
      <c r="N244" s="381" t="str">
        <f>IF(D244="No",1,(IF(AND(C244="Part 1033",D244="Yes",H244="Line-Haul"),IF(E244&gt;=20,0.27,(VLOOKUP(E244,'Proration Factors'!$E$14:$F$33,2,FALSE))),(IF(AND(C244="Part 1033",D244="Yes",H244="Switch"),IF(E244&gt;=40,0.2,(VLOOKUP(E244,'Proration Factors'!$H$14:$I$53,2,FALSE))),(IF(AND(C244="Part 92",D244="Yes"),IF(E244&gt;=32,0.143,(VLOOKUP(E244,'Proration Factors'!$B$14:$C$45,2,FALSE))),"")))))))</f>
        <v/>
      </c>
      <c r="O244" s="382" t="str">
        <f t="shared" si="162"/>
        <v/>
      </c>
      <c r="P244" s="383" t="str">
        <f t="shared" si="163"/>
        <v/>
      </c>
      <c r="Q244" s="384" t="str">
        <f t="shared" si="181"/>
        <v/>
      </c>
      <c r="R244" s="3"/>
      <c r="S244" s="205"/>
      <c r="T244" s="60"/>
      <c r="U244" s="68">
        <f t="shared" si="139"/>
        <v>0</v>
      </c>
      <c r="V244" s="26">
        <f t="shared" si="140"/>
        <v>0</v>
      </c>
      <c r="W244" s="26">
        <f t="shared" si="141"/>
        <v>0</v>
      </c>
      <c r="X244" s="21">
        <f t="shared" si="142"/>
        <v>0</v>
      </c>
      <c r="Y244" s="42" t="str">
        <f t="shared" si="143"/>
        <v/>
      </c>
      <c r="Z244" s="26" t="str">
        <f t="shared" si="144"/>
        <v/>
      </c>
      <c r="AA244" s="22" t="str">
        <f t="shared" si="145"/>
        <v/>
      </c>
      <c r="AB244" s="22" t="str">
        <f t="shared" si="146"/>
        <v/>
      </c>
      <c r="AC244" s="26" t="str">
        <f t="shared" si="147"/>
        <v/>
      </c>
      <c r="AD244" s="27" t="str">
        <f t="shared" si="148"/>
        <v/>
      </c>
      <c r="AE244" s="69" t="str">
        <f t="shared" si="149"/>
        <v/>
      </c>
      <c r="AF244" s="60">
        <f t="shared" si="150"/>
        <v>0</v>
      </c>
      <c r="AG244" s="70" t="str">
        <f t="shared" si="151"/>
        <v/>
      </c>
      <c r="AH244" s="70" t="str">
        <f t="shared" si="152"/>
        <v/>
      </c>
      <c r="AI244" s="71" t="str">
        <f t="shared" si="153"/>
        <v/>
      </c>
      <c r="AJ244" s="69">
        <f t="shared" si="169"/>
        <v>0</v>
      </c>
      <c r="AK244" s="60">
        <f t="shared" si="170"/>
        <v>0</v>
      </c>
      <c r="AL244" s="60">
        <f t="shared" si="171"/>
        <v>0</v>
      </c>
      <c r="AM244" s="60">
        <f t="shared" si="172"/>
        <v>0</v>
      </c>
      <c r="AN244" s="60">
        <f t="shared" si="173"/>
        <v>0</v>
      </c>
      <c r="AO244" s="60">
        <f t="shared" si="174"/>
        <v>0</v>
      </c>
      <c r="AP244" s="60">
        <f t="shared" si="175"/>
        <v>0</v>
      </c>
      <c r="AQ244" s="60">
        <f t="shared" si="176"/>
        <v>0</v>
      </c>
      <c r="AR244" s="60">
        <f t="shared" si="177"/>
        <v>0</v>
      </c>
      <c r="AS244" s="60">
        <f t="shared" si="178"/>
        <v>0</v>
      </c>
      <c r="AT244" s="60">
        <f t="shared" si="179"/>
        <v>0</v>
      </c>
      <c r="AU244" s="60">
        <f t="shared" si="180"/>
        <v>0</v>
      </c>
      <c r="AV244" s="68">
        <f t="shared" si="164"/>
        <v>0</v>
      </c>
      <c r="AW244" s="68">
        <f t="shared" si="165"/>
        <v>0</v>
      </c>
      <c r="AX244" s="69" t="str">
        <f t="shared" si="166"/>
        <v/>
      </c>
      <c r="AY244" s="68" t="str">
        <f t="shared" si="167"/>
        <v/>
      </c>
      <c r="AZ244" s="67" t="str">
        <f t="shared" si="168"/>
        <v/>
      </c>
      <c r="BA244" s="68" t="str">
        <f t="shared" si="154"/>
        <v/>
      </c>
      <c r="BB244" s="69" t="str">
        <f t="shared" si="155"/>
        <v/>
      </c>
      <c r="BC244" s="68">
        <f t="shared" si="156"/>
        <v>0</v>
      </c>
      <c r="BD244" s="67" t="str">
        <f t="shared" si="157"/>
        <v/>
      </c>
      <c r="BE244" s="69" t="str">
        <f t="shared" si="158"/>
        <v/>
      </c>
      <c r="BF244" s="68" t="str">
        <f t="shared" si="159"/>
        <v/>
      </c>
      <c r="BG244" s="67" t="str">
        <f t="shared" si="160"/>
        <v/>
      </c>
    </row>
    <row r="245" spans="1:59" ht="12" x14ac:dyDescent="0.3">
      <c r="A245" s="445"/>
      <c r="B245" s="3"/>
      <c r="C245" s="3"/>
      <c r="D245" s="495" t="str">
        <f t="shared" si="161"/>
        <v/>
      </c>
      <c r="E245" s="3"/>
      <c r="F245" s="3"/>
      <c r="G245" s="3"/>
      <c r="H245" s="4"/>
      <c r="I245" s="9"/>
      <c r="J245" s="9"/>
      <c r="K245" s="9"/>
      <c r="L245" s="9"/>
      <c r="M245" s="8"/>
      <c r="N245" s="381" t="str">
        <f>IF(D245="No",1,(IF(AND(C245="Part 1033",D245="Yes",H245="Line-Haul"),IF(E245&gt;=20,0.27,(VLOOKUP(E245,'Proration Factors'!$E$14:$F$33,2,FALSE))),(IF(AND(C245="Part 1033",D245="Yes",H245="Switch"),IF(E245&gt;=40,0.2,(VLOOKUP(E245,'Proration Factors'!$H$14:$I$53,2,FALSE))),(IF(AND(C245="Part 92",D245="Yes"),IF(E245&gt;=32,0.143,(VLOOKUP(E245,'Proration Factors'!$B$14:$C$45,2,FALSE))),"")))))))</f>
        <v/>
      </c>
      <c r="O245" s="382" t="str">
        <f t="shared" si="162"/>
        <v/>
      </c>
      <c r="P245" s="383" t="str">
        <f t="shared" si="163"/>
        <v/>
      </c>
      <c r="Q245" s="384" t="str">
        <f t="shared" si="181"/>
        <v/>
      </c>
      <c r="R245" s="3"/>
      <c r="S245" s="205"/>
      <c r="T245" s="60"/>
      <c r="U245" s="68">
        <f t="shared" si="139"/>
        <v>0</v>
      </c>
      <c r="V245" s="26">
        <f t="shared" si="140"/>
        <v>0</v>
      </c>
      <c r="W245" s="26">
        <f t="shared" si="141"/>
        <v>0</v>
      </c>
      <c r="X245" s="21">
        <f t="shared" si="142"/>
        <v>0</v>
      </c>
      <c r="Y245" s="42" t="str">
        <f t="shared" si="143"/>
        <v/>
      </c>
      <c r="Z245" s="26" t="str">
        <f t="shared" si="144"/>
        <v/>
      </c>
      <c r="AA245" s="22" t="str">
        <f t="shared" si="145"/>
        <v/>
      </c>
      <c r="AB245" s="22" t="str">
        <f t="shared" si="146"/>
        <v/>
      </c>
      <c r="AC245" s="26" t="str">
        <f t="shared" si="147"/>
        <v/>
      </c>
      <c r="AD245" s="27" t="str">
        <f t="shared" si="148"/>
        <v/>
      </c>
      <c r="AE245" s="69" t="str">
        <f t="shared" si="149"/>
        <v/>
      </c>
      <c r="AF245" s="60">
        <f t="shared" si="150"/>
        <v>0</v>
      </c>
      <c r="AG245" s="70" t="str">
        <f t="shared" si="151"/>
        <v/>
      </c>
      <c r="AH245" s="70" t="str">
        <f t="shared" si="152"/>
        <v/>
      </c>
      <c r="AI245" s="71" t="str">
        <f t="shared" si="153"/>
        <v/>
      </c>
      <c r="AJ245" s="69">
        <f t="shared" si="169"/>
        <v>0</v>
      </c>
      <c r="AK245" s="60">
        <f t="shared" si="170"/>
        <v>0</v>
      </c>
      <c r="AL245" s="60">
        <f t="shared" si="171"/>
        <v>0</v>
      </c>
      <c r="AM245" s="60">
        <f t="shared" si="172"/>
        <v>0</v>
      </c>
      <c r="AN245" s="60">
        <f t="shared" si="173"/>
        <v>0</v>
      </c>
      <c r="AO245" s="60">
        <f t="shared" si="174"/>
        <v>0</v>
      </c>
      <c r="AP245" s="60">
        <f t="shared" si="175"/>
        <v>0</v>
      </c>
      <c r="AQ245" s="60">
        <f t="shared" si="176"/>
        <v>0</v>
      </c>
      <c r="AR245" s="60">
        <f t="shared" si="177"/>
        <v>0</v>
      </c>
      <c r="AS245" s="60">
        <f t="shared" si="178"/>
        <v>0</v>
      </c>
      <c r="AT245" s="60">
        <f t="shared" si="179"/>
        <v>0</v>
      </c>
      <c r="AU245" s="60">
        <f t="shared" si="180"/>
        <v>0</v>
      </c>
      <c r="AV245" s="68">
        <f t="shared" si="164"/>
        <v>0</v>
      </c>
      <c r="AW245" s="68">
        <f t="shared" si="165"/>
        <v>0</v>
      </c>
      <c r="AX245" s="69" t="str">
        <f t="shared" si="166"/>
        <v/>
      </c>
      <c r="AY245" s="68" t="str">
        <f t="shared" si="167"/>
        <v/>
      </c>
      <c r="AZ245" s="67" t="str">
        <f t="shared" si="168"/>
        <v/>
      </c>
      <c r="BA245" s="68" t="str">
        <f t="shared" si="154"/>
        <v/>
      </c>
      <c r="BB245" s="69" t="str">
        <f t="shared" si="155"/>
        <v/>
      </c>
      <c r="BC245" s="68">
        <f t="shared" si="156"/>
        <v>0</v>
      </c>
      <c r="BD245" s="67" t="str">
        <f t="shared" si="157"/>
        <v/>
      </c>
      <c r="BE245" s="69" t="str">
        <f t="shared" si="158"/>
        <v/>
      </c>
      <c r="BF245" s="68" t="str">
        <f t="shared" si="159"/>
        <v/>
      </c>
      <c r="BG245" s="67" t="str">
        <f t="shared" si="160"/>
        <v/>
      </c>
    </row>
    <row r="246" spans="1:59" ht="12" x14ac:dyDescent="0.3">
      <c r="A246" s="445"/>
      <c r="B246" s="3"/>
      <c r="C246" s="3"/>
      <c r="D246" s="495" t="str">
        <f t="shared" si="161"/>
        <v/>
      </c>
      <c r="E246" s="3"/>
      <c r="F246" s="3"/>
      <c r="G246" s="3"/>
      <c r="H246" s="4"/>
      <c r="I246" s="9"/>
      <c r="J246" s="9"/>
      <c r="K246" s="9"/>
      <c r="L246" s="9"/>
      <c r="M246" s="8"/>
      <c r="N246" s="381" t="str">
        <f>IF(D246="No",1,(IF(AND(C246="Part 1033",D246="Yes",H246="Line-Haul"),IF(E246&gt;=20,0.27,(VLOOKUP(E246,'Proration Factors'!$E$14:$F$33,2,FALSE))),(IF(AND(C246="Part 1033",D246="Yes",H246="Switch"),IF(E246&gt;=40,0.2,(VLOOKUP(E246,'Proration Factors'!$H$14:$I$53,2,FALSE))),(IF(AND(C246="Part 92",D246="Yes"),IF(E246&gt;=32,0.143,(VLOOKUP(E246,'Proration Factors'!$B$14:$C$45,2,FALSE))),"")))))))</f>
        <v/>
      </c>
      <c r="O246" s="382" t="str">
        <f t="shared" si="162"/>
        <v/>
      </c>
      <c r="P246" s="383" t="str">
        <f t="shared" si="163"/>
        <v/>
      </c>
      <c r="Q246" s="384" t="str">
        <f t="shared" si="181"/>
        <v/>
      </c>
      <c r="R246" s="3"/>
      <c r="S246" s="205"/>
      <c r="T246" s="60"/>
      <c r="U246" s="68">
        <f t="shared" si="139"/>
        <v>0</v>
      </c>
      <c r="V246" s="26">
        <f t="shared" si="140"/>
        <v>0</v>
      </c>
      <c r="W246" s="26">
        <f t="shared" si="141"/>
        <v>0</v>
      </c>
      <c r="X246" s="21">
        <f t="shared" si="142"/>
        <v>0</v>
      </c>
      <c r="Y246" s="42" t="str">
        <f t="shared" si="143"/>
        <v/>
      </c>
      <c r="Z246" s="26" t="str">
        <f t="shared" si="144"/>
        <v/>
      </c>
      <c r="AA246" s="22" t="str">
        <f t="shared" si="145"/>
        <v/>
      </c>
      <c r="AB246" s="22" t="str">
        <f t="shared" si="146"/>
        <v/>
      </c>
      <c r="AC246" s="26" t="str">
        <f t="shared" si="147"/>
        <v/>
      </c>
      <c r="AD246" s="27" t="str">
        <f t="shared" si="148"/>
        <v/>
      </c>
      <c r="AE246" s="69" t="str">
        <f t="shared" si="149"/>
        <v/>
      </c>
      <c r="AF246" s="60">
        <f t="shared" si="150"/>
        <v>0</v>
      </c>
      <c r="AG246" s="70" t="str">
        <f t="shared" si="151"/>
        <v/>
      </c>
      <c r="AH246" s="70" t="str">
        <f t="shared" si="152"/>
        <v/>
      </c>
      <c r="AI246" s="71" t="str">
        <f t="shared" si="153"/>
        <v/>
      </c>
      <c r="AJ246" s="69">
        <f t="shared" si="169"/>
        <v>0</v>
      </c>
      <c r="AK246" s="60">
        <f t="shared" si="170"/>
        <v>0</v>
      </c>
      <c r="AL246" s="60">
        <f t="shared" si="171"/>
        <v>0</v>
      </c>
      <c r="AM246" s="60">
        <f t="shared" si="172"/>
        <v>0</v>
      </c>
      <c r="AN246" s="60">
        <f t="shared" si="173"/>
        <v>0</v>
      </c>
      <c r="AO246" s="60">
        <f t="shared" si="174"/>
        <v>0</v>
      </c>
      <c r="AP246" s="60">
        <f t="shared" si="175"/>
        <v>0</v>
      </c>
      <c r="AQ246" s="60">
        <f t="shared" si="176"/>
        <v>0</v>
      </c>
      <c r="AR246" s="60">
        <f t="shared" si="177"/>
        <v>0</v>
      </c>
      <c r="AS246" s="60">
        <f t="shared" si="178"/>
        <v>0</v>
      </c>
      <c r="AT246" s="60">
        <f t="shared" si="179"/>
        <v>0</v>
      </c>
      <c r="AU246" s="60">
        <f t="shared" si="180"/>
        <v>0</v>
      </c>
      <c r="AV246" s="68">
        <f t="shared" si="164"/>
        <v>0</v>
      </c>
      <c r="AW246" s="68">
        <f t="shared" si="165"/>
        <v>0</v>
      </c>
      <c r="AX246" s="69" t="str">
        <f t="shared" si="166"/>
        <v/>
      </c>
      <c r="AY246" s="68" t="str">
        <f t="shared" si="167"/>
        <v/>
      </c>
      <c r="AZ246" s="67" t="str">
        <f t="shared" si="168"/>
        <v/>
      </c>
      <c r="BA246" s="68" t="str">
        <f t="shared" si="154"/>
        <v/>
      </c>
      <c r="BB246" s="69" t="str">
        <f t="shared" si="155"/>
        <v/>
      </c>
      <c r="BC246" s="68">
        <f t="shared" si="156"/>
        <v>0</v>
      </c>
      <c r="BD246" s="67" t="str">
        <f t="shared" si="157"/>
        <v/>
      </c>
      <c r="BE246" s="69" t="str">
        <f t="shared" si="158"/>
        <v/>
      </c>
      <c r="BF246" s="68" t="str">
        <f t="shared" si="159"/>
        <v/>
      </c>
      <c r="BG246" s="67" t="str">
        <f t="shared" si="160"/>
        <v/>
      </c>
    </row>
    <row r="247" spans="1:59" ht="12" x14ac:dyDescent="0.3">
      <c r="A247" s="445"/>
      <c r="B247" s="3"/>
      <c r="C247" s="3"/>
      <c r="D247" s="495" t="str">
        <f t="shared" si="161"/>
        <v/>
      </c>
      <c r="E247" s="3"/>
      <c r="F247" s="3"/>
      <c r="G247" s="3"/>
      <c r="H247" s="4"/>
      <c r="I247" s="9"/>
      <c r="J247" s="9"/>
      <c r="K247" s="9"/>
      <c r="L247" s="9"/>
      <c r="M247" s="8"/>
      <c r="N247" s="381" t="str">
        <f>IF(D247="No",1,(IF(AND(C247="Part 1033",D247="Yes",H247="Line-Haul"),IF(E247&gt;=20,0.27,(VLOOKUP(E247,'Proration Factors'!$E$14:$F$33,2,FALSE))),(IF(AND(C247="Part 1033",D247="Yes",H247="Switch"),IF(E247&gt;=40,0.2,(VLOOKUP(E247,'Proration Factors'!$H$14:$I$53,2,FALSE))),(IF(AND(C247="Part 92",D247="Yes"),IF(E247&gt;=32,0.143,(VLOOKUP(E247,'Proration Factors'!$B$14:$C$45,2,FALSE))),"")))))))</f>
        <v/>
      </c>
      <c r="O247" s="382" t="str">
        <f t="shared" si="162"/>
        <v/>
      </c>
      <c r="P247" s="383" t="str">
        <f t="shared" si="163"/>
        <v/>
      </c>
      <c r="Q247" s="384" t="str">
        <f t="shared" si="181"/>
        <v/>
      </c>
      <c r="R247" s="3"/>
      <c r="S247" s="205"/>
      <c r="T247" s="60"/>
      <c r="U247" s="68">
        <f t="shared" si="139"/>
        <v>0</v>
      </c>
      <c r="V247" s="26">
        <f t="shared" si="140"/>
        <v>0</v>
      </c>
      <c r="W247" s="26">
        <f t="shared" si="141"/>
        <v>0</v>
      </c>
      <c r="X247" s="21">
        <f t="shared" si="142"/>
        <v>0</v>
      </c>
      <c r="Y247" s="42" t="str">
        <f t="shared" si="143"/>
        <v/>
      </c>
      <c r="Z247" s="26" t="str">
        <f t="shared" si="144"/>
        <v/>
      </c>
      <c r="AA247" s="22" t="str">
        <f t="shared" si="145"/>
        <v/>
      </c>
      <c r="AB247" s="22" t="str">
        <f t="shared" si="146"/>
        <v/>
      </c>
      <c r="AC247" s="26" t="str">
        <f t="shared" si="147"/>
        <v/>
      </c>
      <c r="AD247" s="27" t="str">
        <f t="shared" si="148"/>
        <v/>
      </c>
      <c r="AE247" s="69" t="str">
        <f t="shared" si="149"/>
        <v/>
      </c>
      <c r="AF247" s="60">
        <f t="shared" si="150"/>
        <v>0</v>
      </c>
      <c r="AG247" s="70" t="str">
        <f t="shared" si="151"/>
        <v/>
      </c>
      <c r="AH247" s="70" t="str">
        <f t="shared" si="152"/>
        <v/>
      </c>
      <c r="AI247" s="71" t="str">
        <f t="shared" si="153"/>
        <v/>
      </c>
      <c r="AJ247" s="69">
        <f t="shared" si="169"/>
        <v>0</v>
      </c>
      <c r="AK247" s="60">
        <f t="shared" si="170"/>
        <v>0</v>
      </c>
      <c r="AL247" s="60">
        <f t="shared" si="171"/>
        <v>0</v>
      </c>
      <c r="AM247" s="60">
        <f t="shared" si="172"/>
        <v>0</v>
      </c>
      <c r="AN247" s="60">
        <f t="shared" si="173"/>
        <v>0</v>
      </c>
      <c r="AO247" s="60">
        <f t="shared" si="174"/>
        <v>0</v>
      </c>
      <c r="AP247" s="60">
        <f t="shared" si="175"/>
        <v>0</v>
      </c>
      <c r="AQ247" s="60">
        <f t="shared" si="176"/>
        <v>0</v>
      </c>
      <c r="AR247" s="60">
        <f t="shared" si="177"/>
        <v>0</v>
      </c>
      <c r="AS247" s="60">
        <f t="shared" si="178"/>
        <v>0</v>
      </c>
      <c r="AT247" s="60">
        <f t="shared" si="179"/>
        <v>0</v>
      </c>
      <c r="AU247" s="60">
        <f t="shared" si="180"/>
        <v>0</v>
      </c>
      <c r="AV247" s="68">
        <f t="shared" si="164"/>
        <v>0</v>
      </c>
      <c r="AW247" s="68">
        <f t="shared" si="165"/>
        <v>0</v>
      </c>
      <c r="AX247" s="69" t="str">
        <f t="shared" si="166"/>
        <v/>
      </c>
      <c r="AY247" s="68" t="str">
        <f t="shared" si="167"/>
        <v/>
      </c>
      <c r="AZ247" s="67" t="str">
        <f t="shared" si="168"/>
        <v/>
      </c>
      <c r="BA247" s="68" t="str">
        <f t="shared" si="154"/>
        <v/>
      </c>
      <c r="BB247" s="69" t="str">
        <f t="shared" si="155"/>
        <v/>
      </c>
      <c r="BC247" s="68">
        <f t="shared" si="156"/>
        <v>0</v>
      </c>
      <c r="BD247" s="67" t="str">
        <f t="shared" si="157"/>
        <v/>
      </c>
      <c r="BE247" s="69" t="str">
        <f t="shared" si="158"/>
        <v/>
      </c>
      <c r="BF247" s="68" t="str">
        <f t="shared" si="159"/>
        <v/>
      </c>
      <c r="BG247" s="67" t="str">
        <f t="shared" si="160"/>
        <v/>
      </c>
    </row>
    <row r="248" spans="1:59" ht="12" x14ac:dyDescent="0.3">
      <c r="A248" s="445"/>
      <c r="B248" s="3"/>
      <c r="C248" s="3"/>
      <c r="D248" s="495" t="str">
        <f t="shared" si="161"/>
        <v/>
      </c>
      <c r="E248" s="3"/>
      <c r="F248" s="3"/>
      <c r="G248" s="3"/>
      <c r="H248" s="4"/>
      <c r="I248" s="9"/>
      <c r="J248" s="9"/>
      <c r="K248" s="9"/>
      <c r="L248" s="9"/>
      <c r="M248" s="8"/>
      <c r="N248" s="381" t="str">
        <f>IF(D248="No",1,(IF(AND(C248="Part 1033",D248="Yes",H248="Line-Haul"),IF(E248&gt;=20,0.27,(VLOOKUP(E248,'Proration Factors'!$E$14:$F$33,2,FALSE))),(IF(AND(C248="Part 1033",D248="Yes",H248="Switch"),IF(E248&gt;=40,0.2,(VLOOKUP(E248,'Proration Factors'!$H$14:$I$53,2,FALSE))),(IF(AND(C248="Part 92",D248="Yes"),IF(E248&gt;=32,0.143,(VLOOKUP(E248,'Proration Factors'!$B$14:$C$45,2,FALSE))),"")))))))</f>
        <v/>
      </c>
      <c r="O248" s="382" t="str">
        <f t="shared" si="162"/>
        <v/>
      </c>
      <c r="P248" s="383" t="str">
        <f t="shared" si="163"/>
        <v/>
      </c>
      <c r="Q248" s="384" t="str">
        <f t="shared" si="181"/>
        <v/>
      </c>
      <c r="R248" s="3"/>
      <c r="S248" s="205"/>
      <c r="T248" s="60"/>
      <c r="U248" s="68">
        <f t="shared" si="139"/>
        <v>0</v>
      </c>
      <c r="V248" s="26">
        <f t="shared" si="140"/>
        <v>0</v>
      </c>
      <c r="W248" s="26">
        <f t="shared" si="141"/>
        <v>0</v>
      </c>
      <c r="X248" s="21">
        <f t="shared" si="142"/>
        <v>0</v>
      </c>
      <c r="Y248" s="42" t="str">
        <f t="shared" si="143"/>
        <v/>
      </c>
      <c r="Z248" s="26" t="str">
        <f t="shared" si="144"/>
        <v/>
      </c>
      <c r="AA248" s="22" t="str">
        <f t="shared" si="145"/>
        <v/>
      </c>
      <c r="AB248" s="22" t="str">
        <f t="shared" si="146"/>
        <v/>
      </c>
      <c r="AC248" s="26" t="str">
        <f t="shared" si="147"/>
        <v/>
      </c>
      <c r="AD248" s="27" t="str">
        <f t="shared" si="148"/>
        <v/>
      </c>
      <c r="AE248" s="69" t="str">
        <f t="shared" si="149"/>
        <v/>
      </c>
      <c r="AF248" s="60">
        <f t="shared" si="150"/>
        <v>0</v>
      </c>
      <c r="AG248" s="70" t="str">
        <f t="shared" si="151"/>
        <v/>
      </c>
      <c r="AH248" s="70" t="str">
        <f t="shared" si="152"/>
        <v/>
      </c>
      <c r="AI248" s="71" t="str">
        <f t="shared" si="153"/>
        <v/>
      </c>
      <c r="AJ248" s="69">
        <f t="shared" si="169"/>
        <v>0</v>
      </c>
      <c r="AK248" s="60">
        <f t="shared" si="170"/>
        <v>0</v>
      </c>
      <c r="AL248" s="60">
        <f t="shared" si="171"/>
        <v>0</v>
      </c>
      <c r="AM248" s="60">
        <f t="shared" si="172"/>
        <v>0</v>
      </c>
      <c r="AN248" s="60">
        <f t="shared" si="173"/>
        <v>0</v>
      </c>
      <c r="AO248" s="60">
        <f t="shared" si="174"/>
        <v>0</v>
      </c>
      <c r="AP248" s="60">
        <f t="shared" si="175"/>
        <v>0</v>
      </c>
      <c r="AQ248" s="60">
        <f t="shared" si="176"/>
        <v>0</v>
      </c>
      <c r="AR248" s="60">
        <f t="shared" si="177"/>
        <v>0</v>
      </c>
      <c r="AS248" s="60">
        <f t="shared" si="178"/>
        <v>0</v>
      </c>
      <c r="AT248" s="60">
        <f t="shared" si="179"/>
        <v>0</v>
      </c>
      <c r="AU248" s="60">
        <f t="shared" si="180"/>
        <v>0</v>
      </c>
      <c r="AV248" s="68">
        <f t="shared" si="164"/>
        <v>0</v>
      </c>
      <c r="AW248" s="68">
        <f t="shared" si="165"/>
        <v>0</v>
      </c>
      <c r="AX248" s="69" t="str">
        <f t="shared" si="166"/>
        <v/>
      </c>
      <c r="AY248" s="68" t="str">
        <f t="shared" si="167"/>
        <v/>
      </c>
      <c r="AZ248" s="67" t="str">
        <f t="shared" si="168"/>
        <v/>
      </c>
      <c r="BA248" s="68" t="str">
        <f t="shared" si="154"/>
        <v/>
      </c>
      <c r="BB248" s="69" t="str">
        <f t="shared" si="155"/>
        <v/>
      </c>
      <c r="BC248" s="68">
        <f t="shared" si="156"/>
        <v>0</v>
      </c>
      <c r="BD248" s="67" t="str">
        <f t="shared" si="157"/>
        <v/>
      </c>
      <c r="BE248" s="69" t="str">
        <f t="shared" si="158"/>
        <v/>
      </c>
      <c r="BF248" s="68" t="str">
        <f t="shared" si="159"/>
        <v/>
      </c>
      <c r="BG248" s="67" t="str">
        <f t="shared" si="160"/>
        <v/>
      </c>
    </row>
    <row r="249" spans="1:59" ht="12" x14ac:dyDescent="0.3">
      <c r="A249" s="445"/>
      <c r="B249" s="3"/>
      <c r="C249" s="3"/>
      <c r="D249" s="495" t="str">
        <f t="shared" si="161"/>
        <v/>
      </c>
      <c r="E249" s="3"/>
      <c r="F249" s="3"/>
      <c r="G249" s="3"/>
      <c r="H249" s="4"/>
      <c r="I249" s="9"/>
      <c r="J249" s="9"/>
      <c r="K249" s="9"/>
      <c r="L249" s="9"/>
      <c r="M249" s="8"/>
      <c r="N249" s="381" t="str">
        <f>IF(D249="No",1,(IF(AND(C249="Part 1033",D249="Yes",H249="Line-Haul"),IF(E249&gt;=20,0.27,(VLOOKUP(E249,'Proration Factors'!$E$14:$F$33,2,FALSE))),(IF(AND(C249="Part 1033",D249="Yes",H249="Switch"),IF(E249&gt;=40,0.2,(VLOOKUP(E249,'Proration Factors'!$H$14:$I$53,2,FALSE))),(IF(AND(C249="Part 92",D249="Yes"),IF(E249&gt;=32,0.143,(VLOOKUP(E249,'Proration Factors'!$B$14:$C$45,2,FALSE))),"")))))))</f>
        <v/>
      </c>
      <c r="O249" s="382" t="str">
        <f t="shared" si="162"/>
        <v/>
      </c>
      <c r="P249" s="383" t="str">
        <f t="shared" si="163"/>
        <v/>
      </c>
      <c r="Q249" s="384" t="str">
        <f t="shared" si="181"/>
        <v/>
      </c>
      <c r="R249" s="3"/>
      <c r="S249" s="205"/>
      <c r="T249" s="60"/>
      <c r="U249" s="68">
        <f t="shared" si="139"/>
        <v>0</v>
      </c>
      <c r="V249" s="26">
        <f t="shared" si="140"/>
        <v>0</v>
      </c>
      <c r="W249" s="26">
        <f t="shared" si="141"/>
        <v>0</v>
      </c>
      <c r="X249" s="21">
        <f t="shared" si="142"/>
        <v>0</v>
      </c>
      <c r="Y249" s="42" t="str">
        <f t="shared" si="143"/>
        <v/>
      </c>
      <c r="Z249" s="26" t="str">
        <f t="shared" si="144"/>
        <v/>
      </c>
      <c r="AA249" s="22" t="str">
        <f t="shared" si="145"/>
        <v/>
      </c>
      <c r="AB249" s="22" t="str">
        <f t="shared" si="146"/>
        <v/>
      </c>
      <c r="AC249" s="26" t="str">
        <f t="shared" si="147"/>
        <v/>
      </c>
      <c r="AD249" s="27" t="str">
        <f t="shared" si="148"/>
        <v/>
      </c>
      <c r="AE249" s="69" t="str">
        <f t="shared" si="149"/>
        <v/>
      </c>
      <c r="AF249" s="60">
        <f t="shared" si="150"/>
        <v>0</v>
      </c>
      <c r="AG249" s="70" t="str">
        <f t="shared" si="151"/>
        <v/>
      </c>
      <c r="AH249" s="70" t="str">
        <f t="shared" si="152"/>
        <v/>
      </c>
      <c r="AI249" s="71" t="str">
        <f t="shared" si="153"/>
        <v/>
      </c>
      <c r="AJ249" s="69">
        <f t="shared" si="169"/>
        <v>0</v>
      </c>
      <c r="AK249" s="60">
        <f t="shared" si="170"/>
        <v>0</v>
      </c>
      <c r="AL249" s="60">
        <f t="shared" si="171"/>
        <v>0</v>
      </c>
      <c r="AM249" s="60">
        <f t="shared" si="172"/>
        <v>0</v>
      </c>
      <c r="AN249" s="60">
        <f t="shared" si="173"/>
        <v>0</v>
      </c>
      <c r="AO249" s="60">
        <f t="shared" si="174"/>
        <v>0</v>
      </c>
      <c r="AP249" s="60">
        <f t="shared" si="175"/>
        <v>0</v>
      </c>
      <c r="AQ249" s="60">
        <f t="shared" si="176"/>
        <v>0</v>
      </c>
      <c r="AR249" s="60">
        <f t="shared" si="177"/>
        <v>0</v>
      </c>
      <c r="AS249" s="60">
        <f t="shared" si="178"/>
        <v>0</v>
      </c>
      <c r="AT249" s="60">
        <f t="shared" si="179"/>
        <v>0</v>
      </c>
      <c r="AU249" s="60">
        <f t="shared" si="180"/>
        <v>0</v>
      </c>
      <c r="AV249" s="68">
        <f t="shared" si="164"/>
        <v>0</v>
      </c>
      <c r="AW249" s="68">
        <f t="shared" si="165"/>
        <v>0</v>
      </c>
      <c r="AX249" s="69" t="str">
        <f t="shared" si="166"/>
        <v/>
      </c>
      <c r="AY249" s="68" t="str">
        <f t="shared" si="167"/>
        <v/>
      </c>
      <c r="AZ249" s="67" t="str">
        <f t="shared" si="168"/>
        <v/>
      </c>
      <c r="BA249" s="68" t="str">
        <f t="shared" si="154"/>
        <v/>
      </c>
      <c r="BB249" s="69" t="str">
        <f t="shared" si="155"/>
        <v/>
      </c>
      <c r="BC249" s="68">
        <f t="shared" si="156"/>
        <v>0</v>
      </c>
      <c r="BD249" s="67" t="str">
        <f t="shared" si="157"/>
        <v/>
      </c>
      <c r="BE249" s="69" t="str">
        <f t="shared" si="158"/>
        <v/>
      </c>
      <c r="BF249" s="68" t="str">
        <f t="shared" si="159"/>
        <v/>
      </c>
      <c r="BG249" s="67" t="str">
        <f t="shared" si="160"/>
        <v/>
      </c>
    </row>
    <row r="250" spans="1:59" ht="12" x14ac:dyDescent="0.3">
      <c r="A250" s="445"/>
      <c r="B250" s="3"/>
      <c r="C250" s="3"/>
      <c r="D250" s="495" t="str">
        <f t="shared" si="161"/>
        <v/>
      </c>
      <c r="E250" s="3"/>
      <c r="F250" s="3"/>
      <c r="G250" s="3"/>
      <c r="H250" s="4"/>
      <c r="I250" s="9"/>
      <c r="J250" s="9"/>
      <c r="K250" s="9"/>
      <c r="L250" s="9"/>
      <c r="M250" s="8"/>
      <c r="N250" s="381" t="str">
        <f>IF(D250="No",1,(IF(AND(C250="Part 1033",D250="Yes",H250="Line-Haul"),IF(E250&gt;=20,0.27,(VLOOKUP(E250,'Proration Factors'!$E$14:$F$33,2,FALSE))),(IF(AND(C250="Part 1033",D250="Yes",H250="Switch"),IF(E250&gt;=40,0.2,(VLOOKUP(E250,'Proration Factors'!$H$14:$I$53,2,FALSE))),(IF(AND(C250="Part 92",D250="Yes"),IF(E250&gt;=32,0.143,(VLOOKUP(E250,'Proration Factors'!$B$14:$C$45,2,FALSE))),"")))))))</f>
        <v/>
      </c>
      <c r="O250" s="382" t="str">
        <f t="shared" si="162"/>
        <v/>
      </c>
      <c r="P250" s="383" t="str">
        <f t="shared" si="163"/>
        <v/>
      </c>
      <c r="Q250" s="384" t="str">
        <f t="shared" si="181"/>
        <v/>
      </c>
      <c r="R250" s="3"/>
      <c r="S250" s="205"/>
      <c r="T250" s="60"/>
      <c r="U250" s="68">
        <f t="shared" si="139"/>
        <v>0</v>
      </c>
      <c r="V250" s="26">
        <f t="shared" si="140"/>
        <v>0</v>
      </c>
      <c r="W250" s="26">
        <f t="shared" si="141"/>
        <v>0</v>
      </c>
      <c r="X250" s="21">
        <f t="shared" si="142"/>
        <v>0</v>
      </c>
      <c r="Y250" s="42" t="str">
        <f t="shared" si="143"/>
        <v/>
      </c>
      <c r="Z250" s="26" t="str">
        <f t="shared" si="144"/>
        <v/>
      </c>
      <c r="AA250" s="22" t="str">
        <f t="shared" si="145"/>
        <v/>
      </c>
      <c r="AB250" s="22" t="str">
        <f t="shared" si="146"/>
        <v/>
      </c>
      <c r="AC250" s="26" t="str">
        <f t="shared" si="147"/>
        <v/>
      </c>
      <c r="AD250" s="27" t="str">
        <f t="shared" si="148"/>
        <v/>
      </c>
      <c r="AE250" s="69" t="str">
        <f t="shared" si="149"/>
        <v/>
      </c>
      <c r="AF250" s="60">
        <f t="shared" si="150"/>
        <v>0</v>
      </c>
      <c r="AG250" s="70" t="str">
        <f t="shared" si="151"/>
        <v/>
      </c>
      <c r="AH250" s="70" t="str">
        <f t="shared" si="152"/>
        <v/>
      </c>
      <c r="AI250" s="71" t="str">
        <f t="shared" si="153"/>
        <v/>
      </c>
      <c r="AJ250" s="69">
        <f t="shared" si="169"/>
        <v>0</v>
      </c>
      <c r="AK250" s="60">
        <f t="shared" si="170"/>
        <v>0</v>
      </c>
      <c r="AL250" s="60">
        <f t="shared" si="171"/>
        <v>0</v>
      </c>
      <c r="AM250" s="60">
        <f t="shared" si="172"/>
        <v>0</v>
      </c>
      <c r="AN250" s="60">
        <f t="shared" si="173"/>
        <v>0</v>
      </c>
      <c r="AO250" s="60">
        <f t="shared" si="174"/>
        <v>0</v>
      </c>
      <c r="AP250" s="60">
        <f t="shared" si="175"/>
        <v>0</v>
      </c>
      <c r="AQ250" s="60">
        <f t="shared" si="176"/>
        <v>0</v>
      </c>
      <c r="AR250" s="60">
        <f t="shared" si="177"/>
        <v>0</v>
      </c>
      <c r="AS250" s="60">
        <f t="shared" si="178"/>
        <v>0</v>
      </c>
      <c r="AT250" s="60">
        <f t="shared" si="179"/>
        <v>0</v>
      </c>
      <c r="AU250" s="60">
        <f t="shared" si="180"/>
        <v>0</v>
      </c>
      <c r="AV250" s="68">
        <f t="shared" si="164"/>
        <v>0</v>
      </c>
      <c r="AW250" s="68">
        <f t="shared" si="165"/>
        <v>0</v>
      </c>
      <c r="AX250" s="69" t="str">
        <f t="shared" si="166"/>
        <v/>
      </c>
      <c r="AY250" s="68" t="str">
        <f t="shared" si="167"/>
        <v/>
      </c>
      <c r="AZ250" s="67" t="str">
        <f t="shared" si="168"/>
        <v/>
      </c>
      <c r="BA250" s="68" t="str">
        <f t="shared" si="154"/>
        <v/>
      </c>
      <c r="BB250" s="69" t="str">
        <f t="shared" si="155"/>
        <v/>
      </c>
      <c r="BC250" s="68">
        <f t="shared" si="156"/>
        <v>0</v>
      </c>
      <c r="BD250" s="67" t="str">
        <f t="shared" si="157"/>
        <v/>
      </c>
      <c r="BE250" s="69" t="str">
        <f t="shared" si="158"/>
        <v/>
      </c>
      <c r="BF250" s="68" t="str">
        <f t="shared" si="159"/>
        <v/>
      </c>
      <c r="BG250" s="67" t="str">
        <f t="shared" si="160"/>
        <v/>
      </c>
    </row>
    <row r="251" spans="1:59" ht="12" x14ac:dyDescent="0.3">
      <c r="A251" s="445"/>
      <c r="B251" s="3"/>
      <c r="C251" s="3"/>
      <c r="D251" s="495" t="str">
        <f t="shared" si="161"/>
        <v/>
      </c>
      <c r="E251" s="3"/>
      <c r="F251" s="3"/>
      <c r="G251" s="3"/>
      <c r="H251" s="4"/>
      <c r="I251" s="9"/>
      <c r="J251" s="9"/>
      <c r="K251" s="9"/>
      <c r="L251" s="9"/>
      <c r="M251" s="8"/>
      <c r="N251" s="381" t="str">
        <f>IF(D251="No",1,(IF(AND(C251="Part 1033",D251="Yes",H251="Line-Haul"),IF(E251&gt;=20,0.27,(VLOOKUP(E251,'Proration Factors'!$E$14:$F$33,2,FALSE))),(IF(AND(C251="Part 1033",D251="Yes",H251="Switch"),IF(E251&gt;=40,0.2,(VLOOKUP(E251,'Proration Factors'!$H$14:$I$53,2,FALSE))),(IF(AND(C251="Part 92",D251="Yes"),IF(E251&gt;=32,0.143,(VLOOKUP(E251,'Proration Factors'!$B$14:$C$45,2,FALSE))),"")))))))</f>
        <v/>
      </c>
      <c r="O251" s="382" t="str">
        <f t="shared" si="162"/>
        <v/>
      </c>
      <c r="P251" s="383" t="str">
        <f t="shared" si="163"/>
        <v/>
      </c>
      <c r="Q251" s="384" t="str">
        <f t="shared" si="181"/>
        <v/>
      </c>
      <c r="R251" s="3"/>
      <c r="S251" s="205"/>
      <c r="T251" s="60"/>
      <c r="U251" s="68">
        <f t="shared" si="139"/>
        <v>0</v>
      </c>
      <c r="V251" s="26">
        <f t="shared" si="140"/>
        <v>0</v>
      </c>
      <c r="W251" s="26">
        <f t="shared" si="141"/>
        <v>0</v>
      </c>
      <c r="X251" s="21">
        <f t="shared" si="142"/>
        <v>0</v>
      </c>
      <c r="Y251" s="42" t="str">
        <f t="shared" si="143"/>
        <v/>
      </c>
      <c r="Z251" s="26" t="str">
        <f t="shared" si="144"/>
        <v/>
      </c>
      <c r="AA251" s="22" t="str">
        <f t="shared" si="145"/>
        <v/>
      </c>
      <c r="AB251" s="22" t="str">
        <f t="shared" si="146"/>
        <v/>
      </c>
      <c r="AC251" s="26" t="str">
        <f t="shared" si="147"/>
        <v/>
      </c>
      <c r="AD251" s="27" t="str">
        <f t="shared" si="148"/>
        <v/>
      </c>
      <c r="AE251" s="69" t="str">
        <f t="shared" si="149"/>
        <v/>
      </c>
      <c r="AF251" s="60">
        <f t="shared" si="150"/>
        <v>0</v>
      </c>
      <c r="AG251" s="70" t="str">
        <f t="shared" si="151"/>
        <v/>
      </c>
      <c r="AH251" s="70" t="str">
        <f t="shared" si="152"/>
        <v/>
      </c>
      <c r="AI251" s="71" t="str">
        <f t="shared" si="153"/>
        <v/>
      </c>
      <c r="AJ251" s="69">
        <f t="shared" si="169"/>
        <v>0</v>
      </c>
      <c r="AK251" s="60">
        <f t="shared" si="170"/>
        <v>0</v>
      </c>
      <c r="AL251" s="60">
        <f t="shared" si="171"/>
        <v>0</v>
      </c>
      <c r="AM251" s="60">
        <f t="shared" si="172"/>
        <v>0</v>
      </c>
      <c r="AN251" s="60">
        <f t="shared" si="173"/>
        <v>0</v>
      </c>
      <c r="AO251" s="60">
        <f t="shared" si="174"/>
        <v>0</v>
      </c>
      <c r="AP251" s="60">
        <f t="shared" si="175"/>
        <v>0</v>
      </c>
      <c r="AQ251" s="60">
        <f t="shared" si="176"/>
        <v>0</v>
      </c>
      <c r="AR251" s="60">
        <f t="shared" si="177"/>
        <v>0</v>
      </c>
      <c r="AS251" s="60">
        <f t="shared" si="178"/>
        <v>0</v>
      </c>
      <c r="AT251" s="60">
        <f t="shared" si="179"/>
        <v>0</v>
      </c>
      <c r="AU251" s="60">
        <f t="shared" si="180"/>
        <v>0</v>
      </c>
      <c r="AV251" s="68">
        <f t="shared" si="164"/>
        <v>0</v>
      </c>
      <c r="AW251" s="68">
        <f t="shared" si="165"/>
        <v>0</v>
      </c>
      <c r="AX251" s="69" t="str">
        <f t="shared" si="166"/>
        <v/>
      </c>
      <c r="AY251" s="68" t="str">
        <f t="shared" si="167"/>
        <v/>
      </c>
      <c r="AZ251" s="67" t="str">
        <f t="shared" si="168"/>
        <v/>
      </c>
      <c r="BA251" s="68" t="str">
        <f t="shared" si="154"/>
        <v/>
      </c>
      <c r="BB251" s="69" t="str">
        <f t="shared" si="155"/>
        <v/>
      </c>
      <c r="BC251" s="68">
        <f t="shared" si="156"/>
        <v>0</v>
      </c>
      <c r="BD251" s="67" t="str">
        <f t="shared" si="157"/>
        <v/>
      </c>
      <c r="BE251" s="69" t="str">
        <f t="shared" si="158"/>
        <v/>
      </c>
      <c r="BF251" s="68" t="str">
        <f t="shared" si="159"/>
        <v/>
      </c>
      <c r="BG251" s="67" t="str">
        <f t="shared" si="160"/>
        <v/>
      </c>
    </row>
    <row r="252" spans="1:59" ht="12" x14ac:dyDescent="0.3">
      <c r="A252" s="445"/>
      <c r="B252" s="3"/>
      <c r="C252" s="3"/>
      <c r="D252" s="495" t="str">
        <f t="shared" si="161"/>
        <v/>
      </c>
      <c r="E252" s="3"/>
      <c r="F252" s="3"/>
      <c r="G252" s="3"/>
      <c r="H252" s="4"/>
      <c r="I252" s="9"/>
      <c r="J252" s="9"/>
      <c r="K252" s="9"/>
      <c r="L252" s="9"/>
      <c r="M252" s="8"/>
      <c r="N252" s="381" t="str">
        <f>IF(D252="No",1,(IF(AND(C252="Part 1033",D252="Yes",H252="Line-Haul"),IF(E252&gt;=20,0.27,(VLOOKUP(E252,'Proration Factors'!$E$14:$F$33,2,FALSE))),(IF(AND(C252="Part 1033",D252="Yes",H252="Switch"),IF(E252&gt;=40,0.2,(VLOOKUP(E252,'Proration Factors'!$H$14:$I$53,2,FALSE))),(IF(AND(C252="Part 92",D252="Yes"),IF(E252&gt;=32,0.143,(VLOOKUP(E252,'Proration Factors'!$B$14:$C$45,2,FALSE))),"")))))))</f>
        <v/>
      </c>
      <c r="O252" s="382" t="str">
        <f t="shared" si="162"/>
        <v/>
      </c>
      <c r="P252" s="383" t="str">
        <f t="shared" si="163"/>
        <v/>
      </c>
      <c r="Q252" s="384" t="str">
        <f t="shared" si="181"/>
        <v/>
      </c>
      <c r="R252" s="3"/>
      <c r="S252" s="205"/>
      <c r="T252" s="60"/>
      <c r="U252" s="68">
        <f t="shared" si="139"/>
        <v>0</v>
      </c>
      <c r="V252" s="26">
        <f t="shared" si="140"/>
        <v>0</v>
      </c>
      <c r="W252" s="26">
        <f t="shared" si="141"/>
        <v>0</v>
      </c>
      <c r="X252" s="21">
        <f t="shared" si="142"/>
        <v>0</v>
      </c>
      <c r="Y252" s="42" t="str">
        <f t="shared" si="143"/>
        <v/>
      </c>
      <c r="Z252" s="26" t="str">
        <f t="shared" si="144"/>
        <v/>
      </c>
      <c r="AA252" s="22" t="str">
        <f t="shared" si="145"/>
        <v/>
      </c>
      <c r="AB252" s="22" t="str">
        <f t="shared" si="146"/>
        <v/>
      </c>
      <c r="AC252" s="26" t="str">
        <f t="shared" si="147"/>
        <v/>
      </c>
      <c r="AD252" s="27" t="str">
        <f t="shared" si="148"/>
        <v/>
      </c>
      <c r="AE252" s="69" t="str">
        <f t="shared" si="149"/>
        <v/>
      </c>
      <c r="AF252" s="60">
        <f t="shared" si="150"/>
        <v>0</v>
      </c>
      <c r="AG252" s="70" t="str">
        <f t="shared" si="151"/>
        <v/>
      </c>
      <c r="AH252" s="70" t="str">
        <f t="shared" si="152"/>
        <v/>
      </c>
      <c r="AI252" s="71" t="str">
        <f t="shared" si="153"/>
        <v/>
      </c>
      <c r="AJ252" s="69">
        <f t="shared" si="169"/>
        <v>0</v>
      </c>
      <c r="AK252" s="60">
        <f t="shared" si="170"/>
        <v>0</v>
      </c>
      <c r="AL252" s="60">
        <f t="shared" si="171"/>
        <v>0</v>
      </c>
      <c r="AM252" s="60">
        <f t="shared" si="172"/>
        <v>0</v>
      </c>
      <c r="AN252" s="60">
        <f t="shared" si="173"/>
        <v>0</v>
      </c>
      <c r="AO252" s="60">
        <f t="shared" si="174"/>
        <v>0</v>
      </c>
      <c r="AP252" s="60">
        <f t="shared" si="175"/>
        <v>0</v>
      </c>
      <c r="AQ252" s="60">
        <f t="shared" si="176"/>
        <v>0</v>
      </c>
      <c r="AR252" s="60">
        <f t="shared" si="177"/>
        <v>0</v>
      </c>
      <c r="AS252" s="60">
        <f t="shared" si="178"/>
        <v>0</v>
      </c>
      <c r="AT252" s="60">
        <f t="shared" si="179"/>
        <v>0</v>
      </c>
      <c r="AU252" s="60">
        <f t="shared" si="180"/>
        <v>0</v>
      </c>
      <c r="AV252" s="68">
        <f t="shared" si="164"/>
        <v>0</v>
      </c>
      <c r="AW252" s="68">
        <f t="shared" si="165"/>
        <v>0</v>
      </c>
      <c r="AX252" s="69" t="str">
        <f t="shared" si="166"/>
        <v/>
      </c>
      <c r="AY252" s="68" t="str">
        <f t="shared" si="167"/>
        <v/>
      </c>
      <c r="AZ252" s="67" t="str">
        <f t="shared" si="168"/>
        <v/>
      </c>
      <c r="BA252" s="68" t="str">
        <f t="shared" si="154"/>
        <v/>
      </c>
      <c r="BB252" s="69" t="str">
        <f t="shared" si="155"/>
        <v/>
      </c>
      <c r="BC252" s="68">
        <f t="shared" si="156"/>
        <v>0</v>
      </c>
      <c r="BD252" s="67" t="str">
        <f t="shared" si="157"/>
        <v/>
      </c>
      <c r="BE252" s="69" t="str">
        <f t="shared" si="158"/>
        <v/>
      </c>
      <c r="BF252" s="68" t="str">
        <f t="shared" si="159"/>
        <v/>
      </c>
      <c r="BG252" s="67" t="str">
        <f t="shared" si="160"/>
        <v/>
      </c>
    </row>
    <row r="253" spans="1:59" ht="12" x14ac:dyDescent="0.3">
      <c r="A253" s="445"/>
      <c r="B253" s="3"/>
      <c r="C253" s="3"/>
      <c r="D253" s="495" t="str">
        <f t="shared" si="161"/>
        <v/>
      </c>
      <c r="E253" s="3"/>
      <c r="F253" s="3"/>
      <c r="G253" s="3"/>
      <c r="H253" s="4"/>
      <c r="I253" s="9"/>
      <c r="J253" s="9"/>
      <c r="K253" s="9"/>
      <c r="L253" s="9"/>
      <c r="M253" s="8"/>
      <c r="N253" s="381" t="str">
        <f>IF(D253="No",1,(IF(AND(C253="Part 1033",D253="Yes",H253="Line-Haul"),IF(E253&gt;=20,0.27,(VLOOKUP(E253,'Proration Factors'!$E$14:$F$33,2,FALSE))),(IF(AND(C253="Part 1033",D253="Yes",H253="Switch"),IF(E253&gt;=40,0.2,(VLOOKUP(E253,'Proration Factors'!$H$14:$I$53,2,FALSE))),(IF(AND(C253="Part 92",D253="Yes"),IF(E253&gt;=32,0.143,(VLOOKUP(E253,'Proration Factors'!$B$14:$C$45,2,FALSE))),"")))))))</f>
        <v/>
      </c>
      <c r="O253" s="382" t="str">
        <f t="shared" si="162"/>
        <v/>
      </c>
      <c r="P253" s="383" t="str">
        <f t="shared" si="163"/>
        <v/>
      </c>
      <c r="Q253" s="384" t="str">
        <f t="shared" si="181"/>
        <v/>
      </c>
      <c r="R253" s="3"/>
      <c r="S253" s="205"/>
      <c r="T253" s="60"/>
      <c r="U253" s="68">
        <f t="shared" si="139"/>
        <v>0</v>
      </c>
      <c r="V253" s="26">
        <f t="shared" si="140"/>
        <v>0</v>
      </c>
      <c r="W253" s="26">
        <f t="shared" si="141"/>
        <v>0</v>
      </c>
      <c r="X253" s="21">
        <f t="shared" si="142"/>
        <v>0</v>
      </c>
      <c r="Y253" s="42" t="str">
        <f t="shared" si="143"/>
        <v/>
      </c>
      <c r="Z253" s="26" t="str">
        <f t="shared" si="144"/>
        <v/>
      </c>
      <c r="AA253" s="22" t="str">
        <f t="shared" si="145"/>
        <v/>
      </c>
      <c r="AB253" s="22" t="str">
        <f t="shared" si="146"/>
        <v/>
      </c>
      <c r="AC253" s="26" t="str">
        <f t="shared" si="147"/>
        <v/>
      </c>
      <c r="AD253" s="27" t="str">
        <f t="shared" si="148"/>
        <v/>
      </c>
      <c r="AE253" s="69" t="str">
        <f t="shared" si="149"/>
        <v/>
      </c>
      <c r="AF253" s="60">
        <f t="shared" si="150"/>
        <v>0</v>
      </c>
      <c r="AG253" s="70" t="str">
        <f t="shared" si="151"/>
        <v/>
      </c>
      <c r="AH253" s="70" t="str">
        <f t="shared" si="152"/>
        <v/>
      </c>
      <c r="AI253" s="71" t="str">
        <f t="shared" si="153"/>
        <v/>
      </c>
      <c r="AJ253" s="62">
        <f t="shared" si="169"/>
        <v>0</v>
      </c>
      <c r="AK253" s="63">
        <f t="shared" si="170"/>
        <v>0</v>
      </c>
      <c r="AL253" s="63">
        <f t="shared" si="171"/>
        <v>0</v>
      </c>
      <c r="AM253" s="63">
        <f t="shared" si="172"/>
        <v>0</v>
      </c>
      <c r="AN253" s="63">
        <f t="shared" si="173"/>
        <v>0</v>
      </c>
      <c r="AO253" s="63">
        <f t="shared" si="174"/>
        <v>0</v>
      </c>
      <c r="AP253" s="63">
        <f t="shared" si="175"/>
        <v>0</v>
      </c>
      <c r="AQ253" s="63">
        <f t="shared" si="176"/>
        <v>0</v>
      </c>
      <c r="AR253" s="63">
        <f t="shared" si="177"/>
        <v>0</v>
      </c>
      <c r="AS253" s="63">
        <f t="shared" si="178"/>
        <v>0</v>
      </c>
      <c r="AT253" s="63">
        <f t="shared" si="179"/>
        <v>0</v>
      </c>
      <c r="AU253" s="63">
        <f t="shared" si="180"/>
        <v>0</v>
      </c>
      <c r="AV253" s="68">
        <f t="shared" si="164"/>
        <v>0</v>
      </c>
      <c r="AW253" s="68">
        <f t="shared" si="165"/>
        <v>0</v>
      </c>
      <c r="AX253" s="69" t="str">
        <f t="shared" si="166"/>
        <v/>
      </c>
      <c r="AY253" s="68" t="str">
        <f t="shared" si="167"/>
        <v/>
      </c>
      <c r="AZ253" s="67" t="str">
        <f t="shared" si="168"/>
        <v/>
      </c>
      <c r="BA253" s="68" t="str">
        <f t="shared" si="154"/>
        <v/>
      </c>
      <c r="BB253" s="69" t="str">
        <f t="shared" si="155"/>
        <v/>
      </c>
      <c r="BC253" s="68">
        <f t="shared" si="156"/>
        <v>0</v>
      </c>
      <c r="BD253" s="67" t="str">
        <f t="shared" si="157"/>
        <v/>
      </c>
      <c r="BE253" s="69" t="str">
        <f t="shared" si="158"/>
        <v/>
      </c>
      <c r="BF253" s="68" t="str">
        <f t="shared" si="159"/>
        <v/>
      </c>
      <c r="BG253" s="67" t="str">
        <f t="shared" si="160"/>
        <v/>
      </c>
    </row>
    <row r="254" spans="1:59" ht="12" x14ac:dyDescent="0.3">
      <c r="A254" s="445"/>
      <c r="B254" s="3"/>
      <c r="C254" s="3"/>
      <c r="D254" s="495" t="str">
        <f t="shared" si="161"/>
        <v/>
      </c>
      <c r="E254" s="3"/>
      <c r="F254" s="3"/>
      <c r="G254" s="3"/>
      <c r="H254" s="4"/>
      <c r="I254" s="9"/>
      <c r="J254" s="9"/>
      <c r="K254" s="9"/>
      <c r="L254" s="9"/>
      <c r="M254" s="8"/>
      <c r="N254" s="381" t="str">
        <f>IF(D254="No",1,(IF(AND(C254="Part 1033",D254="Yes",H254="Line-Haul"),IF(E254&gt;=20,0.27,(VLOOKUP(E254,'Proration Factors'!$E$14:$F$33,2,FALSE))),(IF(AND(C254="Part 1033",D254="Yes",H254="Switch"),IF(E254&gt;=40,0.2,(VLOOKUP(E254,'Proration Factors'!$H$14:$I$53,2,FALSE))),(IF(AND(C254="Part 92",D254="Yes"),IF(E254&gt;=32,0.143,(VLOOKUP(E254,'Proration Factors'!$B$14:$C$45,2,FALSE))),"")))))))</f>
        <v/>
      </c>
      <c r="O254" s="382" t="str">
        <f t="shared" si="162"/>
        <v/>
      </c>
      <c r="P254" s="383" t="str">
        <f t="shared" si="163"/>
        <v/>
      </c>
      <c r="Q254" s="384" t="str">
        <f t="shared" si="181"/>
        <v/>
      </c>
      <c r="R254" s="3"/>
      <c r="S254" s="205"/>
      <c r="T254" s="60"/>
      <c r="U254" s="68">
        <f t="shared" si="139"/>
        <v>0</v>
      </c>
      <c r="V254" s="26">
        <f t="shared" si="140"/>
        <v>0</v>
      </c>
      <c r="W254" s="26">
        <f t="shared" si="141"/>
        <v>0</v>
      </c>
      <c r="X254" s="21">
        <f t="shared" si="142"/>
        <v>0</v>
      </c>
      <c r="Y254" s="42" t="str">
        <f t="shared" si="143"/>
        <v/>
      </c>
      <c r="Z254" s="26" t="str">
        <f t="shared" si="144"/>
        <v/>
      </c>
      <c r="AA254" s="22" t="str">
        <f t="shared" si="145"/>
        <v/>
      </c>
      <c r="AB254" s="22" t="str">
        <f t="shared" si="146"/>
        <v/>
      </c>
      <c r="AC254" s="26" t="str">
        <f t="shared" si="147"/>
        <v/>
      </c>
      <c r="AD254" s="27" t="str">
        <f t="shared" si="148"/>
        <v/>
      </c>
      <c r="AE254" s="69" t="str">
        <f t="shared" si="149"/>
        <v/>
      </c>
      <c r="AF254" s="60">
        <f t="shared" si="150"/>
        <v>0</v>
      </c>
      <c r="AG254" s="70" t="str">
        <f t="shared" si="151"/>
        <v/>
      </c>
      <c r="AH254" s="70" t="str">
        <f t="shared" si="152"/>
        <v/>
      </c>
      <c r="AI254" s="71" t="str">
        <f t="shared" si="153"/>
        <v/>
      </c>
      <c r="AJ254" s="69">
        <f t="shared" si="169"/>
        <v>0</v>
      </c>
      <c r="AK254" s="60">
        <f t="shared" si="170"/>
        <v>0</v>
      </c>
      <c r="AL254" s="60">
        <f t="shared" si="171"/>
        <v>0</v>
      </c>
      <c r="AM254" s="60">
        <f t="shared" si="172"/>
        <v>0</v>
      </c>
      <c r="AN254" s="60">
        <f t="shared" si="173"/>
        <v>0</v>
      </c>
      <c r="AO254" s="60">
        <f t="shared" si="174"/>
        <v>0</v>
      </c>
      <c r="AP254" s="60">
        <f t="shared" si="175"/>
        <v>0</v>
      </c>
      <c r="AQ254" s="60">
        <f t="shared" si="176"/>
        <v>0</v>
      </c>
      <c r="AR254" s="60">
        <f t="shared" si="177"/>
        <v>0</v>
      </c>
      <c r="AS254" s="60">
        <f t="shared" si="178"/>
        <v>0</v>
      </c>
      <c r="AT254" s="60">
        <f t="shared" si="179"/>
        <v>0</v>
      </c>
      <c r="AU254" s="60">
        <f t="shared" si="180"/>
        <v>0</v>
      </c>
      <c r="AV254" s="68">
        <f t="shared" si="164"/>
        <v>0</v>
      </c>
      <c r="AW254" s="68">
        <f t="shared" si="165"/>
        <v>0</v>
      </c>
      <c r="AX254" s="69" t="str">
        <f t="shared" si="166"/>
        <v/>
      </c>
      <c r="AY254" s="68" t="str">
        <f t="shared" si="167"/>
        <v/>
      </c>
      <c r="AZ254" s="67" t="str">
        <f t="shared" si="168"/>
        <v/>
      </c>
      <c r="BA254" s="68" t="str">
        <f t="shared" si="154"/>
        <v/>
      </c>
      <c r="BB254" s="69" t="str">
        <f t="shared" si="155"/>
        <v/>
      </c>
      <c r="BC254" s="68">
        <f t="shared" si="156"/>
        <v>0</v>
      </c>
      <c r="BD254" s="67" t="str">
        <f t="shared" si="157"/>
        <v/>
      </c>
      <c r="BE254" s="69" t="str">
        <f t="shared" si="158"/>
        <v/>
      </c>
      <c r="BF254" s="68" t="str">
        <f t="shared" si="159"/>
        <v/>
      </c>
      <c r="BG254" s="67" t="str">
        <f t="shared" si="160"/>
        <v/>
      </c>
    </row>
    <row r="255" spans="1:59" ht="12" x14ac:dyDescent="0.3">
      <c r="A255" s="445"/>
      <c r="B255" s="3"/>
      <c r="C255" s="3"/>
      <c r="D255" s="495" t="str">
        <f t="shared" si="161"/>
        <v/>
      </c>
      <c r="E255" s="3"/>
      <c r="F255" s="3"/>
      <c r="G255" s="3"/>
      <c r="H255" s="4"/>
      <c r="I255" s="9"/>
      <c r="J255" s="9"/>
      <c r="K255" s="9"/>
      <c r="L255" s="9"/>
      <c r="M255" s="8"/>
      <c r="N255" s="381" t="str">
        <f>IF(D255="No",1,(IF(AND(C255="Part 1033",D255="Yes",H255="Line-Haul"),IF(E255&gt;=20,0.27,(VLOOKUP(E255,'Proration Factors'!$E$14:$F$33,2,FALSE))),(IF(AND(C255="Part 1033",D255="Yes",H255="Switch"),IF(E255&gt;=40,0.2,(VLOOKUP(E255,'Proration Factors'!$H$14:$I$53,2,FALSE))),(IF(AND(C255="Part 92",D255="Yes"),IF(E255&gt;=32,0.143,(VLOOKUP(E255,'Proration Factors'!$B$14:$C$45,2,FALSE))),"")))))))</f>
        <v/>
      </c>
      <c r="O255" s="382" t="str">
        <f t="shared" si="162"/>
        <v/>
      </c>
      <c r="P255" s="383" t="str">
        <f t="shared" si="163"/>
        <v/>
      </c>
      <c r="Q255" s="384" t="str">
        <f t="shared" si="181"/>
        <v/>
      </c>
      <c r="R255" s="3"/>
      <c r="S255" s="205"/>
      <c r="T255" s="60"/>
      <c r="U255" s="68">
        <f t="shared" si="139"/>
        <v>0</v>
      </c>
      <c r="V255" s="26">
        <f t="shared" si="140"/>
        <v>0</v>
      </c>
      <c r="W255" s="26">
        <f t="shared" si="141"/>
        <v>0</v>
      </c>
      <c r="X255" s="21">
        <f t="shared" si="142"/>
        <v>0</v>
      </c>
      <c r="Y255" s="42" t="str">
        <f t="shared" si="143"/>
        <v/>
      </c>
      <c r="Z255" s="26" t="str">
        <f t="shared" si="144"/>
        <v/>
      </c>
      <c r="AA255" s="22" t="str">
        <f t="shared" si="145"/>
        <v/>
      </c>
      <c r="AB255" s="22" t="str">
        <f t="shared" si="146"/>
        <v/>
      </c>
      <c r="AC255" s="26" t="str">
        <f t="shared" si="147"/>
        <v/>
      </c>
      <c r="AD255" s="27" t="str">
        <f t="shared" si="148"/>
        <v/>
      </c>
      <c r="AE255" s="69" t="str">
        <f t="shared" si="149"/>
        <v/>
      </c>
      <c r="AF255" s="60">
        <f t="shared" si="150"/>
        <v>0</v>
      </c>
      <c r="AG255" s="70" t="str">
        <f t="shared" si="151"/>
        <v/>
      </c>
      <c r="AH255" s="70" t="str">
        <f t="shared" si="152"/>
        <v/>
      </c>
      <c r="AI255" s="71" t="str">
        <f t="shared" si="153"/>
        <v/>
      </c>
      <c r="AJ255" s="69">
        <f t="shared" si="169"/>
        <v>0</v>
      </c>
      <c r="AK255" s="60">
        <f t="shared" si="170"/>
        <v>0</v>
      </c>
      <c r="AL255" s="60">
        <f t="shared" si="171"/>
        <v>0</v>
      </c>
      <c r="AM255" s="60">
        <f t="shared" si="172"/>
        <v>0</v>
      </c>
      <c r="AN255" s="60">
        <f t="shared" si="173"/>
        <v>0</v>
      </c>
      <c r="AO255" s="60">
        <f t="shared" si="174"/>
        <v>0</v>
      </c>
      <c r="AP255" s="60">
        <f t="shared" si="175"/>
        <v>0</v>
      </c>
      <c r="AQ255" s="60">
        <f t="shared" si="176"/>
        <v>0</v>
      </c>
      <c r="AR255" s="60">
        <f t="shared" si="177"/>
        <v>0</v>
      </c>
      <c r="AS255" s="60">
        <f t="shared" si="178"/>
        <v>0</v>
      </c>
      <c r="AT255" s="60">
        <f t="shared" si="179"/>
        <v>0</v>
      </c>
      <c r="AU255" s="60">
        <f t="shared" si="180"/>
        <v>0</v>
      </c>
      <c r="AV255" s="68">
        <f t="shared" si="164"/>
        <v>0</v>
      </c>
      <c r="AW255" s="68">
        <f t="shared" si="165"/>
        <v>0</v>
      </c>
      <c r="AX255" s="69" t="str">
        <f t="shared" si="166"/>
        <v/>
      </c>
      <c r="AY255" s="68" t="str">
        <f t="shared" si="167"/>
        <v/>
      </c>
      <c r="AZ255" s="67" t="str">
        <f t="shared" si="168"/>
        <v/>
      </c>
      <c r="BA255" s="68" t="str">
        <f t="shared" si="154"/>
        <v/>
      </c>
      <c r="BB255" s="69" t="str">
        <f t="shared" si="155"/>
        <v/>
      </c>
      <c r="BC255" s="68">
        <f t="shared" si="156"/>
        <v>0</v>
      </c>
      <c r="BD255" s="67" t="str">
        <f t="shared" si="157"/>
        <v/>
      </c>
      <c r="BE255" s="69" t="str">
        <f t="shared" si="158"/>
        <v/>
      </c>
      <c r="BF255" s="68" t="str">
        <f t="shared" si="159"/>
        <v/>
      </c>
      <c r="BG255" s="67" t="str">
        <f t="shared" si="160"/>
        <v/>
      </c>
    </row>
    <row r="256" spans="1:59" ht="12" x14ac:dyDescent="0.3">
      <c r="A256" s="445"/>
      <c r="B256" s="3"/>
      <c r="C256" s="3"/>
      <c r="D256" s="495" t="str">
        <f t="shared" si="161"/>
        <v/>
      </c>
      <c r="E256" s="3"/>
      <c r="F256" s="3"/>
      <c r="G256" s="3"/>
      <c r="H256" s="4"/>
      <c r="I256" s="9"/>
      <c r="J256" s="9"/>
      <c r="K256" s="9"/>
      <c r="L256" s="9"/>
      <c r="M256" s="8"/>
      <c r="N256" s="381" t="str">
        <f>IF(D256="No",1,(IF(AND(C256="Part 1033",D256="Yes",H256="Line-Haul"),IF(E256&gt;=20,0.27,(VLOOKUP(E256,'Proration Factors'!$E$14:$F$33,2,FALSE))),(IF(AND(C256="Part 1033",D256="Yes",H256="Switch"),IF(E256&gt;=40,0.2,(VLOOKUP(E256,'Proration Factors'!$H$14:$I$53,2,FALSE))),(IF(AND(C256="Part 92",D256="Yes"),IF(E256&gt;=32,0.143,(VLOOKUP(E256,'Proration Factors'!$B$14:$C$45,2,FALSE))),"")))))))</f>
        <v/>
      </c>
      <c r="O256" s="382" t="str">
        <f t="shared" si="162"/>
        <v/>
      </c>
      <c r="P256" s="383" t="str">
        <f t="shared" si="163"/>
        <v/>
      </c>
      <c r="Q256" s="384" t="str">
        <f t="shared" si="181"/>
        <v/>
      </c>
      <c r="R256" s="3"/>
      <c r="S256" s="205"/>
      <c r="T256" s="60"/>
      <c r="U256" s="68">
        <f t="shared" si="139"/>
        <v>0</v>
      </c>
      <c r="V256" s="26">
        <f t="shared" si="140"/>
        <v>0</v>
      </c>
      <c r="W256" s="26">
        <f t="shared" si="141"/>
        <v>0</v>
      </c>
      <c r="X256" s="21">
        <f t="shared" si="142"/>
        <v>0</v>
      </c>
      <c r="Y256" s="42" t="str">
        <f t="shared" si="143"/>
        <v/>
      </c>
      <c r="Z256" s="26" t="str">
        <f t="shared" si="144"/>
        <v/>
      </c>
      <c r="AA256" s="22" t="str">
        <f t="shared" si="145"/>
        <v/>
      </c>
      <c r="AB256" s="22" t="str">
        <f t="shared" si="146"/>
        <v/>
      </c>
      <c r="AC256" s="26" t="str">
        <f t="shared" si="147"/>
        <v/>
      </c>
      <c r="AD256" s="27" t="str">
        <f t="shared" si="148"/>
        <v/>
      </c>
      <c r="AE256" s="69" t="str">
        <f t="shared" si="149"/>
        <v/>
      </c>
      <c r="AF256" s="60">
        <f t="shared" si="150"/>
        <v>0</v>
      </c>
      <c r="AG256" s="70" t="str">
        <f t="shared" si="151"/>
        <v/>
      </c>
      <c r="AH256" s="70" t="str">
        <f t="shared" si="152"/>
        <v/>
      </c>
      <c r="AI256" s="71" t="str">
        <f t="shared" si="153"/>
        <v/>
      </c>
      <c r="AJ256" s="69">
        <f t="shared" si="169"/>
        <v>0</v>
      </c>
      <c r="AK256" s="60">
        <f t="shared" si="170"/>
        <v>0</v>
      </c>
      <c r="AL256" s="60">
        <f t="shared" si="171"/>
        <v>0</v>
      </c>
      <c r="AM256" s="60">
        <f t="shared" si="172"/>
        <v>0</v>
      </c>
      <c r="AN256" s="60">
        <f t="shared" si="173"/>
        <v>0</v>
      </c>
      <c r="AO256" s="60">
        <f t="shared" si="174"/>
        <v>0</v>
      </c>
      <c r="AP256" s="60">
        <f t="shared" si="175"/>
        <v>0</v>
      </c>
      <c r="AQ256" s="60">
        <f t="shared" si="176"/>
        <v>0</v>
      </c>
      <c r="AR256" s="60">
        <f t="shared" si="177"/>
        <v>0</v>
      </c>
      <c r="AS256" s="60">
        <f t="shared" si="178"/>
        <v>0</v>
      </c>
      <c r="AT256" s="60">
        <f t="shared" si="179"/>
        <v>0</v>
      </c>
      <c r="AU256" s="60">
        <f t="shared" si="180"/>
        <v>0</v>
      </c>
      <c r="AV256" s="68">
        <f t="shared" si="164"/>
        <v>0</v>
      </c>
      <c r="AW256" s="68">
        <f t="shared" si="165"/>
        <v>0</v>
      </c>
      <c r="AX256" s="69" t="str">
        <f t="shared" si="166"/>
        <v/>
      </c>
      <c r="AY256" s="68" t="str">
        <f t="shared" si="167"/>
        <v/>
      </c>
      <c r="AZ256" s="67" t="str">
        <f t="shared" si="168"/>
        <v/>
      </c>
      <c r="BA256" s="68" t="str">
        <f t="shared" si="154"/>
        <v/>
      </c>
      <c r="BB256" s="69" t="str">
        <f t="shared" si="155"/>
        <v/>
      </c>
      <c r="BC256" s="68">
        <f t="shared" si="156"/>
        <v>0</v>
      </c>
      <c r="BD256" s="67" t="str">
        <f t="shared" si="157"/>
        <v/>
      </c>
      <c r="BE256" s="69" t="str">
        <f t="shared" si="158"/>
        <v/>
      </c>
      <c r="BF256" s="68" t="str">
        <f t="shared" si="159"/>
        <v/>
      </c>
      <c r="BG256" s="67" t="str">
        <f t="shared" si="160"/>
        <v/>
      </c>
    </row>
    <row r="257" spans="1:59" ht="12" x14ac:dyDescent="0.3">
      <c r="A257" s="445"/>
      <c r="B257" s="3"/>
      <c r="C257" s="3"/>
      <c r="D257" s="495" t="str">
        <f t="shared" si="161"/>
        <v/>
      </c>
      <c r="E257" s="3"/>
      <c r="F257" s="3"/>
      <c r="G257" s="3"/>
      <c r="H257" s="4"/>
      <c r="I257" s="9"/>
      <c r="J257" s="9"/>
      <c r="K257" s="9"/>
      <c r="L257" s="9"/>
      <c r="M257" s="8"/>
      <c r="N257" s="381" t="str">
        <f>IF(D257="No",1,(IF(AND(C257="Part 1033",D257="Yes",H257="Line-Haul"),IF(E257&gt;=20,0.27,(VLOOKUP(E257,'Proration Factors'!$E$14:$F$33,2,FALSE))),(IF(AND(C257="Part 1033",D257="Yes",H257="Switch"),IF(E257&gt;=40,0.2,(VLOOKUP(E257,'Proration Factors'!$H$14:$I$53,2,FALSE))),(IF(AND(C257="Part 92",D257="Yes"),IF(E257&gt;=32,0.143,(VLOOKUP(E257,'Proration Factors'!$B$14:$C$45,2,FALSE))),"")))))))</f>
        <v/>
      </c>
      <c r="O257" s="382" t="str">
        <f t="shared" si="162"/>
        <v/>
      </c>
      <c r="P257" s="383" t="str">
        <f t="shared" si="163"/>
        <v/>
      </c>
      <c r="Q257" s="384" t="str">
        <f t="shared" si="181"/>
        <v/>
      </c>
      <c r="R257" s="3"/>
      <c r="S257" s="205"/>
      <c r="T257" s="60"/>
      <c r="U257" s="68">
        <f t="shared" si="139"/>
        <v>0</v>
      </c>
      <c r="V257" s="26">
        <f t="shared" si="140"/>
        <v>0</v>
      </c>
      <c r="W257" s="26">
        <f t="shared" si="141"/>
        <v>0</v>
      </c>
      <c r="X257" s="21">
        <f t="shared" si="142"/>
        <v>0</v>
      </c>
      <c r="Y257" s="42" t="str">
        <f t="shared" si="143"/>
        <v/>
      </c>
      <c r="Z257" s="26" t="str">
        <f t="shared" si="144"/>
        <v/>
      </c>
      <c r="AA257" s="22" t="str">
        <f t="shared" si="145"/>
        <v/>
      </c>
      <c r="AB257" s="22" t="str">
        <f t="shared" si="146"/>
        <v/>
      </c>
      <c r="AC257" s="26" t="str">
        <f t="shared" si="147"/>
        <v/>
      </c>
      <c r="AD257" s="27" t="str">
        <f t="shared" si="148"/>
        <v/>
      </c>
      <c r="AE257" s="69" t="str">
        <f t="shared" si="149"/>
        <v/>
      </c>
      <c r="AF257" s="60">
        <f t="shared" si="150"/>
        <v>0</v>
      </c>
      <c r="AG257" s="70" t="str">
        <f t="shared" si="151"/>
        <v/>
      </c>
      <c r="AH257" s="70" t="str">
        <f t="shared" si="152"/>
        <v/>
      </c>
      <c r="AI257" s="71" t="str">
        <f t="shared" si="153"/>
        <v/>
      </c>
      <c r="AJ257" s="69">
        <f t="shared" si="169"/>
        <v>0</v>
      </c>
      <c r="AK257" s="60">
        <f t="shared" si="170"/>
        <v>0</v>
      </c>
      <c r="AL257" s="60">
        <f t="shared" si="171"/>
        <v>0</v>
      </c>
      <c r="AM257" s="60">
        <f t="shared" si="172"/>
        <v>0</v>
      </c>
      <c r="AN257" s="60">
        <f t="shared" si="173"/>
        <v>0</v>
      </c>
      <c r="AO257" s="60">
        <f t="shared" si="174"/>
        <v>0</v>
      </c>
      <c r="AP257" s="60">
        <f t="shared" si="175"/>
        <v>0</v>
      </c>
      <c r="AQ257" s="60">
        <f t="shared" si="176"/>
        <v>0</v>
      </c>
      <c r="AR257" s="60">
        <f t="shared" si="177"/>
        <v>0</v>
      </c>
      <c r="AS257" s="60">
        <f t="shared" si="178"/>
        <v>0</v>
      </c>
      <c r="AT257" s="60">
        <f t="shared" si="179"/>
        <v>0</v>
      </c>
      <c r="AU257" s="60">
        <f t="shared" si="180"/>
        <v>0</v>
      </c>
      <c r="AV257" s="68">
        <f t="shared" si="164"/>
        <v>0</v>
      </c>
      <c r="AW257" s="68">
        <f t="shared" si="165"/>
        <v>0</v>
      </c>
      <c r="AX257" s="69" t="str">
        <f t="shared" si="166"/>
        <v/>
      </c>
      <c r="AY257" s="68" t="str">
        <f t="shared" si="167"/>
        <v/>
      </c>
      <c r="AZ257" s="67" t="str">
        <f t="shared" si="168"/>
        <v/>
      </c>
      <c r="BA257" s="68" t="str">
        <f t="shared" si="154"/>
        <v/>
      </c>
      <c r="BB257" s="69" t="str">
        <f t="shared" si="155"/>
        <v/>
      </c>
      <c r="BC257" s="68">
        <f t="shared" si="156"/>
        <v>0</v>
      </c>
      <c r="BD257" s="67" t="str">
        <f t="shared" si="157"/>
        <v/>
      </c>
      <c r="BE257" s="69" t="str">
        <f t="shared" si="158"/>
        <v/>
      </c>
      <c r="BF257" s="68" t="str">
        <f t="shared" si="159"/>
        <v/>
      </c>
      <c r="BG257" s="67" t="str">
        <f t="shared" si="160"/>
        <v/>
      </c>
    </row>
    <row r="258" spans="1:59" ht="12" x14ac:dyDescent="0.3">
      <c r="A258" s="445"/>
      <c r="B258" s="3"/>
      <c r="C258" s="3"/>
      <c r="D258" s="495" t="str">
        <f t="shared" si="161"/>
        <v/>
      </c>
      <c r="E258" s="3"/>
      <c r="F258" s="3"/>
      <c r="G258" s="3"/>
      <c r="H258" s="4"/>
      <c r="I258" s="9"/>
      <c r="J258" s="9"/>
      <c r="K258" s="9"/>
      <c r="L258" s="9"/>
      <c r="M258" s="8"/>
      <c r="N258" s="381" t="str">
        <f>IF(D258="No",1,(IF(AND(C258="Part 1033",D258="Yes",H258="Line-Haul"),IF(E258&gt;=20,0.27,(VLOOKUP(E258,'Proration Factors'!$E$14:$F$33,2,FALSE))),(IF(AND(C258="Part 1033",D258="Yes",H258="Switch"),IF(E258&gt;=40,0.2,(VLOOKUP(E258,'Proration Factors'!$H$14:$I$53,2,FALSE))),(IF(AND(C258="Part 92",D258="Yes"),IF(E258&gt;=32,0.143,(VLOOKUP(E258,'Proration Factors'!$B$14:$C$45,2,FALSE))),"")))))))</f>
        <v/>
      </c>
      <c r="O258" s="382" t="str">
        <f t="shared" si="162"/>
        <v/>
      </c>
      <c r="P258" s="383" t="str">
        <f t="shared" si="163"/>
        <v/>
      </c>
      <c r="Q258" s="384" t="str">
        <f t="shared" si="181"/>
        <v/>
      </c>
      <c r="R258" s="3"/>
      <c r="S258" s="205"/>
      <c r="T258" s="60"/>
      <c r="U258" s="68">
        <f t="shared" si="139"/>
        <v>0</v>
      </c>
      <c r="V258" s="26">
        <f t="shared" si="140"/>
        <v>0</v>
      </c>
      <c r="W258" s="26">
        <f t="shared" si="141"/>
        <v>0</v>
      </c>
      <c r="X258" s="21">
        <f t="shared" si="142"/>
        <v>0</v>
      </c>
      <c r="Y258" s="42" t="str">
        <f t="shared" si="143"/>
        <v/>
      </c>
      <c r="Z258" s="26" t="str">
        <f t="shared" si="144"/>
        <v/>
      </c>
      <c r="AA258" s="22" t="str">
        <f t="shared" si="145"/>
        <v/>
      </c>
      <c r="AB258" s="22" t="str">
        <f t="shared" si="146"/>
        <v/>
      </c>
      <c r="AC258" s="26" t="str">
        <f t="shared" si="147"/>
        <v/>
      </c>
      <c r="AD258" s="27" t="str">
        <f t="shared" si="148"/>
        <v/>
      </c>
      <c r="AE258" s="69" t="str">
        <f t="shared" si="149"/>
        <v/>
      </c>
      <c r="AF258" s="60">
        <f t="shared" si="150"/>
        <v>0</v>
      </c>
      <c r="AG258" s="70" t="str">
        <f t="shared" si="151"/>
        <v/>
      </c>
      <c r="AH258" s="70" t="str">
        <f t="shared" si="152"/>
        <v/>
      </c>
      <c r="AI258" s="71" t="str">
        <f t="shared" si="153"/>
        <v/>
      </c>
      <c r="AJ258" s="69">
        <f t="shared" si="169"/>
        <v>0</v>
      </c>
      <c r="AK258" s="60">
        <f t="shared" si="170"/>
        <v>0</v>
      </c>
      <c r="AL258" s="60">
        <f t="shared" si="171"/>
        <v>0</v>
      </c>
      <c r="AM258" s="60">
        <f t="shared" si="172"/>
        <v>0</v>
      </c>
      <c r="AN258" s="60">
        <f t="shared" si="173"/>
        <v>0</v>
      </c>
      <c r="AO258" s="60">
        <f t="shared" si="174"/>
        <v>0</v>
      </c>
      <c r="AP258" s="60">
        <f t="shared" si="175"/>
        <v>0</v>
      </c>
      <c r="AQ258" s="60">
        <f t="shared" si="176"/>
        <v>0</v>
      </c>
      <c r="AR258" s="60">
        <f t="shared" si="177"/>
        <v>0</v>
      </c>
      <c r="AS258" s="60">
        <f t="shared" si="178"/>
        <v>0</v>
      </c>
      <c r="AT258" s="60">
        <f t="shared" si="179"/>
        <v>0</v>
      </c>
      <c r="AU258" s="60">
        <f t="shared" si="180"/>
        <v>0</v>
      </c>
      <c r="AV258" s="68">
        <f t="shared" si="164"/>
        <v>0</v>
      </c>
      <c r="AW258" s="68">
        <f t="shared" si="165"/>
        <v>0</v>
      </c>
      <c r="AX258" s="69" t="str">
        <f t="shared" si="166"/>
        <v/>
      </c>
      <c r="AY258" s="68" t="str">
        <f t="shared" si="167"/>
        <v/>
      </c>
      <c r="AZ258" s="67" t="str">
        <f t="shared" si="168"/>
        <v/>
      </c>
      <c r="BA258" s="68" t="str">
        <f t="shared" si="154"/>
        <v/>
      </c>
      <c r="BB258" s="69" t="str">
        <f t="shared" si="155"/>
        <v/>
      </c>
      <c r="BC258" s="68">
        <f t="shared" si="156"/>
        <v>0</v>
      </c>
      <c r="BD258" s="67" t="str">
        <f t="shared" si="157"/>
        <v/>
      </c>
      <c r="BE258" s="69" t="str">
        <f t="shared" si="158"/>
        <v/>
      </c>
      <c r="BF258" s="68" t="str">
        <f t="shared" si="159"/>
        <v/>
      </c>
      <c r="BG258" s="67" t="str">
        <f t="shared" si="160"/>
        <v/>
      </c>
    </row>
    <row r="259" spans="1:59" ht="12" x14ac:dyDescent="0.3">
      <c r="A259" s="445"/>
      <c r="B259" s="3"/>
      <c r="C259" s="3"/>
      <c r="D259" s="495" t="str">
        <f t="shared" si="161"/>
        <v/>
      </c>
      <c r="E259" s="3"/>
      <c r="F259" s="3"/>
      <c r="G259" s="3"/>
      <c r="H259" s="4"/>
      <c r="I259" s="9"/>
      <c r="J259" s="9"/>
      <c r="K259" s="9"/>
      <c r="L259" s="9"/>
      <c r="M259" s="8"/>
      <c r="N259" s="381" t="str">
        <f>IF(D259="No",1,(IF(AND(C259="Part 1033",D259="Yes",H259="Line-Haul"),IF(E259&gt;=20,0.27,(VLOOKUP(E259,'Proration Factors'!$E$14:$F$33,2,FALSE))),(IF(AND(C259="Part 1033",D259="Yes",H259="Switch"),IF(E259&gt;=40,0.2,(VLOOKUP(E259,'Proration Factors'!$H$14:$I$53,2,FALSE))),(IF(AND(C259="Part 92",D259="Yes"),IF(E259&gt;=32,0.143,(VLOOKUP(E259,'Proration Factors'!$B$14:$C$45,2,FALSE))),"")))))))</f>
        <v/>
      </c>
      <c r="O259" s="382" t="str">
        <f t="shared" si="162"/>
        <v/>
      </c>
      <c r="P259" s="383" t="str">
        <f t="shared" si="163"/>
        <v/>
      </c>
      <c r="Q259" s="384" t="str">
        <f t="shared" si="181"/>
        <v/>
      </c>
      <c r="R259" s="3"/>
      <c r="S259" s="205"/>
      <c r="T259" s="60"/>
      <c r="U259" s="68">
        <f t="shared" si="139"/>
        <v>0</v>
      </c>
      <c r="V259" s="26">
        <f t="shared" si="140"/>
        <v>0</v>
      </c>
      <c r="W259" s="26">
        <f t="shared" si="141"/>
        <v>0</v>
      </c>
      <c r="X259" s="21">
        <f t="shared" si="142"/>
        <v>0</v>
      </c>
      <c r="Y259" s="42" t="str">
        <f t="shared" si="143"/>
        <v/>
      </c>
      <c r="Z259" s="26" t="str">
        <f t="shared" si="144"/>
        <v/>
      </c>
      <c r="AA259" s="22" t="str">
        <f t="shared" si="145"/>
        <v/>
      </c>
      <c r="AB259" s="22" t="str">
        <f t="shared" si="146"/>
        <v/>
      </c>
      <c r="AC259" s="26" t="str">
        <f t="shared" si="147"/>
        <v/>
      </c>
      <c r="AD259" s="27" t="str">
        <f t="shared" si="148"/>
        <v/>
      </c>
      <c r="AE259" s="69" t="str">
        <f t="shared" si="149"/>
        <v/>
      </c>
      <c r="AF259" s="60">
        <f t="shared" si="150"/>
        <v>0</v>
      </c>
      <c r="AG259" s="70" t="str">
        <f t="shared" si="151"/>
        <v/>
      </c>
      <c r="AH259" s="70" t="str">
        <f t="shared" si="152"/>
        <v/>
      </c>
      <c r="AI259" s="71" t="str">
        <f t="shared" si="153"/>
        <v/>
      </c>
      <c r="AJ259" s="69">
        <f t="shared" si="169"/>
        <v>0</v>
      </c>
      <c r="AK259" s="60">
        <f t="shared" si="170"/>
        <v>0</v>
      </c>
      <c r="AL259" s="60">
        <f t="shared" si="171"/>
        <v>0</v>
      </c>
      <c r="AM259" s="60">
        <f t="shared" si="172"/>
        <v>0</v>
      </c>
      <c r="AN259" s="60">
        <f t="shared" si="173"/>
        <v>0</v>
      </c>
      <c r="AO259" s="60">
        <f t="shared" si="174"/>
        <v>0</v>
      </c>
      <c r="AP259" s="60">
        <f t="shared" si="175"/>
        <v>0</v>
      </c>
      <c r="AQ259" s="60">
        <f t="shared" si="176"/>
        <v>0</v>
      </c>
      <c r="AR259" s="60">
        <f t="shared" si="177"/>
        <v>0</v>
      </c>
      <c r="AS259" s="60">
        <f t="shared" si="178"/>
        <v>0</v>
      </c>
      <c r="AT259" s="60">
        <f t="shared" si="179"/>
        <v>0</v>
      </c>
      <c r="AU259" s="60">
        <f t="shared" si="180"/>
        <v>0</v>
      </c>
      <c r="AV259" s="68">
        <f t="shared" si="164"/>
        <v>0</v>
      </c>
      <c r="AW259" s="68">
        <f t="shared" si="165"/>
        <v>0</v>
      </c>
      <c r="AX259" s="69" t="str">
        <f t="shared" si="166"/>
        <v/>
      </c>
      <c r="AY259" s="68" t="str">
        <f t="shared" si="167"/>
        <v/>
      </c>
      <c r="AZ259" s="67" t="str">
        <f t="shared" si="168"/>
        <v/>
      </c>
      <c r="BA259" s="68" t="str">
        <f t="shared" si="154"/>
        <v/>
      </c>
      <c r="BB259" s="69" t="str">
        <f t="shared" si="155"/>
        <v/>
      </c>
      <c r="BC259" s="68">
        <f t="shared" si="156"/>
        <v>0</v>
      </c>
      <c r="BD259" s="67" t="str">
        <f t="shared" si="157"/>
        <v/>
      </c>
      <c r="BE259" s="69" t="str">
        <f t="shared" si="158"/>
        <v/>
      </c>
      <c r="BF259" s="68" t="str">
        <f t="shared" si="159"/>
        <v/>
      </c>
      <c r="BG259" s="67" t="str">
        <f t="shared" si="160"/>
        <v/>
      </c>
    </row>
    <row r="260" spans="1:59" ht="12" x14ac:dyDescent="0.3">
      <c r="A260" s="445"/>
      <c r="B260" s="3"/>
      <c r="C260" s="3"/>
      <c r="D260" s="495" t="str">
        <f t="shared" si="161"/>
        <v/>
      </c>
      <c r="E260" s="3"/>
      <c r="F260" s="3"/>
      <c r="G260" s="3"/>
      <c r="H260" s="4"/>
      <c r="I260" s="9"/>
      <c r="J260" s="9"/>
      <c r="K260" s="9"/>
      <c r="L260" s="9"/>
      <c r="M260" s="8"/>
      <c r="N260" s="381" t="str">
        <f>IF(D260="No",1,(IF(AND(C260="Part 1033",D260="Yes",H260="Line-Haul"),IF(E260&gt;=20,0.27,(VLOOKUP(E260,'Proration Factors'!$E$14:$F$33,2,FALSE))),(IF(AND(C260="Part 1033",D260="Yes",H260="Switch"),IF(E260&gt;=40,0.2,(VLOOKUP(E260,'Proration Factors'!$H$14:$I$53,2,FALSE))),(IF(AND(C260="Part 92",D260="Yes"),IF(E260&gt;=32,0.143,(VLOOKUP(E260,'Proration Factors'!$B$14:$C$45,2,FALSE))),"")))))))</f>
        <v/>
      </c>
      <c r="O260" s="382" t="str">
        <f t="shared" si="162"/>
        <v/>
      </c>
      <c r="P260" s="383" t="str">
        <f t="shared" si="163"/>
        <v/>
      </c>
      <c r="Q260" s="384" t="str">
        <f t="shared" si="181"/>
        <v/>
      </c>
      <c r="R260" s="3"/>
      <c r="S260" s="205"/>
      <c r="T260" s="60"/>
      <c r="U260" s="68">
        <f t="shared" si="139"/>
        <v>0</v>
      </c>
      <c r="V260" s="26">
        <f t="shared" si="140"/>
        <v>0</v>
      </c>
      <c r="W260" s="26">
        <f t="shared" si="141"/>
        <v>0</v>
      </c>
      <c r="X260" s="21">
        <f t="shared" si="142"/>
        <v>0</v>
      </c>
      <c r="Y260" s="42" t="str">
        <f t="shared" si="143"/>
        <v/>
      </c>
      <c r="Z260" s="26" t="str">
        <f t="shared" si="144"/>
        <v/>
      </c>
      <c r="AA260" s="22" t="str">
        <f t="shared" si="145"/>
        <v/>
      </c>
      <c r="AB260" s="22" t="str">
        <f t="shared" si="146"/>
        <v/>
      </c>
      <c r="AC260" s="26" t="str">
        <f t="shared" si="147"/>
        <v/>
      </c>
      <c r="AD260" s="27" t="str">
        <f t="shared" si="148"/>
        <v/>
      </c>
      <c r="AE260" s="69" t="str">
        <f t="shared" si="149"/>
        <v/>
      </c>
      <c r="AF260" s="60">
        <f t="shared" si="150"/>
        <v>0</v>
      </c>
      <c r="AG260" s="70" t="str">
        <f t="shared" si="151"/>
        <v/>
      </c>
      <c r="AH260" s="70" t="str">
        <f t="shared" si="152"/>
        <v/>
      </c>
      <c r="AI260" s="71" t="str">
        <f t="shared" si="153"/>
        <v/>
      </c>
      <c r="AJ260" s="69">
        <f t="shared" si="169"/>
        <v>0</v>
      </c>
      <c r="AK260" s="60">
        <f t="shared" si="170"/>
        <v>0</v>
      </c>
      <c r="AL260" s="60">
        <f t="shared" si="171"/>
        <v>0</v>
      </c>
      <c r="AM260" s="60">
        <f t="shared" si="172"/>
        <v>0</v>
      </c>
      <c r="AN260" s="60">
        <f t="shared" si="173"/>
        <v>0</v>
      </c>
      <c r="AO260" s="60">
        <f t="shared" si="174"/>
        <v>0</v>
      </c>
      <c r="AP260" s="60">
        <f t="shared" si="175"/>
        <v>0</v>
      </c>
      <c r="AQ260" s="60">
        <f t="shared" si="176"/>
        <v>0</v>
      </c>
      <c r="AR260" s="60">
        <f t="shared" si="177"/>
        <v>0</v>
      </c>
      <c r="AS260" s="60">
        <f t="shared" si="178"/>
        <v>0</v>
      </c>
      <c r="AT260" s="60">
        <f t="shared" si="179"/>
        <v>0</v>
      </c>
      <c r="AU260" s="60">
        <f t="shared" si="180"/>
        <v>0</v>
      </c>
      <c r="AV260" s="68">
        <f t="shared" si="164"/>
        <v>0</v>
      </c>
      <c r="AW260" s="68">
        <f t="shared" si="165"/>
        <v>0</v>
      </c>
      <c r="AX260" s="69" t="str">
        <f t="shared" si="166"/>
        <v/>
      </c>
      <c r="AY260" s="68" t="str">
        <f t="shared" si="167"/>
        <v/>
      </c>
      <c r="AZ260" s="67" t="str">
        <f t="shared" si="168"/>
        <v/>
      </c>
      <c r="BA260" s="68" t="str">
        <f t="shared" si="154"/>
        <v/>
      </c>
      <c r="BB260" s="69" t="str">
        <f t="shared" si="155"/>
        <v/>
      </c>
      <c r="BC260" s="68">
        <f t="shared" si="156"/>
        <v>0</v>
      </c>
      <c r="BD260" s="67" t="str">
        <f t="shared" si="157"/>
        <v/>
      </c>
      <c r="BE260" s="69" t="str">
        <f t="shared" si="158"/>
        <v/>
      </c>
      <c r="BF260" s="68" t="str">
        <f t="shared" si="159"/>
        <v/>
      </c>
      <c r="BG260" s="67" t="str">
        <f t="shared" si="160"/>
        <v/>
      </c>
    </row>
    <row r="261" spans="1:59" ht="12" x14ac:dyDescent="0.3">
      <c r="A261" s="445"/>
      <c r="B261" s="3"/>
      <c r="C261" s="3"/>
      <c r="D261" s="495" t="str">
        <f t="shared" si="161"/>
        <v/>
      </c>
      <c r="E261" s="3"/>
      <c r="F261" s="3"/>
      <c r="G261" s="3"/>
      <c r="H261" s="4"/>
      <c r="I261" s="9"/>
      <c r="J261" s="9"/>
      <c r="K261" s="9"/>
      <c r="L261" s="9"/>
      <c r="M261" s="8"/>
      <c r="N261" s="381" t="str">
        <f>IF(D261="No",1,(IF(AND(C261="Part 1033",D261="Yes",H261="Line-Haul"),IF(E261&gt;=20,0.27,(VLOOKUP(E261,'Proration Factors'!$E$14:$F$33,2,FALSE))),(IF(AND(C261="Part 1033",D261="Yes",H261="Switch"),IF(E261&gt;=40,0.2,(VLOOKUP(E261,'Proration Factors'!$H$14:$I$53,2,FALSE))),(IF(AND(C261="Part 92",D261="Yes"),IF(E261&gt;=32,0.143,(VLOOKUP(E261,'Proration Factors'!$B$14:$C$45,2,FALSE))),"")))))))</f>
        <v/>
      </c>
      <c r="O261" s="382" t="str">
        <f t="shared" si="162"/>
        <v/>
      </c>
      <c r="P261" s="383" t="str">
        <f t="shared" si="163"/>
        <v/>
      </c>
      <c r="Q261" s="384" t="str">
        <f t="shared" si="181"/>
        <v/>
      </c>
      <c r="R261" s="3"/>
      <c r="S261" s="205"/>
      <c r="T261" s="60"/>
      <c r="U261" s="68">
        <f t="shared" si="139"/>
        <v>0</v>
      </c>
      <c r="V261" s="26">
        <f t="shared" si="140"/>
        <v>0</v>
      </c>
      <c r="W261" s="26">
        <f t="shared" si="141"/>
        <v>0</v>
      </c>
      <c r="X261" s="21">
        <f t="shared" si="142"/>
        <v>0</v>
      </c>
      <c r="Y261" s="42" t="str">
        <f t="shared" si="143"/>
        <v/>
      </c>
      <c r="Z261" s="26" t="str">
        <f t="shared" si="144"/>
        <v/>
      </c>
      <c r="AA261" s="22" t="str">
        <f t="shared" si="145"/>
        <v/>
      </c>
      <c r="AB261" s="22" t="str">
        <f t="shared" si="146"/>
        <v/>
      </c>
      <c r="AC261" s="26" t="str">
        <f t="shared" si="147"/>
        <v/>
      </c>
      <c r="AD261" s="27" t="str">
        <f t="shared" si="148"/>
        <v/>
      </c>
      <c r="AE261" s="69" t="str">
        <f t="shared" si="149"/>
        <v/>
      </c>
      <c r="AF261" s="60">
        <f t="shared" si="150"/>
        <v>0</v>
      </c>
      <c r="AG261" s="70" t="str">
        <f t="shared" si="151"/>
        <v/>
      </c>
      <c r="AH261" s="70" t="str">
        <f t="shared" si="152"/>
        <v/>
      </c>
      <c r="AI261" s="71" t="str">
        <f t="shared" si="153"/>
        <v/>
      </c>
      <c r="AJ261" s="69">
        <f t="shared" si="169"/>
        <v>0</v>
      </c>
      <c r="AK261" s="60">
        <f t="shared" si="170"/>
        <v>0</v>
      </c>
      <c r="AL261" s="60">
        <f t="shared" si="171"/>
        <v>0</v>
      </c>
      <c r="AM261" s="60">
        <f t="shared" si="172"/>
        <v>0</v>
      </c>
      <c r="AN261" s="60">
        <f t="shared" si="173"/>
        <v>0</v>
      </c>
      <c r="AO261" s="60">
        <f t="shared" si="174"/>
        <v>0</v>
      </c>
      <c r="AP261" s="60">
        <f t="shared" si="175"/>
        <v>0</v>
      </c>
      <c r="AQ261" s="60">
        <f t="shared" si="176"/>
        <v>0</v>
      </c>
      <c r="AR261" s="60">
        <f t="shared" si="177"/>
        <v>0</v>
      </c>
      <c r="AS261" s="60">
        <f t="shared" si="178"/>
        <v>0</v>
      </c>
      <c r="AT261" s="60">
        <f t="shared" si="179"/>
        <v>0</v>
      </c>
      <c r="AU261" s="60">
        <f t="shared" si="180"/>
        <v>0</v>
      </c>
      <c r="AV261" s="68">
        <f t="shared" si="164"/>
        <v>0</v>
      </c>
      <c r="AW261" s="68">
        <f t="shared" si="165"/>
        <v>0</v>
      </c>
      <c r="AX261" s="69" t="str">
        <f t="shared" si="166"/>
        <v/>
      </c>
      <c r="AY261" s="68" t="str">
        <f t="shared" si="167"/>
        <v/>
      </c>
      <c r="AZ261" s="67" t="str">
        <f t="shared" si="168"/>
        <v/>
      </c>
      <c r="BA261" s="68" t="str">
        <f t="shared" si="154"/>
        <v/>
      </c>
      <c r="BB261" s="69" t="str">
        <f t="shared" si="155"/>
        <v/>
      </c>
      <c r="BC261" s="68">
        <f t="shared" si="156"/>
        <v>0</v>
      </c>
      <c r="BD261" s="67" t="str">
        <f t="shared" si="157"/>
        <v/>
      </c>
      <c r="BE261" s="69" t="str">
        <f t="shared" si="158"/>
        <v/>
      </c>
      <c r="BF261" s="68" t="str">
        <f t="shared" si="159"/>
        <v/>
      </c>
      <c r="BG261" s="67" t="str">
        <f t="shared" si="160"/>
        <v/>
      </c>
    </row>
    <row r="262" spans="1:59" ht="12" x14ac:dyDescent="0.3">
      <c r="A262" s="445"/>
      <c r="B262" s="3"/>
      <c r="C262" s="3"/>
      <c r="D262" s="495" t="str">
        <f t="shared" si="161"/>
        <v/>
      </c>
      <c r="E262" s="3"/>
      <c r="F262" s="3"/>
      <c r="G262" s="3"/>
      <c r="H262" s="4"/>
      <c r="I262" s="9"/>
      <c r="J262" s="9"/>
      <c r="K262" s="9"/>
      <c r="L262" s="9"/>
      <c r="M262" s="8"/>
      <c r="N262" s="381" t="str">
        <f>IF(D262="No",1,(IF(AND(C262="Part 1033",D262="Yes",H262="Line-Haul"),IF(E262&gt;=20,0.27,(VLOOKUP(E262,'Proration Factors'!$E$14:$F$33,2,FALSE))),(IF(AND(C262="Part 1033",D262="Yes",H262="Switch"),IF(E262&gt;=40,0.2,(VLOOKUP(E262,'Proration Factors'!$H$14:$I$53,2,FALSE))),(IF(AND(C262="Part 92",D262="Yes"),IF(E262&gt;=32,0.143,(VLOOKUP(E262,'Proration Factors'!$B$14:$C$45,2,FALSE))),"")))))))</f>
        <v/>
      </c>
      <c r="O262" s="382" t="str">
        <f t="shared" si="162"/>
        <v/>
      </c>
      <c r="P262" s="383" t="str">
        <f t="shared" si="163"/>
        <v/>
      </c>
      <c r="Q262" s="384" t="str">
        <f t="shared" si="181"/>
        <v/>
      </c>
      <c r="R262" s="3"/>
      <c r="S262" s="205"/>
      <c r="T262" s="60"/>
      <c r="U262" s="68">
        <f t="shared" si="139"/>
        <v>0</v>
      </c>
      <c r="V262" s="26">
        <f t="shared" si="140"/>
        <v>0</v>
      </c>
      <c r="W262" s="26">
        <f t="shared" si="141"/>
        <v>0</v>
      </c>
      <c r="X262" s="21">
        <f t="shared" si="142"/>
        <v>0</v>
      </c>
      <c r="Y262" s="42" t="str">
        <f t="shared" si="143"/>
        <v/>
      </c>
      <c r="Z262" s="26" t="str">
        <f t="shared" si="144"/>
        <v/>
      </c>
      <c r="AA262" s="22" t="str">
        <f t="shared" si="145"/>
        <v/>
      </c>
      <c r="AB262" s="22" t="str">
        <f t="shared" si="146"/>
        <v/>
      </c>
      <c r="AC262" s="26" t="str">
        <f t="shared" si="147"/>
        <v/>
      </c>
      <c r="AD262" s="27" t="str">
        <f t="shared" si="148"/>
        <v/>
      </c>
      <c r="AE262" s="69" t="str">
        <f t="shared" si="149"/>
        <v/>
      </c>
      <c r="AF262" s="60">
        <f t="shared" si="150"/>
        <v>0</v>
      </c>
      <c r="AG262" s="70" t="str">
        <f t="shared" si="151"/>
        <v/>
      </c>
      <c r="AH262" s="70" t="str">
        <f t="shared" si="152"/>
        <v/>
      </c>
      <c r="AI262" s="71" t="str">
        <f t="shared" si="153"/>
        <v/>
      </c>
      <c r="AJ262" s="69">
        <f t="shared" si="169"/>
        <v>0</v>
      </c>
      <c r="AK262" s="60">
        <f t="shared" si="170"/>
        <v>0</v>
      </c>
      <c r="AL262" s="60">
        <f t="shared" si="171"/>
        <v>0</v>
      </c>
      <c r="AM262" s="60">
        <f t="shared" si="172"/>
        <v>0</v>
      </c>
      <c r="AN262" s="60">
        <f t="shared" si="173"/>
        <v>0</v>
      </c>
      <c r="AO262" s="60">
        <f t="shared" si="174"/>
        <v>0</v>
      </c>
      <c r="AP262" s="60">
        <f t="shared" si="175"/>
        <v>0</v>
      </c>
      <c r="AQ262" s="60">
        <f t="shared" si="176"/>
        <v>0</v>
      </c>
      <c r="AR262" s="60">
        <f t="shared" si="177"/>
        <v>0</v>
      </c>
      <c r="AS262" s="60">
        <f t="shared" si="178"/>
        <v>0</v>
      </c>
      <c r="AT262" s="60">
        <f t="shared" si="179"/>
        <v>0</v>
      </c>
      <c r="AU262" s="60">
        <f t="shared" si="180"/>
        <v>0</v>
      </c>
      <c r="AV262" s="68">
        <f t="shared" si="164"/>
        <v>0</v>
      </c>
      <c r="AW262" s="68">
        <f t="shared" si="165"/>
        <v>0</v>
      </c>
      <c r="AX262" s="69" t="str">
        <f t="shared" si="166"/>
        <v/>
      </c>
      <c r="AY262" s="68" t="str">
        <f t="shared" si="167"/>
        <v/>
      </c>
      <c r="AZ262" s="67" t="str">
        <f t="shared" si="168"/>
        <v/>
      </c>
      <c r="BA262" s="68" t="str">
        <f t="shared" si="154"/>
        <v/>
      </c>
      <c r="BB262" s="69" t="str">
        <f t="shared" si="155"/>
        <v/>
      </c>
      <c r="BC262" s="68">
        <f t="shared" si="156"/>
        <v>0</v>
      </c>
      <c r="BD262" s="67" t="str">
        <f t="shared" si="157"/>
        <v/>
      </c>
      <c r="BE262" s="69" t="str">
        <f t="shared" si="158"/>
        <v/>
      </c>
      <c r="BF262" s="68" t="str">
        <f t="shared" si="159"/>
        <v/>
      </c>
      <c r="BG262" s="67" t="str">
        <f t="shared" si="160"/>
        <v/>
      </c>
    </row>
    <row r="263" spans="1:59" ht="12" x14ac:dyDescent="0.3">
      <c r="A263" s="445"/>
      <c r="B263" s="3"/>
      <c r="C263" s="3"/>
      <c r="D263" s="495" t="str">
        <f t="shared" si="161"/>
        <v/>
      </c>
      <c r="E263" s="3"/>
      <c r="F263" s="3"/>
      <c r="G263" s="3"/>
      <c r="H263" s="4"/>
      <c r="I263" s="9"/>
      <c r="J263" s="9"/>
      <c r="K263" s="9"/>
      <c r="L263" s="9"/>
      <c r="M263" s="8"/>
      <c r="N263" s="381" t="str">
        <f>IF(D263="No",1,(IF(AND(C263="Part 1033",D263="Yes",H263="Line-Haul"),IF(E263&gt;=20,0.27,(VLOOKUP(E263,'Proration Factors'!$E$14:$F$33,2,FALSE))),(IF(AND(C263="Part 1033",D263="Yes",H263="Switch"),IF(E263&gt;=40,0.2,(VLOOKUP(E263,'Proration Factors'!$H$14:$I$53,2,FALSE))),(IF(AND(C263="Part 92",D263="Yes"),IF(E263&gt;=32,0.143,(VLOOKUP(E263,'Proration Factors'!$B$14:$C$45,2,FALSE))),"")))))))</f>
        <v/>
      </c>
      <c r="O263" s="382" t="str">
        <f t="shared" si="162"/>
        <v/>
      </c>
      <c r="P263" s="383" t="str">
        <f t="shared" si="163"/>
        <v/>
      </c>
      <c r="Q263" s="384" t="str">
        <f t="shared" si="181"/>
        <v/>
      </c>
      <c r="R263" s="3"/>
      <c r="S263" s="205"/>
      <c r="T263" s="60"/>
      <c r="U263" s="68">
        <f t="shared" si="139"/>
        <v>0</v>
      </c>
      <c r="V263" s="26">
        <f t="shared" si="140"/>
        <v>0</v>
      </c>
      <c r="W263" s="26">
        <f t="shared" si="141"/>
        <v>0</v>
      </c>
      <c r="X263" s="21">
        <f t="shared" si="142"/>
        <v>0</v>
      </c>
      <c r="Y263" s="42" t="str">
        <f t="shared" si="143"/>
        <v/>
      </c>
      <c r="Z263" s="26" t="str">
        <f t="shared" si="144"/>
        <v/>
      </c>
      <c r="AA263" s="22" t="str">
        <f t="shared" si="145"/>
        <v/>
      </c>
      <c r="AB263" s="22" t="str">
        <f t="shared" si="146"/>
        <v/>
      </c>
      <c r="AC263" s="26" t="str">
        <f t="shared" si="147"/>
        <v/>
      </c>
      <c r="AD263" s="27" t="str">
        <f t="shared" si="148"/>
        <v/>
      </c>
      <c r="AE263" s="69" t="str">
        <f t="shared" si="149"/>
        <v/>
      </c>
      <c r="AF263" s="60">
        <f t="shared" si="150"/>
        <v>0</v>
      </c>
      <c r="AG263" s="70" t="str">
        <f t="shared" si="151"/>
        <v/>
      </c>
      <c r="AH263" s="70" t="str">
        <f t="shared" si="152"/>
        <v/>
      </c>
      <c r="AI263" s="71" t="str">
        <f t="shared" si="153"/>
        <v/>
      </c>
      <c r="AJ263" s="69">
        <f t="shared" si="169"/>
        <v>0</v>
      </c>
      <c r="AK263" s="60">
        <f t="shared" si="170"/>
        <v>0</v>
      </c>
      <c r="AL263" s="60">
        <f t="shared" si="171"/>
        <v>0</v>
      </c>
      <c r="AM263" s="60">
        <f t="shared" si="172"/>
        <v>0</v>
      </c>
      <c r="AN263" s="60">
        <f t="shared" si="173"/>
        <v>0</v>
      </c>
      <c r="AO263" s="60">
        <f t="shared" si="174"/>
        <v>0</v>
      </c>
      <c r="AP263" s="60">
        <f t="shared" si="175"/>
        <v>0</v>
      </c>
      <c r="AQ263" s="60">
        <f t="shared" si="176"/>
        <v>0</v>
      </c>
      <c r="AR263" s="60">
        <f t="shared" si="177"/>
        <v>0</v>
      </c>
      <c r="AS263" s="60">
        <f t="shared" si="178"/>
        <v>0</v>
      </c>
      <c r="AT263" s="60">
        <f t="shared" si="179"/>
        <v>0</v>
      </c>
      <c r="AU263" s="60">
        <f t="shared" si="180"/>
        <v>0</v>
      </c>
      <c r="AV263" s="68">
        <f t="shared" si="164"/>
        <v>0</v>
      </c>
      <c r="AW263" s="68">
        <f t="shared" si="165"/>
        <v>0</v>
      </c>
      <c r="AX263" s="69" t="str">
        <f t="shared" si="166"/>
        <v/>
      </c>
      <c r="AY263" s="68" t="str">
        <f t="shared" si="167"/>
        <v/>
      </c>
      <c r="AZ263" s="67" t="str">
        <f t="shared" si="168"/>
        <v/>
      </c>
      <c r="BA263" s="68" t="str">
        <f t="shared" si="154"/>
        <v/>
      </c>
      <c r="BB263" s="69" t="str">
        <f t="shared" si="155"/>
        <v/>
      </c>
      <c r="BC263" s="68">
        <f t="shared" si="156"/>
        <v>0</v>
      </c>
      <c r="BD263" s="67" t="str">
        <f t="shared" si="157"/>
        <v/>
      </c>
      <c r="BE263" s="69" t="str">
        <f t="shared" si="158"/>
        <v/>
      </c>
      <c r="BF263" s="68" t="str">
        <f t="shared" si="159"/>
        <v/>
      </c>
      <c r="BG263" s="67" t="str">
        <f t="shared" si="160"/>
        <v/>
      </c>
    </row>
    <row r="264" spans="1:59" ht="12" x14ac:dyDescent="0.3">
      <c r="A264" s="445"/>
      <c r="B264" s="3"/>
      <c r="C264" s="3"/>
      <c r="D264" s="495" t="str">
        <f t="shared" si="161"/>
        <v/>
      </c>
      <c r="E264" s="3"/>
      <c r="F264" s="3"/>
      <c r="G264" s="3"/>
      <c r="H264" s="4"/>
      <c r="I264" s="9"/>
      <c r="J264" s="9"/>
      <c r="K264" s="9"/>
      <c r="L264" s="9"/>
      <c r="M264" s="8"/>
      <c r="N264" s="381" t="str">
        <f>IF(D264="No",1,(IF(AND(C264="Part 1033",D264="Yes",H264="Line-Haul"),IF(E264&gt;=20,0.27,(VLOOKUP(E264,'Proration Factors'!$E$14:$F$33,2,FALSE))),(IF(AND(C264="Part 1033",D264="Yes",H264="Switch"),IF(E264&gt;=40,0.2,(VLOOKUP(E264,'Proration Factors'!$H$14:$I$53,2,FALSE))),(IF(AND(C264="Part 92",D264="Yes"),IF(E264&gt;=32,0.143,(VLOOKUP(E264,'Proration Factors'!$B$14:$C$45,2,FALSE))),"")))))))</f>
        <v/>
      </c>
      <c r="O264" s="382" t="str">
        <f t="shared" si="162"/>
        <v/>
      </c>
      <c r="P264" s="383" t="str">
        <f t="shared" si="163"/>
        <v/>
      </c>
      <c r="Q264" s="384" t="str">
        <f t="shared" si="181"/>
        <v/>
      </c>
      <c r="R264" s="3"/>
      <c r="S264" s="205"/>
      <c r="T264" s="60"/>
      <c r="U264" s="68">
        <f t="shared" si="139"/>
        <v>0</v>
      </c>
      <c r="V264" s="26">
        <f t="shared" si="140"/>
        <v>0</v>
      </c>
      <c r="W264" s="26">
        <f t="shared" si="141"/>
        <v>0</v>
      </c>
      <c r="X264" s="21">
        <f t="shared" si="142"/>
        <v>0</v>
      </c>
      <c r="Y264" s="42" t="str">
        <f t="shared" si="143"/>
        <v/>
      </c>
      <c r="Z264" s="26" t="str">
        <f t="shared" si="144"/>
        <v/>
      </c>
      <c r="AA264" s="22" t="str">
        <f t="shared" si="145"/>
        <v/>
      </c>
      <c r="AB264" s="22" t="str">
        <f t="shared" si="146"/>
        <v/>
      </c>
      <c r="AC264" s="26" t="str">
        <f t="shared" si="147"/>
        <v/>
      </c>
      <c r="AD264" s="27" t="str">
        <f t="shared" si="148"/>
        <v/>
      </c>
      <c r="AE264" s="69" t="str">
        <f t="shared" si="149"/>
        <v/>
      </c>
      <c r="AF264" s="60">
        <f t="shared" si="150"/>
        <v>0</v>
      </c>
      <c r="AG264" s="70" t="str">
        <f t="shared" si="151"/>
        <v/>
      </c>
      <c r="AH264" s="70" t="str">
        <f t="shared" si="152"/>
        <v/>
      </c>
      <c r="AI264" s="71" t="str">
        <f t="shared" si="153"/>
        <v/>
      </c>
      <c r="AJ264" s="69">
        <f t="shared" si="169"/>
        <v>0</v>
      </c>
      <c r="AK264" s="60">
        <f t="shared" si="170"/>
        <v>0</v>
      </c>
      <c r="AL264" s="60">
        <f t="shared" si="171"/>
        <v>0</v>
      </c>
      <c r="AM264" s="60">
        <f t="shared" si="172"/>
        <v>0</v>
      </c>
      <c r="AN264" s="60">
        <f t="shared" si="173"/>
        <v>0</v>
      </c>
      <c r="AO264" s="60">
        <f t="shared" si="174"/>
        <v>0</v>
      </c>
      <c r="AP264" s="60">
        <f t="shared" si="175"/>
        <v>0</v>
      </c>
      <c r="AQ264" s="60">
        <f t="shared" si="176"/>
        <v>0</v>
      </c>
      <c r="AR264" s="60">
        <f t="shared" si="177"/>
        <v>0</v>
      </c>
      <c r="AS264" s="60">
        <f t="shared" si="178"/>
        <v>0</v>
      </c>
      <c r="AT264" s="60">
        <f t="shared" si="179"/>
        <v>0</v>
      </c>
      <c r="AU264" s="60">
        <f t="shared" si="180"/>
        <v>0</v>
      </c>
      <c r="AV264" s="68">
        <f t="shared" si="164"/>
        <v>0</v>
      </c>
      <c r="AW264" s="68">
        <f t="shared" si="165"/>
        <v>0</v>
      </c>
      <c r="AX264" s="69" t="str">
        <f t="shared" si="166"/>
        <v/>
      </c>
      <c r="AY264" s="68" t="str">
        <f t="shared" si="167"/>
        <v/>
      </c>
      <c r="AZ264" s="67" t="str">
        <f t="shared" si="168"/>
        <v/>
      </c>
      <c r="BA264" s="68" t="str">
        <f t="shared" si="154"/>
        <v/>
      </c>
      <c r="BB264" s="69" t="str">
        <f t="shared" si="155"/>
        <v/>
      </c>
      <c r="BC264" s="68">
        <f t="shared" si="156"/>
        <v>0</v>
      </c>
      <c r="BD264" s="67" t="str">
        <f t="shared" si="157"/>
        <v/>
      </c>
      <c r="BE264" s="69" t="str">
        <f t="shared" si="158"/>
        <v/>
      </c>
      <c r="BF264" s="68" t="str">
        <f t="shared" si="159"/>
        <v/>
      </c>
      <c r="BG264" s="67" t="str">
        <f t="shared" si="160"/>
        <v/>
      </c>
    </row>
    <row r="265" spans="1:59" ht="12" x14ac:dyDescent="0.3">
      <c r="A265" s="445"/>
      <c r="B265" s="3"/>
      <c r="C265" s="3"/>
      <c r="D265" s="495" t="str">
        <f t="shared" si="161"/>
        <v/>
      </c>
      <c r="E265" s="3"/>
      <c r="F265" s="3"/>
      <c r="G265" s="3"/>
      <c r="H265" s="4"/>
      <c r="I265" s="9"/>
      <c r="J265" s="9"/>
      <c r="K265" s="9"/>
      <c r="L265" s="9"/>
      <c r="M265" s="8"/>
      <c r="N265" s="381" t="str">
        <f>IF(D265="No",1,(IF(AND(C265="Part 1033",D265="Yes",H265="Line-Haul"),IF(E265&gt;=20,0.27,(VLOOKUP(E265,'Proration Factors'!$E$14:$F$33,2,FALSE))),(IF(AND(C265="Part 1033",D265="Yes",H265="Switch"),IF(E265&gt;=40,0.2,(VLOOKUP(E265,'Proration Factors'!$H$14:$I$53,2,FALSE))),(IF(AND(C265="Part 92",D265="Yes"),IF(E265&gt;=32,0.143,(VLOOKUP(E265,'Proration Factors'!$B$14:$C$45,2,FALSE))),"")))))))</f>
        <v/>
      </c>
      <c r="O265" s="382" t="str">
        <f t="shared" si="162"/>
        <v/>
      </c>
      <c r="P265" s="383" t="str">
        <f t="shared" si="163"/>
        <v/>
      </c>
      <c r="Q265" s="384" t="str">
        <f t="shared" si="181"/>
        <v/>
      </c>
      <c r="R265" s="3"/>
      <c r="S265" s="205"/>
      <c r="T265" s="60"/>
      <c r="U265" s="68">
        <f t="shared" si="139"/>
        <v>0</v>
      </c>
      <c r="V265" s="26">
        <f t="shared" si="140"/>
        <v>0</v>
      </c>
      <c r="W265" s="26">
        <f t="shared" si="141"/>
        <v>0</v>
      </c>
      <c r="X265" s="21">
        <f t="shared" si="142"/>
        <v>0</v>
      </c>
      <c r="Y265" s="42" t="str">
        <f t="shared" si="143"/>
        <v/>
      </c>
      <c r="Z265" s="26" t="str">
        <f t="shared" si="144"/>
        <v/>
      </c>
      <c r="AA265" s="22" t="str">
        <f t="shared" si="145"/>
        <v/>
      </c>
      <c r="AB265" s="22" t="str">
        <f t="shared" si="146"/>
        <v/>
      </c>
      <c r="AC265" s="26" t="str">
        <f t="shared" si="147"/>
        <v/>
      </c>
      <c r="AD265" s="27" t="str">
        <f t="shared" si="148"/>
        <v/>
      </c>
      <c r="AE265" s="69" t="str">
        <f t="shared" si="149"/>
        <v/>
      </c>
      <c r="AF265" s="60">
        <f t="shared" si="150"/>
        <v>0</v>
      </c>
      <c r="AG265" s="70" t="str">
        <f t="shared" si="151"/>
        <v/>
      </c>
      <c r="AH265" s="70" t="str">
        <f t="shared" si="152"/>
        <v/>
      </c>
      <c r="AI265" s="71" t="str">
        <f t="shared" si="153"/>
        <v/>
      </c>
      <c r="AJ265" s="69">
        <f t="shared" si="169"/>
        <v>0</v>
      </c>
      <c r="AK265" s="60">
        <f t="shared" si="170"/>
        <v>0</v>
      </c>
      <c r="AL265" s="60">
        <f t="shared" si="171"/>
        <v>0</v>
      </c>
      <c r="AM265" s="60">
        <f t="shared" si="172"/>
        <v>0</v>
      </c>
      <c r="AN265" s="60">
        <f t="shared" si="173"/>
        <v>0</v>
      </c>
      <c r="AO265" s="60">
        <f t="shared" si="174"/>
        <v>0</v>
      </c>
      <c r="AP265" s="60">
        <f t="shared" si="175"/>
        <v>0</v>
      </c>
      <c r="AQ265" s="60">
        <f t="shared" si="176"/>
        <v>0</v>
      </c>
      <c r="AR265" s="60">
        <f t="shared" si="177"/>
        <v>0</v>
      </c>
      <c r="AS265" s="60">
        <f t="shared" si="178"/>
        <v>0</v>
      </c>
      <c r="AT265" s="60">
        <f t="shared" si="179"/>
        <v>0</v>
      </c>
      <c r="AU265" s="60">
        <f t="shared" si="180"/>
        <v>0</v>
      </c>
      <c r="AV265" s="68">
        <f t="shared" si="164"/>
        <v>0</v>
      </c>
      <c r="AW265" s="68">
        <f t="shared" si="165"/>
        <v>0</v>
      </c>
      <c r="AX265" s="69" t="str">
        <f t="shared" si="166"/>
        <v/>
      </c>
      <c r="AY265" s="68" t="str">
        <f t="shared" si="167"/>
        <v/>
      </c>
      <c r="AZ265" s="67" t="str">
        <f t="shared" si="168"/>
        <v/>
      </c>
      <c r="BA265" s="68" t="str">
        <f t="shared" si="154"/>
        <v/>
      </c>
      <c r="BB265" s="69" t="str">
        <f t="shared" si="155"/>
        <v/>
      </c>
      <c r="BC265" s="68">
        <f t="shared" si="156"/>
        <v>0</v>
      </c>
      <c r="BD265" s="67" t="str">
        <f t="shared" si="157"/>
        <v/>
      </c>
      <c r="BE265" s="69" t="str">
        <f t="shared" si="158"/>
        <v/>
      </c>
      <c r="BF265" s="68" t="str">
        <f t="shared" si="159"/>
        <v/>
      </c>
      <c r="BG265" s="67" t="str">
        <f t="shared" si="160"/>
        <v/>
      </c>
    </row>
    <row r="266" spans="1:59" ht="12" x14ac:dyDescent="0.3">
      <c r="A266" s="445"/>
      <c r="B266" s="3"/>
      <c r="C266" s="3"/>
      <c r="D266" s="495" t="str">
        <f t="shared" si="161"/>
        <v/>
      </c>
      <c r="E266" s="3"/>
      <c r="F266" s="3"/>
      <c r="G266" s="3"/>
      <c r="H266" s="4"/>
      <c r="I266" s="9"/>
      <c r="J266" s="9"/>
      <c r="K266" s="9"/>
      <c r="L266" s="9"/>
      <c r="M266" s="8"/>
      <c r="N266" s="381" t="str">
        <f>IF(D266="No",1,(IF(AND(C266="Part 1033",D266="Yes",H266="Line-Haul"),IF(E266&gt;=20,0.27,(VLOOKUP(E266,'Proration Factors'!$E$14:$F$33,2,FALSE))),(IF(AND(C266="Part 1033",D266="Yes",H266="Switch"),IF(E266&gt;=40,0.2,(VLOOKUP(E266,'Proration Factors'!$H$14:$I$53,2,FALSE))),(IF(AND(C266="Part 92",D266="Yes"),IF(E266&gt;=32,0.143,(VLOOKUP(E266,'Proration Factors'!$B$14:$C$45,2,FALSE))),"")))))))</f>
        <v/>
      </c>
      <c r="O266" s="382" t="str">
        <f t="shared" si="162"/>
        <v/>
      </c>
      <c r="P266" s="383" t="str">
        <f t="shared" si="163"/>
        <v/>
      </c>
      <c r="Q266" s="384" t="str">
        <f t="shared" si="181"/>
        <v/>
      </c>
      <c r="R266" s="3"/>
      <c r="S266" s="205"/>
      <c r="T266" s="60"/>
      <c r="U266" s="68">
        <f t="shared" si="139"/>
        <v>0</v>
      </c>
      <c r="V266" s="26">
        <f t="shared" si="140"/>
        <v>0</v>
      </c>
      <c r="W266" s="26">
        <f t="shared" si="141"/>
        <v>0</v>
      </c>
      <c r="X266" s="21">
        <f t="shared" si="142"/>
        <v>0</v>
      </c>
      <c r="Y266" s="42" t="str">
        <f t="shared" si="143"/>
        <v/>
      </c>
      <c r="Z266" s="26" t="str">
        <f t="shared" si="144"/>
        <v/>
      </c>
      <c r="AA266" s="22" t="str">
        <f t="shared" si="145"/>
        <v/>
      </c>
      <c r="AB266" s="22" t="str">
        <f t="shared" si="146"/>
        <v/>
      </c>
      <c r="AC266" s="26" t="str">
        <f t="shared" si="147"/>
        <v/>
      </c>
      <c r="AD266" s="27" t="str">
        <f t="shared" si="148"/>
        <v/>
      </c>
      <c r="AE266" s="69" t="str">
        <f t="shared" si="149"/>
        <v/>
      </c>
      <c r="AF266" s="60">
        <f t="shared" si="150"/>
        <v>0</v>
      </c>
      <c r="AG266" s="70" t="str">
        <f t="shared" si="151"/>
        <v/>
      </c>
      <c r="AH266" s="70" t="str">
        <f t="shared" si="152"/>
        <v/>
      </c>
      <c r="AI266" s="71" t="str">
        <f t="shared" si="153"/>
        <v/>
      </c>
      <c r="AJ266" s="69">
        <f t="shared" si="169"/>
        <v>0</v>
      </c>
      <c r="AK266" s="60">
        <f t="shared" si="170"/>
        <v>0</v>
      </c>
      <c r="AL266" s="60">
        <f t="shared" si="171"/>
        <v>0</v>
      </c>
      <c r="AM266" s="60">
        <f t="shared" si="172"/>
        <v>0</v>
      </c>
      <c r="AN266" s="60">
        <f t="shared" si="173"/>
        <v>0</v>
      </c>
      <c r="AO266" s="60">
        <f t="shared" si="174"/>
        <v>0</v>
      </c>
      <c r="AP266" s="60">
        <f t="shared" si="175"/>
        <v>0</v>
      </c>
      <c r="AQ266" s="60">
        <f t="shared" si="176"/>
        <v>0</v>
      </c>
      <c r="AR266" s="60">
        <f t="shared" si="177"/>
        <v>0</v>
      </c>
      <c r="AS266" s="60">
        <f t="shared" si="178"/>
        <v>0</v>
      </c>
      <c r="AT266" s="60">
        <f t="shared" si="179"/>
        <v>0</v>
      </c>
      <c r="AU266" s="60">
        <f t="shared" si="180"/>
        <v>0</v>
      </c>
      <c r="AV266" s="68">
        <f t="shared" si="164"/>
        <v>0</v>
      </c>
      <c r="AW266" s="68">
        <f t="shared" si="165"/>
        <v>0</v>
      </c>
      <c r="AX266" s="69" t="str">
        <f t="shared" si="166"/>
        <v/>
      </c>
      <c r="AY266" s="68" t="str">
        <f t="shared" si="167"/>
        <v/>
      </c>
      <c r="AZ266" s="67" t="str">
        <f t="shared" si="168"/>
        <v/>
      </c>
      <c r="BA266" s="68" t="str">
        <f t="shared" si="154"/>
        <v/>
      </c>
      <c r="BB266" s="69" t="str">
        <f t="shared" si="155"/>
        <v/>
      </c>
      <c r="BC266" s="68">
        <f t="shared" si="156"/>
        <v>0</v>
      </c>
      <c r="BD266" s="67" t="str">
        <f t="shared" si="157"/>
        <v/>
      </c>
      <c r="BE266" s="69" t="str">
        <f t="shared" si="158"/>
        <v/>
      </c>
      <c r="BF266" s="68" t="str">
        <f t="shared" si="159"/>
        <v/>
      </c>
      <c r="BG266" s="67" t="str">
        <f t="shared" si="160"/>
        <v/>
      </c>
    </row>
    <row r="267" spans="1:59" ht="12" x14ac:dyDescent="0.3">
      <c r="A267" s="445"/>
      <c r="B267" s="3"/>
      <c r="C267" s="3"/>
      <c r="D267" s="495" t="str">
        <f t="shared" si="161"/>
        <v/>
      </c>
      <c r="E267" s="3"/>
      <c r="F267" s="3"/>
      <c r="G267" s="3"/>
      <c r="H267" s="4"/>
      <c r="I267" s="9"/>
      <c r="J267" s="9"/>
      <c r="K267" s="9"/>
      <c r="L267" s="9"/>
      <c r="M267" s="8"/>
      <c r="N267" s="381" t="str">
        <f>IF(D267="No",1,(IF(AND(C267="Part 1033",D267="Yes",H267="Line-Haul"),IF(E267&gt;=20,0.27,(VLOOKUP(E267,'Proration Factors'!$E$14:$F$33,2,FALSE))),(IF(AND(C267="Part 1033",D267="Yes",H267="Switch"),IF(E267&gt;=40,0.2,(VLOOKUP(E267,'Proration Factors'!$H$14:$I$53,2,FALSE))),(IF(AND(C267="Part 92",D267="Yes"),IF(E267&gt;=32,0.143,(VLOOKUP(E267,'Proration Factors'!$B$14:$C$45,2,FALSE))),"")))))))</f>
        <v/>
      </c>
      <c r="O267" s="382" t="str">
        <f t="shared" si="162"/>
        <v/>
      </c>
      <c r="P267" s="383" t="str">
        <f t="shared" si="163"/>
        <v/>
      </c>
      <c r="Q267" s="384" t="str">
        <f t="shared" si="181"/>
        <v/>
      </c>
      <c r="R267" s="3"/>
      <c r="S267" s="205"/>
      <c r="T267" s="60"/>
      <c r="U267" s="68">
        <f t="shared" si="139"/>
        <v>0</v>
      </c>
      <c r="V267" s="26">
        <f t="shared" si="140"/>
        <v>0</v>
      </c>
      <c r="W267" s="26">
        <f t="shared" si="141"/>
        <v>0</v>
      </c>
      <c r="X267" s="21">
        <f t="shared" si="142"/>
        <v>0</v>
      </c>
      <c r="Y267" s="42" t="str">
        <f t="shared" si="143"/>
        <v/>
      </c>
      <c r="Z267" s="26" t="str">
        <f t="shared" si="144"/>
        <v/>
      </c>
      <c r="AA267" s="22" t="str">
        <f t="shared" si="145"/>
        <v/>
      </c>
      <c r="AB267" s="22" t="str">
        <f t="shared" si="146"/>
        <v/>
      </c>
      <c r="AC267" s="26" t="str">
        <f t="shared" si="147"/>
        <v/>
      </c>
      <c r="AD267" s="27" t="str">
        <f t="shared" si="148"/>
        <v/>
      </c>
      <c r="AE267" s="69" t="str">
        <f t="shared" si="149"/>
        <v/>
      </c>
      <c r="AF267" s="60">
        <f t="shared" si="150"/>
        <v>0</v>
      </c>
      <c r="AG267" s="70" t="str">
        <f t="shared" si="151"/>
        <v/>
      </c>
      <c r="AH267" s="70" t="str">
        <f t="shared" si="152"/>
        <v/>
      </c>
      <c r="AI267" s="71" t="str">
        <f t="shared" si="153"/>
        <v/>
      </c>
      <c r="AJ267" s="62">
        <f t="shared" si="169"/>
        <v>0</v>
      </c>
      <c r="AK267" s="63">
        <f t="shared" si="170"/>
        <v>0</v>
      </c>
      <c r="AL267" s="63">
        <f t="shared" si="171"/>
        <v>0</v>
      </c>
      <c r="AM267" s="63">
        <f t="shared" si="172"/>
        <v>0</v>
      </c>
      <c r="AN267" s="63">
        <f t="shared" si="173"/>
        <v>0</v>
      </c>
      <c r="AO267" s="63">
        <f t="shared" si="174"/>
        <v>0</v>
      </c>
      <c r="AP267" s="63">
        <f t="shared" si="175"/>
        <v>0</v>
      </c>
      <c r="AQ267" s="63">
        <f t="shared" si="176"/>
        <v>0</v>
      </c>
      <c r="AR267" s="63">
        <f t="shared" si="177"/>
        <v>0</v>
      </c>
      <c r="AS267" s="63">
        <f t="shared" si="178"/>
        <v>0</v>
      </c>
      <c r="AT267" s="63">
        <f t="shared" si="179"/>
        <v>0</v>
      </c>
      <c r="AU267" s="63">
        <f t="shared" si="180"/>
        <v>0</v>
      </c>
      <c r="AV267" s="68">
        <f t="shared" si="164"/>
        <v>0</v>
      </c>
      <c r="AW267" s="68">
        <f t="shared" si="165"/>
        <v>0</v>
      </c>
      <c r="AX267" s="69" t="str">
        <f t="shared" si="166"/>
        <v/>
      </c>
      <c r="AY267" s="68" t="str">
        <f t="shared" si="167"/>
        <v/>
      </c>
      <c r="AZ267" s="67" t="str">
        <f t="shared" si="168"/>
        <v/>
      </c>
      <c r="BA267" s="68" t="str">
        <f t="shared" si="154"/>
        <v/>
      </c>
      <c r="BB267" s="69" t="str">
        <f t="shared" si="155"/>
        <v/>
      </c>
      <c r="BC267" s="68">
        <f t="shared" si="156"/>
        <v>0</v>
      </c>
      <c r="BD267" s="67" t="str">
        <f t="shared" si="157"/>
        <v/>
      </c>
      <c r="BE267" s="69" t="str">
        <f t="shared" si="158"/>
        <v/>
      </c>
      <c r="BF267" s="68" t="str">
        <f t="shared" si="159"/>
        <v/>
      </c>
      <c r="BG267" s="67" t="str">
        <f t="shared" si="160"/>
        <v/>
      </c>
    </row>
    <row r="268" spans="1:59" ht="12" x14ac:dyDescent="0.3">
      <c r="A268" s="445"/>
      <c r="B268" s="3"/>
      <c r="C268" s="3"/>
      <c r="D268" s="495" t="str">
        <f t="shared" si="161"/>
        <v/>
      </c>
      <c r="E268" s="3"/>
      <c r="F268" s="3"/>
      <c r="G268" s="3"/>
      <c r="H268" s="4"/>
      <c r="I268" s="9"/>
      <c r="J268" s="9"/>
      <c r="K268" s="9"/>
      <c r="L268" s="9"/>
      <c r="M268" s="8"/>
      <c r="N268" s="381" t="str">
        <f>IF(D268="No",1,(IF(AND(C268="Part 1033",D268="Yes",H268="Line-Haul"),IF(E268&gt;=20,0.27,(VLOOKUP(E268,'Proration Factors'!$E$14:$F$33,2,FALSE))),(IF(AND(C268="Part 1033",D268="Yes",H268="Switch"),IF(E268&gt;=40,0.2,(VLOOKUP(E268,'Proration Factors'!$H$14:$I$53,2,FALSE))),(IF(AND(C268="Part 92",D268="Yes"),IF(E268&gt;=32,0.143,(VLOOKUP(E268,'Proration Factors'!$B$14:$C$45,2,FALSE))),"")))))))</f>
        <v/>
      </c>
      <c r="O268" s="382" t="str">
        <f t="shared" si="162"/>
        <v/>
      </c>
      <c r="P268" s="383" t="str">
        <f t="shared" si="163"/>
        <v/>
      </c>
      <c r="Q268" s="384" t="str">
        <f t="shared" si="181"/>
        <v/>
      </c>
      <c r="R268" s="3"/>
      <c r="S268" s="205"/>
      <c r="T268" s="60"/>
      <c r="U268" s="68">
        <f t="shared" si="139"/>
        <v>0</v>
      </c>
      <c r="V268" s="26">
        <f t="shared" si="140"/>
        <v>0</v>
      </c>
      <c r="W268" s="26">
        <f t="shared" si="141"/>
        <v>0</v>
      </c>
      <c r="X268" s="21">
        <f t="shared" si="142"/>
        <v>0</v>
      </c>
      <c r="Y268" s="42" t="str">
        <f t="shared" si="143"/>
        <v/>
      </c>
      <c r="Z268" s="26" t="str">
        <f t="shared" si="144"/>
        <v/>
      </c>
      <c r="AA268" s="22" t="str">
        <f t="shared" si="145"/>
        <v/>
      </c>
      <c r="AB268" s="22" t="str">
        <f t="shared" si="146"/>
        <v/>
      </c>
      <c r="AC268" s="26" t="str">
        <f t="shared" si="147"/>
        <v/>
      </c>
      <c r="AD268" s="27" t="str">
        <f t="shared" si="148"/>
        <v/>
      </c>
      <c r="AE268" s="69" t="str">
        <f t="shared" si="149"/>
        <v/>
      </c>
      <c r="AF268" s="60">
        <f t="shared" si="150"/>
        <v>0</v>
      </c>
      <c r="AG268" s="70" t="str">
        <f t="shared" si="151"/>
        <v/>
      </c>
      <c r="AH268" s="70" t="str">
        <f t="shared" si="152"/>
        <v/>
      </c>
      <c r="AI268" s="71" t="str">
        <f t="shared" si="153"/>
        <v/>
      </c>
      <c r="AJ268" s="69">
        <f t="shared" si="169"/>
        <v>0</v>
      </c>
      <c r="AK268" s="60">
        <f t="shared" si="170"/>
        <v>0</v>
      </c>
      <c r="AL268" s="60">
        <f t="shared" si="171"/>
        <v>0</v>
      </c>
      <c r="AM268" s="60">
        <f t="shared" si="172"/>
        <v>0</v>
      </c>
      <c r="AN268" s="60">
        <f t="shared" si="173"/>
        <v>0</v>
      </c>
      <c r="AO268" s="60">
        <f t="shared" si="174"/>
        <v>0</v>
      </c>
      <c r="AP268" s="60">
        <f t="shared" si="175"/>
        <v>0</v>
      </c>
      <c r="AQ268" s="60">
        <f t="shared" si="176"/>
        <v>0</v>
      </c>
      <c r="AR268" s="60">
        <f t="shared" si="177"/>
        <v>0</v>
      </c>
      <c r="AS268" s="60">
        <f t="shared" si="178"/>
        <v>0</v>
      </c>
      <c r="AT268" s="60">
        <f t="shared" si="179"/>
        <v>0</v>
      </c>
      <c r="AU268" s="60">
        <f t="shared" si="180"/>
        <v>0</v>
      </c>
      <c r="AV268" s="68">
        <f t="shared" si="164"/>
        <v>0</v>
      </c>
      <c r="AW268" s="68">
        <f t="shared" si="165"/>
        <v>0</v>
      </c>
      <c r="AX268" s="69" t="str">
        <f t="shared" si="166"/>
        <v/>
      </c>
      <c r="AY268" s="68" t="str">
        <f t="shared" si="167"/>
        <v/>
      </c>
      <c r="AZ268" s="67" t="str">
        <f t="shared" si="168"/>
        <v/>
      </c>
      <c r="BA268" s="68" t="str">
        <f t="shared" si="154"/>
        <v/>
      </c>
      <c r="BB268" s="69" t="str">
        <f t="shared" si="155"/>
        <v/>
      </c>
      <c r="BC268" s="68">
        <f t="shared" si="156"/>
        <v>0</v>
      </c>
      <c r="BD268" s="67" t="str">
        <f t="shared" si="157"/>
        <v/>
      </c>
      <c r="BE268" s="69" t="str">
        <f t="shared" si="158"/>
        <v/>
      </c>
      <c r="BF268" s="68" t="str">
        <f t="shared" si="159"/>
        <v/>
      </c>
      <c r="BG268" s="67" t="str">
        <f t="shared" si="160"/>
        <v/>
      </c>
    </row>
    <row r="269" spans="1:59" ht="12" x14ac:dyDescent="0.3">
      <c r="A269" s="445"/>
      <c r="B269" s="3"/>
      <c r="C269" s="3"/>
      <c r="D269" s="495" t="str">
        <f t="shared" si="161"/>
        <v/>
      </c>
      <c r="E269" s="3"/>
      <c r="F269" s="3"/>
      <c r="G269" s="3"/>
      <c r="H269" s="4"/>
      <c r="I269" s="9"/>
      <c r="J269" s="9"/>
      <c r="K269" s="9"/>
      <c r="L269" s="9"/>
      <c r="M269" s="8"/>
      <c r="N269" s="381" t="str">
        <f>IF(D269="No",1,(IF(AND(C269="Part 1033",D269="Yes",H269="Line-Haul"),IF(E269&gt;=20,0.27,(VLOOKUP(E269,'Proration Factors'!$E$14:$F$33,2,FALSE))),(IF(AND(C269="Part 1033",D269="Yes",H269="Switch"),IF(E269&gt;=40,0.2,(VLOOKUP(E269,'Proration Factors'!$H$14:$I$53,2,FALSE))),(IF(AND(C269="Part 92",D269="Yes"),IF(E269&gt;=32,0.143,(VLOOKUP(E269,'Proration Factors'!$B$14:$C$45,2,FALSE))),"")))))))</f>
        <v/>
      </c>
      <c r="O269" s="382" t="str">
        <f t="shared" si="162"/>
        <v/>
      </c>
      <c r="P269" s="383" t="str">
        <f t="shared" si="163"/>
        <v/>
      </c>
      <c r="Q269" s="384" t="str">
        <f t="shared" si="181"/>
        <v/>
      </c>
      <c r="R269" s="3"/>
      <c r="S269" s="205"/>
      <c r="T269" s="60"/>
      <c r="U269" s="68">
        <f t="shared" si="139"/>
        <v>0</v>
      </c>
      <c r="V269" s="26">
        <f t="shared" si="140"/>
        <v>0</v>
      </c>
      <c r="W269" s="26">
        <f t="shared" si="141"/>
        <v>0</v>
      </c>
      <c r="X269" s="21">
        <f t="shared" si="142"/>
        <v>0</v>
      </c>
      <c r="Y269" s="42" t="str">
        <f t="shared" si="143"/>
        <v/>
      </c>
      <c r="Z269" s="26" t="str">
        <f t="shared" si="144"/>
        <v/>
      </c>
      <c r="AA269" s="22" t="str">
        <f t="shared" si="145"/>
        <v/>
      </c>
      <c r="AB269" s="22" t="str">
        <f t="shared" si="146"/>
        <v/>
      </c>
      <c r="AC269" s="26" t="str">
        <f t="shared" si="147"/>
        <v/>
      </c>
      <c r="AD269" s="27" t="str">
        <f t="shared" si="148"/>
        <v/>
      </c>
      <c r="AE269" s="69" t="str">
        <f t="shared" si="149"/>
        <v/>
      </c>
      <c r="AF269" s="60">
        <f t="shared" si="150"/>
        <v>0</v>
      </c>
      <c r="AG269" s="70" t="str">
        <f t="shared" si="151"/>
        <v/>
      </c>
      <c r="AH269" s="70" t="str">
        <f t="shared" si="152"/>
        <v/>
      </c>
      <c r="AI269" s="71" t="str">
        <f t="shared" si="153"/>
        <v/>
      </c>
      <c r="AJ269" s="69">
        <f t="shared" si="169"/>
        <v>0</v>
      </c>
      <c r="AK269" s="60">
        <f t="shared" si="170"/>
        <v>0</v>
      </c>
      <c r="AL269" s="60">
        <f t="shared" si="171"/>
        <v>0</v>
      </c>
      <c r="AM269" s="60">
        <f t="shared" si="172"/>
        <v>0</v>
      </c>
      <c r="AN269" s="60">
        <f t="shared" si="173"/>
        <v>0</v>
      </c>
      <c r="AO269" s="60">
        <f t="shared" si="174"/>
        <v>0</v>
      </c>
      <c r="AP269" s="60">
        <f t="shared" si="175"/>
        <v>0</v>
      </c>
      <c r="AQ269" s="60">
        <f t="shared" si="176"/>
        <v>0</v>
      </c>
      <c r="AR269" s="60">
        <f t="shared" si="177"/>
        <v>0</v>
      </c>
      <c r="AS269" s="60">
        <f t="shared" si="178"/>
        <v>0</v>
      </c>
      <c r="AT269" s="60">
        <f t="shared" si="179"/>
        <v>0</v>
      </c>
      <c r="AU269" s="60">
        <f t="shared" si="180"/>
        <v>0</v>
      </c>
      <c r="AV269" s="68">
        <f t="shared" si="164"/>
        <v>0</v>
      </c>
      <c r="AW269" s="68">
        <f t="shared" si="165"/>
        <v>0</v>
      </c>
      <c r="AX269" s="69" t="str">
        <f t="shared" si="166"/>
        <v/>
      </c>
      <c r="AY269" s="68" t="str">
        <f t="shared" si="167"/>
        <v/>
      </c>
      <c r="AZ269" s="67" t="str">
        <f t="shared" si="168"/>
        <v/>
      </c>
      <c r="BA269" s="68" t="str">
        <f t="shared" si="154"/>
        <v/>
      </c>
      <c r="BB269" s="69" t="str">
        <f t="shared" si="155"/>
        <v/>
      </c>
      <c r="BC269" s="68">
        <f t="shared" si="156"/>
        <v>0</v>
      </c>
      <c r="BD269" s="67" t="str">
        <f t="shared" si="157"/>
        <v/>
      </c>
      <c r="BE269" s="69" t="str">
        <f t="shared" si="158"/>
        <v/>
      </c>
      <c r="BF269" s="68" t="str">
        <f t="shared" si="159"/>
        <v/>
      </c>
      <c r="BG269" s="67" t="str">
        <f t="shared" si="160"/>
        <v/>
      </c>
    </row>
    <row r="270" spans="1:59" ht="12" x14ac:dyDescent="0.3">
      <c r="A270" s="445"/>
      <c r="B270" s="3"/>
      <c r="C270" s="3"/>
      <c r="D270" s="495" t="str">
        <f t="shared" si="161"/>
        <v/>
      </c>
      <c r="E270" s="3"/>
      <c r="F270" s="3"/>
      <c r="G270" s="3"/>
      <c r="H270" s="4"/>
      <c r="I270" s="9"/>
      <c r="J270" s="9"/>
      <c r="K270" s="9"/>
      <c r="L270" s="9"/>
      <c r="M270" s="8"/>
      <c r="N270" s="381" t="str">
        <f>IF(D270="No",1,(IF(AND(C270="Part 1033",D270="Yes",H270="Line-Haul"),IF(E270&gt;=20,0.27,(VLOOKUP(E270,'Proration Factors'!$E$14:$F$33,2,FALSE))),(IF(AND(C270="Part 1033",D270="Yes",H270="Switch"),IF(E270&gt;=40,0.2,(VLOOKUP(E270,'Proration Factors'!$H$14:$I$53,2,FALSE))),(IF(AND(C270="Part 92",D270="Yes"),IF(E270&gt;=32,0.143,(VLOOKUP(E270,'Proration Factors'!$B$14:$C$45,2,FALSE))),"")))))))</f>
        <v/>
      </c>
      <c r="O270" s="382" t="str">
        <f t="shared" si="162"/>
        <v/>
      </c>
      <c r="P270" s="383" t="str">
        <f t="shared" si="163"/>
        <v/>
      </c>
      <c r="Q270" s="384" t="str">
        <f t="shared" si="181"/>
        <v/>
      </c>
      <c r="R270" s="3"/>
      <c r="S270" s="205"/>
      <c r="T270" s="60"/>
      <c r="U270" s="68">
        <f t="shared" si="139"/>
        <v>0</v>
      </c>
      <c r="V270" s="26">
        <f t="shared" si="140"/>
        <v>0</v>
      </c>
      <c r="W270" s="26">
        <f t="shared" si="141"/>
        <v>0</v>
      </c>
      <c r="X270" s="21">
        <f t="shared" si="142"/>
        <v>0</v>
      </c>
      <c r="Y270" s="42" t="str">
        <f t="shared" si="143"/>
        <v/>
      </c>
      <c r="Z270" s="26" t="str">
        <f t="shared" si="144"/>
        <v/>
      </c>
      <c r="AA270" s="22" t="str">
        <f t="shared" si="145"/>
        <v/>
      </c>
      <c r="AB270" s="22" t="str">
        <f t="shared" si="146"/>
        <v/>
      </c>
      <c r="AC270" s="26" t="str">
        <f t="shared" si="147"/>
        <v/>
      </c>
      <c r="AD270" s="27" t="str">
        <f t="shared" si="148"/>
        <v/>
      </c>
      <c r="AE270" s="69" t="str">
        <f t="shared" si="149"/>
        <v/>
      </c>
      <c r="AF270" s="60">
        <f t="shared" si="150"/>
        <v>0</v>
      </c>
      <c r="AG270" s="70" t="str">
        <f t="shared" si="151"/>
        <v/>
      </c>
      <c r="AH270" s="70" t="str">
        <f t="shared" si="152"/>
        <v/>
      </c>
      <c r="AI270" s="71" t="str">
        <f t="shared" si="153"/>
        <v/>
      </c>
      <c r="AJ270" s="69">
        <f t="shared" si="169"/>
        <v>0</v>
      </c>
      <c r="AK270" s="60">
        <f t="shared" si="170"/>
        <v>0</v>
      </c>
      <c r="AL270" s="60">
        <f t="shared" si="171"/>
        <v>0</v>
      </c>
      <c r="AM270" s="60">
        <f t="shared" si="172"/>
        <v>0</v>
      </c>
      <c r="AN270" s="60">
        <f t="shared" si="173"/>
        <v>0</v>
      </c>
      <c r="AO270" s="60">
        <f t="shared" si="174"/>
        <v>0</v>
      </c>
      <c r="AP270" s="60">
        <f t="shared" si="175"/>
        <v>0</v>
      </c>
      <c r="AQ270" s="60">
        <f t="shared" si="176"/>
        <v>0</v>
      </c>
      <c r="AR270" s="60">
        <f t="shared" si="177"/>
        <v>0</v>
      </c>
      <c r="AS270" s="60">
        <f t="shared" si="178"/>
        <v>0</v>
      </c>
      <c r="AT270" s="60">
        <f t="shared" si="179"/>
        <v>0</v>
      </c>
      <c r="AU270" s="60">
        <f t="shared" si="180"/>
        <v>0</v>
      </c>
      <c r="AV270" s="68">
        <f t="shared" si="164"/>
        <v>0</v>
      </c>
      <c r="AW270" s="68">
        <f t="shared" si="165"/>
        <v>0</v>
      </c>
      <c r="AX270" s="69" t="str">
        <f t="shared" si="166"/>
        <v/>
      </c>
      <c r="AY270" s="68" t="str">
        <f t="shared" si="167"/>
        <v/>
      </c>
      <c r="AZ270" s="67" t="str">
        <f t="shared" si="168"/>
        <v/>
      </c>
      <c r="BA270" s="68" t="str">
        <f t="shared" si="154"/>
        <v/>
      </c>
      <c r="BB270" s="69" t="str">
        <f t="shared" si="155"/>
        <v/>
      </c>
      <c r="BC270" s="68">
        <f t="shared" si="156"/>
        <v>0</v>
      </c>
      <c r="BD270" s="67" t="str">
        <f t="shared" si="157"/>
        <v/>
      </c>
      <c r="BE270" s="69" t="str">
        <f t="shared" si="158"/>
        <v/>
      </c>
      <c r="BF270" s="68" t="str">
        <f t="shared" si="159"/>
        <v/>
      </c>
      <c r="BG270" s="67" t="str">
        <f t="shared" si="160"/>
        <v/>
      </c>
    </row>
    <row r="271" spans="1:59" ht="12" x14ac:dyDescent="0.3">
      <c r="A271" s="445"/>
      <c r="B271" s="3"/>
      <c r="C271" s="3"/>
      <c r="D271" s="495" t="str">
        <f t="shared" si="161"/>
        <v/>
      </c>
      <c r="E271" s="3"/>
      <c r="F271" s="3"/>
      <c r="G271" s="3"/>
      <c r="H271" s="4"/>
      <c r="I271" s="9"/>
      <c r="J271" s="9"/>
      <c r="K271" s="9"/>
      <c r="L271" s="9"/>
      <c r="M271" s="8"/>
      <c r="N271" s="381" t="str">
        <f>IF(D271="No",1,(IF(AND(C271="Part 1033",D271="Yes",H271="Line-Haul"),IF(E271&gt;=20,0.27,(VLOOKUP(E271,'Proration Factors'!$E$14:$F$33,2,FALSE))),(IF(AND(C271="Part 1033",D271="Yes",H271="Switch"),IF(E271&gt;=40,0.2,(VLOOKUP(E271,'Proration Factors'!$H$14:$I$53,2,FALSE))),(IF(AND(C271="Part 92",D271="Yes"),IF(E271&gt;=32,0.143,(VLOOKUP(E271,'Proration Factors'!$B$14:$C$45,2,FALSE))),"")))))))</f>
        <v/>
      </c>
      <c r="O271" s="382" t="str">
        <f t="shared" si="162"/>
        <v/>
      </c>
      <c r="P271" s="383" t="str">
        <f t="shared" si="163"/>
        <v/>
      </c>
      <c r="Q271" s="384" t="str">
        <f t="shared" si="181"/>
        <v/>
      </c>
      <c r="R271" s="3"/>
      <c r="S271" s="205"/>
      <c r="T271" s="60"/>
      <c r="U271" s="68">
        <f t="shared" ref="U271:U280" si="182">IF(OR(Q271=$B$380,Q271=$B$381,Q271=$B$382,Q271=$B$383,Q271=$B$384,Q271=$B$385,Q271=$B$386),1,0)</f>
        <v>0</v>
      </c>
      <c r="V271" s="26">
        <f t="shared" ref="V271:V280" si="183" xml:space="preserve"> IF(NOT(OR(ISBLANK($C$11), ISBLANK(B271),ISBLANK(C271),ISBLANK(D271),ISBLANK(F271),ISBLANK(G271),ISBLANK(H271),ISBLANK(I271),ISBLANK(J271),ISBLANK(N271),ISBLANK(L271), ISBLANK(M271))),1,0)</f>
        <v>0</v>
      </c>
      <c r="W271" s="26">
        <f t="shared" ref="W271:W280" si="184">IF(ISBLANK(G271),0,IF(AND($C$11&gt;2014,D271=$C$375,G271&lt;&gt;$E$378),1,IF(AND(G271&lt;&gt;$E$377,D271=$C$375,$C$11&lt;2015,OR(AND(H271=$F$377,$C$11&gt;2011),AND(H271=$F$378,$C$11&gt;2010))),1,0)))</f>
        <v>0</v>
      </c>
      <c r="X271" s="21">
        <f t="shared" ref="X271:X280" si="185">IF(AND(G271&lt;&gt;$E$376,D271=$C$375,C271=$B$374,$C$11&gt;2005,OR(AND(H271=$F$377,$C$11&lt;2012),AND(H271=$F$378,$C$11&lt;2011))),1,IF(AND(G271=$E$376,D271=$C$375,C271&lt;&gt;$B$374,$C$11&gt;2005,OR(AND(H271=$F$377,$C$11&lt;2012),AND(H271=$F$378,$C$11&lt;2011))),1,0))</f>
        <v>0</v>
      </c>
      <c r="Y271" s="42" t="str">
        <f t="shared" ref="Y271:Y280" si="186">G271&amp;F271&amp;H271</f>
        <v/>
      </c>
      <c r="Z271" s="26" t="str">
        <f t="shared" ref="Z271:Z281" si="187">IF(AND(C271=$B$375,D271=$C$374,G271=$E$376,F271=$D$375,$C$11&lt;2013,H271=$F$377),0.2,IF(AND(C271=$B$375,F271=$D$375,G271=$E$376,H271=$F$378,$C$11&lt;2013),0.24,""))</f>
        <v/>
      </c>
      <c r="AA271" s="22" t="str">
        <f t="shared" ref="AA271:AA280" si="188">IF(AND(V271&lt;&gt;0,C271=$B$375,Z271=""),IF(VLOOKUP(Y271,$U$319:$AC$353,5,FALSE)&lt;&gt;0,VLOOKUP(Y271,$U$319:$AC$353,5,FALSE),""),"")</f>
        <v/>
      </c>
      <c r="AB271" s="22" t="str">
        <f t="shared" ref="AB271:AB280" si="189">IF(AND(V271&lt;&gt;0,C271=$B$374,Z271=""),IF(VLOOKUP(Y271,$U$319:$AC$353,7,FALSE)&lt;&gt;0,VLOOKUP(Y271,$U$319:$AC$353,7,FALSE),""),"")</f>
        <v/>
      </c>
      <c r="AC271" s="26" t="str">
        <f t="shared" ref="AC271:AC280" si="190">IF(AND(V271&lt;&gt;0,C271=$B$375),VLOOKUP(Y271,$U$319:$AC$353,6,FALSE),"")</f>
        <v/>
      </c>
      <c r="AD271" s="27" t="str">
        <f t="shared" ref="AD271:AD280" si="191">IF(AND(V271&lt;&gt;0,C271=$B$374),VLOOKUP(Y271,$U$319:$AC$353,8,FALSE),"")</f>
        <v/>
      </c>
      <c r="AE271" s="69" t="str">
        <f t="shared" ref="AE271:AE280" si="192">IF(AND(AC271="",AD271=""),"",IF(OR(AC271=0,AD271=0),0,IF(OR(M271&gt;AC271,M271&gt;AD271),1,0)))</f>
        <v/>
      </c>
      <c r="AF271" s="60">
        <f t="shared" ref="AF271:AF280" si="193">IF(B271=B270,(IF(AND(C271=C270,D271=D270,I271=I270,L271=L270),0,1)),0)</f>
        <v>0</v>
      </c>
      <c r="AG271" s="70" t="str">
        <f t="shared" ref="AG271:AG280" si="194">IF(C271=$B$374,IF(H271=$F$377,$B$395,$B$394),IF(AND(H271=$F$378,G271=$E$375),$B$393,IF(AND(H271=$F$378,G271=$E$376),$B$392,"")))</f>
        <v/>
      </c>
      <c r="AH271" s="70" t="str">
        <f t="shared" ref="AH271:AH282" si="195">IF(AND(C271=$B$375,H271=$F$377), IF(G271=$E$374,$B$391,IF(G271=$E$375,$B$390,IF(G271=$E$376,$B$389,IF(G271=$E$377,$B$388,"")))),"")</f>
        <v/>
      </c>
      <c r="AI271" s="71" t="str">
        <f t="shared" ref="AI271:AI280" si="196">IF(AG271&lt;&gt;"",AG271,AH271)</f>
        <v/>
      </c>
      <c r="AJ271" s="69">
        <f t="shared" si="169"/>
        <v>0</v>
      </c>
      <c r="AK271" s="60">
        <f t="shared" si="170"/>
        <v>0</v>
      </c>
      <c r="AL271" s="60">
        <f t="shared" si="171"/>
        <v>0</v>
      </c>
      <c r="AM271" s="60">
        <f t="shared" si="172"/>
        <v>0</v>
      </c>
      <c r="AN271" s="60">
        <f t="shared" si="173"/>
        <v>0</v>
      </c>
      <c r="AO271" s="60">
        <f t="shared" si="174"/>
        <v>0</v>
      </c>
      <c r="AP271" s="60">
        <f t="shared" si="175"/>
        <v>0</v>
      </c>
      <c r="AQ271" s="60">
        <f t="shared" si="176"/>
        <v>0</v>
      </c>
      <c r="AR271" s="60">
        <f t="shared" si="177"/>
        <v>0</v>
      </c>
      <c r="AS271" s="60">
        <f t="shared" si="178"/>
        <v>0</v>
      </c>
      <c r="AT271" s="60">
        <f t="shared" si="179"/>
        <v>0</v>
      </c>
      <c r="AU271" s="60">
        <f t="shared" si="180"/>
        <v>0</v>
      </c>
      <c r="AV271" s="68">
        <f t="shared" si="164"/>
        <v>0</v>
      </c>
      <c r="AW271" s="68">
        <f t="shared" si="165"/>
        <v>0</v>
      </c>
      <c r="AX271" s="69" t="str">
        <f t="shared" si="166"/>
        <v/>
      </c>
      <c r="AY271" s="68" t="str">
        <f t="shared" si="167"/>
        <v/>
      </c>
      <c r="AZ271" s="67" t="str">
        <f t="shared" si="168"/>
        <v/>
      </c>
      <c r="BA271" s="68" t="str">
        <f t="shared" ref="BA271:BA280" si="197">IF(AND(AZ271&lt;&gt;"",AZ271&lt;0),B271,"")</f>
        <v/>
      </c>
      <c r="BB271" s="69" t="str">
        <f t="shared" ref="BB271:BB280" si="198">IF(AND(AZ271&lt;&gt;"",AZ271&gt;0),B271,IF(BA271&lt;&gt;"","Using",""))</f>
        <v/>
      </c>
      <c r="BC271" s="68">
        <f t="shared" ref="BC271:BC280" si="199">IF(AND(V271=1,AZ271&lt;&gt;0, AZ271&lt;&gt;""),MATCH(BB271,$BA$14:$BA$315,0),0)</f>
        <v>0</v>
      </c>
      <c r="BD271" s="67" t="str">
        <f t="shared" ref="BD271:BD280" si="200">IF(ISERROR(BC271),0,IF(BC271&gt;1,1,""))</f>
        <v/>
      </c>
      <c r="BE271" s="69" t="str">
        <f t="shared" ref="BE271:BE280" si="201">IF(AND(F271=$D$376,OR(G271&lt;&gt;$E$378,C271&lt;&gt;$B$375)),$B$381,IF(AND(C271=$B$374,OR(G271=$E$377,G271=$E$378)),$B$385,IF(AE271=1,$B$382,IF(BD271=1,$B$386,""))))</f>
        <v/>
      </c>
      <c r="BF271" s="68" t="str">
        <f t="shared" ref="BF271:BF315" si="202">IF(AND(D271=$C$375,N271&lt;&gt;"",N271&lt;1),$B$380,IF(F654=0,"",IF(AF271=1,$B$383,IF(OR(W271=1,X271=1),$B$387,""))))</f>
        <v/>
      </c>
      <c r="BG271" s="67" t="str">
        <f t="shared" ref="BG271:BG314" si="203">IF(BE271&lt;&gt;"",BE271,BF271)</f>
        <v/>
      </c>
    </row>
    <row r="272" spans="1:59" ht="12" x14ac:dyDescent="0.3">
      <c r="A272" s="445"/>
      <c r="B272" s="3"/>
      <c r="C272" s="3"/>
      <c r="D272" s="495" t="str">
        <f t="shared" ref="D272:D298" si="204">IF(ISBLANK(B272),"",(IF(MID(B272,5,1)="G","No",IF(MID(B272,5,1)="K","Yes","N/A"))))</f>
        <v/>
      </c>
      <c r="E272" s="3"/>
      <c r="F272" s="3"/>
      <c r="G272" s="3"/>
      <c r="H272" s="4"/>
      <c r="I272" s="9"/>
      <c r="J272" s="9"/>
      <c r="K272" s="9"/>
      <c r="L272" s="9"/>
      <c r="M272" s="8"/>
      <c r="N272" s="381" t="str">
        <f>IF(D272="No",1,(IF(AND(C272="Part 1033",D272="Yes",H272="Line-Haul"),IF(E272&gt;=20,0.27,(VLOOKUP(E272,'Proration Factors'!$E$14:$F$33,2,FALSE))),(IF(AND(C272="Part 1033",D272="Yes",H272="Switch"),IF(E272&gt;=40,0.2,(VLOOKUP(E272,'Proration Factors'!$H$14:$I$53,2,FALSE))),(IF(AND(C272="Part 92",D272="Yes"),IF(E272&gt;=32,0.143,(VLOOKUP(E272,'Proration Factors'!$B$14:$C$45,2,FALSE))),"")))))))</f>
        <v/>
      </c>
      <c r="O272" s="382" t="str">
        <f t="shared" ref="O272:O315" si="205">IF(Z272&lt;&gt;"",Z272,IF(AA272&lt;&gt;"",AA272,IF(AB272&lt;&gt;"",AB272,"")))</f>
        <v/>
      </c>
      <c r="P272" s="383" t="str">
        <f t="shared" ref="P272:P315" si="206">IF(D272="N/A","",(IF(AND(U272=0,V272=1),(O272-M272)*1.341*J272*L272*N272*10^-3,"")))</f>
        <v/>
      </c>
      <c r="Q272" s="384" t="str">
        <f t="shared" si="181"/>
        <v/>
      </c>
      <c r="R272" s="3"/>
      <c r="S272" s="205"/>
      <c r="T272" s="60"/>
      <c r="U272" s="68">
        <f t="shared" si="182"/>
        <v>0</v>
      </c>
      <c r="V272" s="26">
        <f t="shared" si="183"/>
        <v>0</v>
      </c>
      <c r="W272" s="26">
        <f t="shared" si="184"/>
        <v>0</v>
      </c>
      <c r="X272" s="21">
        <f t="shared" si="185"/>
        <v>0</v>
      </c>
      <c r="Y272" s="42" t="str">
        <f t="shared" si="186"/>
        <v/>
      </c>
      <c r="Z272" s="26" t="str">
        <f t="shared" si="187"/>
        <v/>
      </c>
      <c r="AA272" s="22" t="str">
        <f t="shared" si="188"/>
        <v/>
      </c>
      <c r="AB272" s="22" t="str">
        <f t="shared" si="189"/>
        <v/>
      </c>
      <c r="AC272" s="26" t="str">
        <f t="shared" si="190"/>
        <v/>
      </c>
      <c r="AD272" s="27" t="str">
        <f t="shared" si="191"/>
        <v/>
      </c>
      <c r="AE272" s="69" t="str">
        <f t="shared" si="192"/>
        <v/>
      </c>
      <c r="AF272" s="60">
        <f t="shared" si="193"/>
        <v>0</v>
      </c>
      <c r="AG272" s="70" t="str">
        <f t="shared" si="194"/>
        <v/>
      </c>
      <c r="AH272" s="70" t="str">
        <f t="shared" si="195"/>
        <v/>
      </c>
      <c r="AI272" s="71" t="str">
        <f t="shared" si="196"/>
        <v/>
      </c>
      <c r="AJ272" s="69">
        <f t="shared" si="169"/>
        <v>0</v>
      </c>
      <c r="AK272" s="60">
        <f t="shared" si="170"/>
        <v>0</v>
      </c>
      <c r="AL272" s="60">
        <f t="shared" si="171"/>
        <v>0</v>
      </c>
      <c r="AM272" s="60">
        <f t="shared" si="172"/>
        <v>0</v>
      </c>
      <c r="AN272" s="60">
        <f t="shared" si="173"/>
        <v>0</v>
      </c>
      <c r="AO272" s="60">
        <f t="shared" si="174"/>
        <v>0</v>
      </c>
      <c r="AP272" s="60">
        <f t="shared" si="175"/>
        <v>0</v>
      </c>
      <c r="AQ272" s="60">
        <f t="shared" si="176"/>
        <v>0</v>
      </c>
      <c r="AR272" s="60">
        <f t="shared" si="177"/>
        <v>0</v>
      </c>
      <c r="AS272" s="60">
        <f t="shared" si="178"/>
        <v>0</v>
      </c>
      <c r="AT272" s="60">
        <f t="shared" si="179"/>
        <v>0</v>
      </c>
      <c r="AU272" s="60">
        <f t="shared" si="180"/>
        <v>0</v>
      </c>
      <c r="AV272" s="68">
        <f t="shared" si="164"/>
        <v>0</v>
      </c>
      <c r="AW272" s="68">
        <f t="shared" si="165"/>
        <v>0</v>
      </c>
      <c r="AX272" s="69" t="str">
        <f t="shared" si="166"/>
        <v/>
      </c>
      <c r="AY272" s="68" t="str">
        <f t="shared" si="167"/>
        <v/>
      </c>
      <c r="AZ272" s="67" t="str">
        <f t="shared" si="168"/>
        <v/>
      </c>
      <c r="BA272" s="68" t="str">
        <f t="shared" si="197"/>
        <v/>
      </c>
      <c r="BB272" s="69" t="str">
        <f t="shared" si="198"/>
        <v/>
      </c>
      <c r="BC272" s="68">
        <f t="shared" si="199"/>
        <v>0</v>
      </c>
      <c r="BD272" s="67" t="str">
        <f t="shared" si="200"/>
        <v/>
      </c>
      <c r="BE272" s="69" t="str">
        <f t="shared" si="201"/>
        <v/>
      </c>
      <c r="BF272" s="68" t="str">
        <f t="shared" si="202"/>
        <v/>
      </c>
      <c r="BG272" s="67" t="str">
        <f t="shared" si="203"/>
        <v/>
      </c>
    </row>
    <row r="273" spans="1:59" ht="12" x14ac:dyDescent="0.3">
      <c r="A273" s="445"/>
      <c r="B273" s="3"/>
      <c r="C273" s="3"/>
      <c r="D273" s="495" t="str">
        <f t="shared" si="204"/>
        <v/>
      </c>
      <c r="E273" s="3"/>
      <c r="F273" s="3"/>
      <c r="G273" s="3"/>
      <c r="H273" s="4"/>
      <c r="I273" s="9"/>
      <c r="J273" s="9"/>
      <c r="K273" s="9"/>
      <c r="L273" s="9"/>
      <c r="M273" s="8"/>
      <c r="N273" s="381" t="str">
        <f>IF(D273="No",1,(IF(AND(C273="Part 1033",D273="Yes",H273="Line-Haul"),IF(E273&gt;=20,0.27,(VLOOKUP(E273,'Proration Factors'!$E$14:$F$33,2,FALSE))),(IF(AND(C273="Part 1033",D273="Yes",H273="Switch"),IF(E273&gt;=40,0.2,(VLOOKUP(E273,'Proration Factors'!$H$14:$I$53,2,FALSE))),(IF(AND(C273="Part 92",D273="Yes"),IF(E273&gt;=32,0.143,(VLOOKUP(E273,'Proration Factors'!$B$14:$C$45,2,FALSE))),"")))))))</f>
        <v/>
      </c>
      <c r="O273" s="382" t="str">
        <f t="shared" si="205"/>
        <v/>
      </c>
      <c r="P273" s="383" t="str">
        <f t="shared" si="206"/>
        <v/>
      </c>
      <c r="Q273" s="384" t="str">
        <f t="shared" si="181"/>
        <v/>
      </c>
      <c r="R273" s="3"/>
      <c r="S273" s="205"/>
      <c r="T273" s="60"/>
      <c r="U273" s="68">
        <f t="shared" si="182"/>
        <v>0</v>
      </c>
      <c r="V273" s="26">
        <f t="shared" si="183"/>
        <v>0</v>
      </c>
      <c r="W273" s="26">
        <f t="shared" si="184"/>
        <v>0</v>
      </c>
      <c r="X273" s="21">
        <f t="shared" si="185"/>
        <v>0</v>
      </c>
      <c r="Y273" s="42" t="str">
        <f t="shared" si="186"/>
        <v/>
      </c>
      <c r="Z273" s="26" t="str">
        <f t="shared" si="187"/>
        <v/>
      </c>
      <c r="AA273" s="22" t="str">
        <f t="shared" si="188"/>
        <v/>
      </c>
      <c r="AB273" s="22" t="str">
        <f t="shared" si="189"/>
        <v/>
      </c>
      <c r="AC273" s="26" t="str">
        <f t="shared" si="190"/>
        <v/>
      </c>
      <c r="AD273" s="27" t="str">
        <f t="shared" si="191"/>
        <v/>
      </c>
      <c r="AE273" s="69" t="str">
        <f t="shared" si="192"/>
        <v/>
      </c>
      <c r="AF273" s="60">
        <f t="shared" si="193"/>
        <v>0</v>
      </c>
      <c r="AG273" s="70" t="str">
        <f t="shared" si="194"/>
        <v/>
      </c>
      <c r="AH273" s="70" t="str">
        <f t="shared" si="195"/>
        <v/>
      </c>
      <c r="AI273" s="71" t="str">
        <f t="shared" si="196"/>
        <v/>
      </c>
      <c r="AJ273" s="69">
        <f t="shared" si="169"/>
        <v>0</v>
      </c>
      <c r="AK273" s="60">
        <f t="shared" si="170"/>
        <v>0</v>
      </c>
      <c r="AL273" s="60">
        <f t="shared" si="171"/>
        <v>0</v>
      </c>
      <c r="AM273" s="60">
        <f t="shared" si="172"/>
        <v>0</v>
      </c>
      <c r="AN273" s="60">
        <f t="shared" si="173"/>
        <v>0</v>
      </c>
      <c r="AO273" s="60">
        <f t="shared" si="174"/>
        <v>0</v>
      </c>
      <c r="AP273" s="60">
        <f t="shared" si="175"/>
        <v>0</v>
      </c>
      <c r="AQ273" s="60">
        <f t="shared" si="176"/>
        <v>0</v>
      </c>
      <c r="AR273" s="60">
        <f t="shared" si="177"/>
        <v>0</v>
      </c>
      <c r="AS273" s="60">
        <f t="shared" si="178"/>
        <v>0</v>
      </c>
      <c r="AT273" s="60">
        <f t="shared" si="179"/>
        <v>0</v>
      </c>
      <c r="AU273" s="60">
        <f t="shared" si="180"/>
        <v>0</v>
      </c>
      <c r="AV273" s="68">
        <f t="shared" si="164"/>
        <v>0</v>
      </c>
      <c r="AW273" s="68">
        <f t="shared" si="165"/>
        <v>0</v>
      </c>
      <c r="AX273" s="69" t="str">
        <f t="shared" si="166"/>
        <v/>
      </c>
      <c r="AY273" s="68" t="str">
        <f t="shared" si="167"/>
        <v/>
      </c>
      <c r="AZ273" s="67" t="str">
        <f t="shared" si="168"/>
        <v/>
      </c>
      <c r="BA273" s="68" t="str">
        <f t="shared" si="197"/>
        <v/>
      </c>
      <c r="BB273" s="69" t="str">
        <f t="shared" si="198"/>
        <v/>
      </c>
      <c r="BC273" s="68">
        <f t="shared" si="199"/>
        <v>0</v>
      </c>
      <c r="BD273" s="67" t="str">
        <f t="shared" si="200"/>
        <v/>
      </c>
      <c r="BE273" s="69" t="str">
        <f t="shared" si="201"/>
        <v/>
      </c>
      <c r="BF273" s="68" t="str">
        <f t="shared" si="202"/>
        <v/>
      </c>
      <c r="BG273" s="67" t="str">
        <f t="shared" si="203"/>
        <v/>
      </c>
    </row>
    <row r="274" spans="1:59" ht="12" x14ac:dyDescent="0.3">
      <c r="A274" s="445"/>
      <c r="B274" s="3"/>
      <c r="C274" s="3"/>
      <c r="D274" s="495" t="str">
        <f t="shared" si="204"/>
        <v/>
      </c>
      <c r="E274" s="3"/>
      <c r="F274" s="3"/>
      <c r="G274" s="3"/>
      <c r="H274" s="4"/>
      <c r="I274" s="9"/>
      <c r="J274" s="9"/>
      <c r="K274" s="9"/>
      <c r="L274" s="9"/>
      <c r="M274" s="8"/>
      <c r="N274" s="381" t="str">
        <f>IF(D274="No",1,(IF(AND(C274="Part 1033",D274="Yes",H274="Line-Haul"),IF(E274&gt;=20,0.27,(VLOOKUP(E274,'Proration Factors'!$E$14:$F$33,2,FALSE))),(IF(AND(C274="Part 1033",D274="Yes",H274="Switch"),IF(E274&gt;=40,0.2,(VLOOKUP(E274,'Proration Factors'!$H$14:$I$53,2,FALSE))),(IF(AND(C274="Part 92",D274="Yes"),IF(E274&gt;=32,0.143,(VLOOKUP(E274,'Proration Factors'!$B$14:$C$45,2,FALSE))),"")))))))</f>
        <v/>
      </c>
      <c r="O274" s="382" t="str">
        <f t="shared" si="205"/>
        <v/>
      </c>
      <c r="P274" s="383" t="str">
        <f t="shared" si="206"/>
        <v/>
      </c>
      <c r="Q274" s="384" t="str">
        <f t="shared" si="181"/>
        <v/>
      </c>
      <c r="R274" s="3"/>
      <c r="S274" s="205"/>
      <c r="T274" s="60"/>
      <c r="U274" s="68">
        <f t="shared" si="182"/>
        <v>0</v>
      </c>
      <c r="V274" s="26">
        <f t="shared" si="183"/>
        <v>0</v>
      </c>
      <c r="W274" s="26">
        <f t="shared" si="184"/>
        <v>0</v>
      </c>
      <c r="X274" s="21">
        <f t="shared" si="185"/>
        <v>0</v>
      </c>
      <c r="Y274" s="42" t="str">
        <f t="shared" si="186"/>
        <v/>
      </c>
      <c r="Z274" s="26" t="str">
        <f t="shared" si="187"/>
        <v/>
      </c>
      <c r="AA274" s="22" t="str">
        <f t="shared" si="188"/>
        <v/>
      </c>
      <c r="AB274" s="22" t="str">
        <f t="shared" si="189"/>
        <v/>
      </c>
      <c r="AC274" s="26" t="str">
        <f t="shared" si="190"/>
        <v/>
      </c>
      <c r="AD274" s="27" t="str">
        <f t="shared" si="191"/>
        <v/>
      </c>
      <c r="AE274" s="69" t="str">
        <f t="shared" si="192"/>
        <v/>
      </c>
      <c r="AF274" s="60">
        <f t="shared" si="193"/>
        <v>0</v>
      </c>
      <c r="AG274" s="70" t="str">
        <f t="shared" si="194"/>
        <v/>
      </c>
      <c r="AH274" s="70" t="str">
        <f t="shared" si="195"/>
        <v/>
      </c>
      <c r="AI274" s="71" t="str">
        <f t="shared" si="196"/>
        <v/>
      </c>
      <c r="AJ274" s="69">
        <f t="shared" si="169"/>
        <v>0</v>
      </c>
      <c r="AK274" s="60">
        <f t="shared" si="170"/>
        <v>0</v>
      </c>
      <c r="AL274" s="60">
        <f t="shared" si="171"/>
        <v>0</v>
      </c>
      <c r="AM274" s="60">
        <f t="shared" si="172"/>
        <v>0</v>
      </c>
      <c r="AN274" s="60">
        <f t="shared" si="173"/>
        <v>0</v>
      </c>
      <c r="AO274" s="60">
        <f t="shared" si="174"/>
        <v>0</v>
      </c>
      <c r="AP274" s="60">
        <f t="shared" si="175"/>
        <v>0</v>
      </c>
      <c r="AQ274" s="60">
        <f t="shared" si="176"/>
        <v>0</v>
      </c>
      <c r="AR274" s="60">
        <f t="shared" si="177"/>
        <v>0</v>
      </c>
      <c r="AS274" s="60">
        <f t="shared" si="178"/>
        <v>0</v>
      </c>
      <c r="AT274" s="60">
        <f t="shared" si="179"/>
        <v>0</v>
      </c>
      <c r="AU274" s="60">
        <f t="shared" si="180"/>
        <v>0</v>
      </c>
      <c r="AV274" s="68">
        <f t="shared" ref="AV274:AV280" si="207">IF(AND(G274=$E$378,P274&lt;0),L274,0)</f>
        <v>0</v>
      </c>
      <c r="AW274" s="68">
        <f t="shared" ref="AW274:AW280" si="208">IF(AND(P274&lt;&gt;"",G274=$E$378),L274,0)</f>
        <v>0</v>
      </c>
      <c r="AX274" s="69" t="str">
        <f t="shared" ref="AX274:AX281" si="209">IF(AND(D274=$C$375,F274=$D$374,C274=$B$374,P274&lt;0,P274&lt;&gt;""),L274,"")</f>
        <v/>
      </c>
      <c r="AY274" s="68" t="str">
        <f t="shared" ref="AY274:AY283" si="210">IF(AND(D274=$C$375,C274=$B$374,F274=$D$374,P274&lt;&gt;""),L274,"")</f>
        <v/>
      </c>
      <c r="AZ274" s="67" t="str">
        <f t="shared" ref="AZ274:AZ280" si="211">IF(AND(V274=1,C274=$B$375,O274&lt;&gt;""),(O274-M274)*1.341*J274*L274*N274*10^-3,"")</f>
        <v/>
      </c>
      <c r="BA274" s="68" t="str">
        <f t="shared" si="197"/>
        <v/>
      </c>
      <c r="BB274" s="69" t="str">
        <f t="shared" si="198"/>
        <v/>
      </c>
      <c r="BC274" s="68">
        <f t="shared" si="199"/>
        <v>0</v>
      </c>
      <c r="BD274" s="67" t="str">
        <f t="shared" si="200"/>
        <v/>
      </c>
      <c r="BE274" s="69" t="str">
        <f t="shared" si="201"/>
        <v/>
      </c>
      <c r="BF274" s="68" t="str">
        <f t="shared" si="202"/>
        <v/>
      </c>
      <c r="BG274" s="67" t="str">
        <f t="shared" si="203"/>
        <v/>
      </c>
    </row>
    <row r="275" spans="1:59" ht="12" x14ac:dyDescent="0.3">
      <c r="A275" s="445"/>
      <c r="B275" s="3"/>
      <c r="C275" s="3"/>
      <c r="D275" s="495" t="str">
        <f t="shared" si="204"/>
        <v/>
      </c>
      <c r="E275" s="3"/>
      <c r="F275" s="3"/>
      <c r="G275" s="3"/>
      <c r="H275" s="4"/>
      <c r="I275" s="9"/>
      <c r="J275" s="9"/>
      <c r="K275" s="9"/>
      <c r="L275" s="9"/>
      <c r="M275" s="8"/>
      <c r="N275" s="381" t="str">
        <f>IF(D275="No",1,(IF(AND(C275="Part 1033",D275="Yes",H275="Line-Haul"),IF(E275&gt;=20,0.27,(VLOOKUP(E275,'Proration Factors'!$E$14:$F$33,2,FALSE))),(IF(AND(C275="Part 1033",D275="Yes",H275="Switch"),IF(E275&gt;=40,0.2,(VLOOKUP(E275,'Proration Factors'!$H$14:$I$53,2,FALSE))),(IF(AND(C275="Part 92",D275="Yes"),IF(E275&gt;=32,0.143,(VLOOKUP(E275,'Proration Factors'!$B$14:$C$45,2,FALSE))),"")))))))</f>
        <v/>
      </c>
      <c r="O275" s="382" t="str">
        <f t="shared" si="205"/>
        <v/>
      </c>
      <c r="P275" s="383" t="str">
        <f t="shared" si="206"/>
        <v/>
      </c>
      <c r="Q275" s="384" t="str">
        <f t="shared" si="181"/>
        <v/>
      </c>
      <c r="R275" s="3"/>
      <c r="S275" s="205"/>
      <c r="T275" s="60"/>
      <c r="U275" s="68">
        <f t="shared" si="182"/>
        <v>0</v>
      </c>
      <c r="V275" s="26">
        <f t="shared" si="183"/>
        <v>0</v>
      </c>
      <c r="W275" s="26">
        <f t="shared" si="184"/>
        <v>0</v>
      </c>
      <c r="X275" s="21">
        <f t="shared" si="185"/>
        <v>0</v>
      </c>
      <c r="Y275" s="42" t="str">
        <f t="shared" si="186"/>
        <v/>
      </c>
      <c r="Z275" s="26" t="str">
        <f t="shared" si="187"/>
        <v/>
      </c>
      <c r="AA275" s="22" t="str">
        <f t="shared" si="188"/>
        <v/>
      </c>
      <c r="AB275" s="22" t="str">
        <f t="shared" si="189"/>
        <v/>
      </c>
      <c r="AC275" s="26" t="str">
        <f t="shared" si="190"/>
        <v/>
      </c>
      <c r="AD275" s="27" t="str">
        <f t="shared" si="191"/>
        <v/>
      </c>
      <c r="AE275" s="69" t="str">
        <f t="shared" si="192"/>
        <v/>
      </c>
      <c r="AF275" s="60">
        <f t="shared" si="193"/>
        <v>0</v>
      </c>
      <c r="AG275" s="70" t="str">
        <f t="shared" si="194"/>
        <v/>
      </c>
      <c r="AH275" s="70" t="str">
        <f t="shared" si="195"/>
        <v/>
      </c>
      <c r="AI275" s="71" t="str">
        <f t="shared" si="196"/>
        <v/>
      </c>
      <c r="AJ275" s="69">
        <f t="shared" si="169"/>
        <v>0</v>
      </c>
      <c r="AK275" s="60">
        <f t="shared" si="170"/>
        <v>0</v>
      </c>
      <c r="AL275" s="60">
        <f t="shared" si="171"/>
        <v>0</v>
      </c>
      <c r="AM275" s="60">
        <f t="shared" si="172"/>
        <v>0</v>
      </c>
      <c r="AN275" s="60">
        <f t="shared" si="173"/>
        <v>0</v>
      </c>
      <c r="AO275" s="60">
        <f t="shared" si="174"/>
        <v>0</v>
      </c>
      <c r="AP275" s="60">
        <f t="shared" si="175"/>
        <v>0</v>
      </c>
      <c r="AQ275" s="60">
        <f t="shared" si="176"/>
        <v>0</v>
      </c>
      <c r="AR275" s="60">
        <f t="shared" si="177"/>
        <v>0</v>
      </c>
      <c r="AS275" s="60">
        <f t="shared" si="178"/>
        <v>0</v>
      </c>
      <c r="AT275" s="60">
        <f t="shared" si="179"/>
        <v>0</v>
      </c>
      <c r="AU275" s="60">
        <f t="shared" si="180"/>
        <v>0</v>
      </c>
      <c r="AV275" s="68">
        <f t="shared" si="207"/>
        <v>0</v>
      </c>
      <c r="AW275" s="68">
        <f t="shared" si="208"/>
        <v>0</v>
      </c>
      <c r="AX275" s="69" t="str">
        <f t="shared" si="209"/>
        <v/>
      </c>
      <c r="AY275" s="68" t="str">
        <f t="shared" si="210"/>
        <v/>
      </c>
      <c r="AZ275" s="67" t="str">
        <f t="shared" si="211"/>
        <v/>
      </c>
      <c r="BA275" s="68" t="str">
        <f t="shared" si="197"/>
        <v/>
      </c>
      <c r="BB275" s="69" t="str">
        <f t="shared" si="198"/>
        <v/>
      </c>
      <c r="BC275" s="68">
        <f t="shared" si="199"/>
        <v>0</v>
      </c>
      <c r="BD275" s="67" t="str">
        <f t="shared" si="200"/>
        <v/>
      </c>
      <c r="BE275" s="69" t="str">
        <f t="shared" si="201"/>
        <v/>
      </c>
      <c r="BF275" s="68" t="str">
        <f t="shared" si="202"/>
        <v/>
      </c>
      <c r="BG275" s="67" t="str">
        <f t="shared" si="203"/>
        <v/>
      </c>
    </row>
    <row r="276" spans="1:59" ht="12" x14ac:dyDescent="0.3">
      <c r="A276" s="445"/>
      <c r="B276" s="3"/>
      <c r="C276" s="3"/>
      <c r="D276" s="495" t="str">
        <f t="shared" si="204"/>
        <v/>
      </c>
      <c r="E276" s="3"/>
      <c r="F276" s="3"/>
      <c r="G276" s="3"/>
      <c r="H276" s="4"/>
      <c r="I276" s="9"/>
      <c r="J276" s="9"/>
      <c r="K276" s="9"/>
      <c r="L276" s="9"/>
      <c r="M276" s="8"/>
      <c r="N276" s="381" t="str">
        <f>IF(D276="No",1,(IF(AND(C276="Part 1033",D276="Yes",H276="Line-Haul"),IF(E276&gt;=20,0.27,(VLOOKUP(E276,'Proration Factors'!$E$14:$F$33,2,FALSE))),(IF(AND(C276="Part 1033",D276="Yes",H276="Switch"),IF(E276&gt;=40,0.2,(VLOOKUP(E276,'Proration Factors'!$H$14:$I$53,2,FALSE))),(IF(AND(C276="Part 92",D276="Yes"),IF(E276&gt;=32,0.143,(VLOOKUP(E276,'Proration Factors'!$B$14:$C$45,2,FALSE))),"")))))))</f>
        <v/>
      </c>
      <c r="O276" s="382" t="str">
        <f t="shared" si="205"/>
        <v/>
      </c>
      <c r="P276" s="383" t="str">
        <f t="shared" si="206"/>
        <v/>
      </c>
      <c r="Q276" s="384" t="str">
        <f t="shared" si="181"/>
        <v/>
      </c>
      <c r="R276" s="3"/>
      <c r="S276" s="205"/>
      <c r="T276" s="60"/>
      <c r="U276" s="68">
        <f t="shared" si="182"/>
        <v>0</v>
      </c>
      <c r="V276" s="26">
        <f t="shared" si="183"/>
        <v>0</v>
      </c>
      <c r="W276" s="26">
        <f t="shared" si="184"/>
        <v>0</v>
      </c>
      <c r="X276" s="21">
        <f t="shared" si="185"/>
        <v>0</v>
      </c>
      <c r="Y276" s="42" t="str">
        <f t="shared" si="186"/>
        <v/>
      </c>
      <c r="Z276" s="26" t="str">
        <f t="shared" si="187"/>
        <v/>
      </c>
      <c r="AA276" s="22" t="str">
        <f t="shared" si="188"/>
        <v/>
      </c>
      <c r="AB276" s="22" t="str">
        <f t="shared" si="189"/>
        <v/>
      </c>
      <c r="AC276" s="26" t="str">
        <f t="shared" si="190"/>
        <v/>
      </c>
      <c r="AD276" s="27" t="str">
        <f t="shared" si="191"/>
        <v/>
      </c>
      <c r="AE276" s="69" t="str">
        <f t="shared" si="192"/>
        <v/>
      </c>
      <c r="AF276" s="60">
        <f t="shared" si="193"/>
        <v>0</v>
      </c>
      <c r="AG276" s="70" t="str">
        <f t="shared" si="194"/>
        <v/>
      </c>
      <c r="AH276" s="70" t="str">
        <f t="shared" si="195"/>
        <v/>
      </c>
      <c r="AI276" s="71" t="str">
        <f t="shared" si="196"/>
        <v/>
      </c>
      <c r="AJ276" s="69">
        <f t="shared" si="169"/>
        <v>0</v>
      </c>
      <c r="AK276" s="60">
        <f t="shared" si="170"/>
        <v>0</v>
      </c>
      <c r="AL276" s="60">
        <f t="shared" si="171"/>
        <v>0</v>
      </c>
      <c r="AM276" s="60">
        <f t="shared" si="172"/>
        <v>0</v>
      </c>
      <c r="AN276" s="60">
        <f t="shared" si="173"/>
        <v>0</v>
      </c>
      <c r="AO276" s="60">
        <f t="shared" si="174"/>
        <v>0</v>
      </c>
      <c r="AP276" s="60">
        <f t="shared" si="175"/>
        <v>0</v>
      </c>
      <c r="AQ276" s="60">
        <f t="shared" si="176"/>
        <v>0</v>
      </c>
      <c r="AR276" s="60">
        <f t="shared" si="177"/>
        <v>0</v>
      </c>
      <c r="AS276" s="60">
        <f t="shared" si="178"/>
        <v>0</v>
      </c>
      <c r="AT276" s="60">
        <f t="shared" si="179"/>
        <v>0</v>
      </c>
      <c r="AU276" s="60">
        <f t="shared" si="180"/>
        <v>0</v>
      </c>
      <c r="AV276" s="68">
        <f t="shared" si="207"/>
        <v>0</v>
      </c>
      <c r="AW276" s="68">
        <f t="shared" si="208"/>
        <v>0</v>
      </c>
      <c r="AX276" s="69" t="str">
        <f t="shared" si="209"/>
        <v/>
      </c>
      <c r="AY276" s="68" t="str">
        <f t="shared" si="210"/>
        <v/>
      </c>
      <c r="AZ276" s="67" t="str">
        <f t="shared" si="211"/>
        <v/>
      </c>
      <c r="BA276" s="68" t="str">
        <f t="shared" si="197"/>
        <v/>
      </c>
      <c r="BB276" s="69" t="str">
        <f t="shared" si="198"/>
        <v/>
      </c>
      <c r="BC276" s="68">
        <f t="shared" si="199"/>
        <v>0</v>
      </c>
      <c r="BD276" s="67" t="str">
        <f t="shared" si="200"/>
        <v/>
      </c>
      <c r="BE276" s="69" t="str">
        <f t="shared" si="201"/>
        <v/>
      </c>
      <c r="BF276" s="68" t="str">
        <f t="shared" si="202"/>
        <v/>
      </c>
      <c r="BG276" s="67" t="str">
        <f t="shared" si="203"/>
        <v/>
      </c>
    </row>
    <row r="277" spans="1:59" ht="12" x14ac:dyDescent="0.3">
      <c r="A277" s="445"/>
      <c r="B277" s="3"/>
      <c r="C277" s="3"/>
      <c r="D277" s="495" t="str">
        <f t="shared" si="204"/>
        <v/>
      </c>
      <c r="E277" s="3"/>
      <c r="F277" s="3"/>
      <c r="G277" s="3"/>
      <c r="H277" s="4"/>
      <c r="I277" s="9"/>
      <c r="J277" s="9"/>
      <c r="K277" s="9"/>
      <c r="L277" s="9"/>
      <c r="M277" s="8"/>
      <c r="N277" s="381" t="str">
        <f>IF(D277="No",1,(IF(AND(C277="Part 1033",D277="Yes",H277="Line-Haul"),IF(E277&gt;=20,0.27,(VLOOKUP(E277,'Proration Factors'!$E$14:$F$33,2,FALSE))),(IF(AND(C277="Part 1033",D277="Yes",H277="Switch"),IF(E277&gt;=40,0.2,(VLOOKUP(E277,'Proration Factors'!$H$14:$I$53,2,FALSE))),(IF(AND(C277="Part 92",D277="Yes"),IF(E277&gt;=32,0.143,(VLOOKUP(E277,'Proration Factors'!$B$14:$C$45,2,FALSE))),"")))))))</f>
        <v/>
      </c>
      <c r="O277" s="382" t="str">
        <f t="shared" si="205"/>
        <v/>
      </c>
      <c r="P277" s="383" t="str">
        <f t="shared" si="206"/>
        <v/>
      </c>
      <c r="Q277" s="384" t="str">
        <f t="shared" si="181"/>
        <v/>
      </c>
      <c r="R277" s="3"/>
      <c r="S277" s="205"/>
      <c r="T277" s="60"/>
      <c r="U277" s="68">
        <f t="shared" si="182"/>
        <v>0</v>
      </c>
      <c r="V277" s="26">
        <f t="shared" si="183"/>
        <v>0</v>
      </c>
      <c r="W277" s="26">
        <f t="shared" si="184"/>
        <v>0</v>
      </c>
      <c r="X277" s="21">
        <f t="shared" si="185"/>
        <v>0</v>
      </c>
      <c r="Y277" s="42" t="str">
        <f t="shared" si="186"/>
        <v/>
      </c>
      <c r="Z277" s="26" t="str">
        <f t="shared" si="187"/>
        <v/>
      </c>
      <c r="AA277" s="22" t="str">
        <f t="shared" si="188"/>
        <v/>
      </c>
      <c r="AB277" s="22" t="str">
        <f t="shared" si="189"/>
        <v/>
      </c>
      <c r="AC277" s="26" t="str">
        <f t="shared" si="190"/>
        <v/>
      </c>
      <c r="AD277" s="27" t="str">
        <f t="shared" si="191"/>
        <v/>
      </c>
      <c r="AE277" s="69" t="str">
        <f t="shared" si="192"/>
        <v/>
      </c>
      <c r="AF277" s="60">
        <f t="shared" si="193"/>
        <v>0</v>
      </c>
      <c r="AG277" s="70" t="str">
        <f t="shared" si="194"/>
        <v/>
      </c>
      <c r="AH277" s="70" t="str">
        <f t="shared" si="195"/>
        <v/>
      </c>
      <c r="AI277" s="71" t="str">
        <f t="shared" si="196"/>
        <v/>
      </c>
      <c r="AJ277" s="69">
        <f t="shared" si="169"/>
        <v>0</v>
      </c>
      <c r="AK277" s="60">
        <f t="shared" si="170"/>
        <v>0</v>
      </c>
      <c r="AL277" s="60">
        <f t="shared" si="171"/>
        <v>0</v>
      </c>
      <c r="AM277" s="60">
        <f t="shared" si="172"/>
        <v>0</v>
      </c>
      <c r="AN277" s="60">
        <f t="shared" si="173"/>
        <v>0</v>
      </c>
      <c r="AO277" s="60">
        <f t="shared" si="174"/>
        <v>0</v>
      </c>
      <c r="AP277" s="60">
        <f t="shared" si="175"/>
        <v>0</v>
      </c>
      <c r="AQ277" s="60">
        <f t="shared" si="176"/>
        <v>0</v>
      </c>
      <c r="AR277" s="60">
        <f t="shared" si="177"/>
        <v>0</v>
      </c>
      <c r="AS277" s="60">
        <f t="shared" si="178"/>
        <v>0</v>
      </c>
      <c r="AT277" s="60">
        <f t="shared" si="179"/>
        <v>0</v>
      </c>
      <c r="AU277" s="60">
        <f t="shared" si="180"/>
        <v>0</v>
      </c>
      <c r="AV277" s="68">
        <f t="shared" si="207"/>
        <v>0</v>
      </c>
      <c r="AW277" s="68">
        <f t="shared" si="208"/>
        <v>0</v>
      </c>
      <c r="AX277" s="69" t="str">
        <f t="shared" si="209"/>
        <v/>
      </c>
      <c r="AY277" s="68" t="str">
        <f t="shared" si="210"/>
        <v/>
      </c>
      <c r="AZ277" s="67" t="str">
        <f t="shared" si="211"/>
        <v/>
      </c>
      <c r="BA277" s="68" t="str">
        <f t="shared" si="197"/>
        <v/>
      </c>
      <c r="BB277" s="69" t="str">
        <f t="shared" si="198"/>
        <v/>
      </c>
      <c r="BC277" s="68">
        <f t="shared" si="199"/>
        <v>0</v>
      </c>
      <c r="BD277" s="67" t="str">
        <f t="shared" si="200"/>
        <v/>
      </c>
      <c r="BE277" s="69" t="str">
        <f t="shared" si="201"/>
        <v/>
      </c>
      <c r="BF277" s="68" t="str">
        <f t="shared" si="202"/>
        <v/>
      </c>
      <c r="BG277" s="67" t="str">
        <f t="shared" si="203"/>
        <v/>
      </c>
    </row>
    <row r="278" spans="1:59" ht="12" x14ac:dyDescent="0.3">
      <c r="A278" s="445"/>
      <c r="B278" s="3"/>
      <c r="C278" s="3"/>
      <c r="D278" s="495" t="str">
        <f t="shared" si="204"/>
        <v/>
      </c>
      <c r="E278" s="3"/>
      <c r="F278" s="3"/>
      <c r="G278" s="3"/>
      <c r="H278" s="4"/>
      <c r="I278" s="9"/>
      <c r="J278" s="9"/>
      <c r="K278" s="9"/>
      <c r="L278" s="9"/>
      <c r="M278" s="8"/>
      <c r="N278" s="381" t="str">
        <f>IF(D278="No",1,(IF(AND(C278="Part 1033",D278="Yes",H278="Line-Haul"),IF(E278&gt;=20,0.27,(VLOOKUP(E278,'Proration Factors'!$E$14:$F$33,2,FALSE))),(IF(AND(C278="Part 1033",D278="Yes",H278="Switch"),IF(E278&gt;=40,0.2,(VLOOKUP(E278,'Proration Factors'!$H$14:$I$53,2,FALSE))),(IF(AND(C278="Part 92",D278="Yes"),IF(E278&gt;=32,0.143,(VLOOKUP(E278,'Proration Factors'!$B$14:$C$45,2,FALSE))),"")))))))</f>
        <v/>
      </c>
      <c r="O278" s="382" t="str">
        <f t="shared" si="205"/>
        <v/>
      </c>
      <c r="P278" s="383" t="str">
        <f t="shared" si="206"/>
        <v/>
      </c>
      <c r="Q278" s="384" t="str">
        <f t="shared" si="181"/>
        <v/>
      </c>
      <c r="R278" s="3"/>
      <c r="S278" s="205"/>
      <c r="T278" s="60"/>
      <c r="U278" s="68">
        <f t="shared" si="182"/>
        <v>0</v>
      </c>
      <c r="V278" s="26">
        <f t="shared" si="183"/>
        <v>0</v>
      </c>
      <c r="W278" s="26">
        <f t="shared" si="184"/>
        <v>0</v>
      </c>
      <c r="X278" s="21">
        <f t="shared" si="185"/>
        <v>0</v>
      </c>
      <c r="Y278" s="42" t="str">
        <f t="shared" si="186"/>
        <v/>
      </c>
      <c r="Z278" s="26" t="str">
        <f t="shared" si="187"/>
        <v/>
      </c>
      <c r="AA278" s="22" t="str">
        <f t="shared" si="188"/>
        <v/>
      </c>
      <c r="AB278" s="22" t="str">
        <f t="shared" si="189"/>
        <v/>
      </c>
      <c r="AC278" s="26" t="str">
        <f t="shared" si="190"/>
        <v/>
      </c>
      <c r="AD278" s="27" t="str">
        <f t="shared" si="191"/>
        <v/>
      </c>
      <c r="AE278" s="69" t="str">
        <f t="shared" si="192"/>
        <v/>
      </c>
      <c r="AF278" s="60">
        <f t="shared" si="193"/>
        <v>0</v>
      </c>
      <c r="AG278" s="70" t="str">
        <f t="shared" si="194"/>
        <v/>
      </c>
      <c r="AH278" s="70" t="str">
        <f t="shared" si="195"/>
        <v/>
      </c>
      <c r="AI278" s="71" t="str">
        <f t="shared" si="196"/>
        <v/>
      </c>
      <c r="AJ278" s="69">
        <f t="shared" si="169"/>
        <v>0</v>
      </c>
      <c r="AK278" s="60">
        <f t="shared" si="170"/>
        <v>0</v>
      </c>
      <c r="AL278" s="60">
        <f t="shared" si="171"/>
        <v>0</v>
      </c>
      <c r="AM278" s="60">
        <f t="shared" si="172"/>
        <v>0</v>
      </c>
      <c r="AN278" s="60">
        <f t="shared" si="173"/>
        <v>0</v>
      </c>
      <c r="AO278" s="60">
        <f t="shared" si="174"/>
        <v>0</v>
      </c>
      <c r="AP278" s="60">
        <f t="shared" si="175"/>
        <v>0</v>
      </c>
      <c r="AQ278" s="60">
        <f t="shared" si="176"/>
        <v>0</v>
      </c>
      <c r="AR278" s="60">
        <f t="shared" si="177"/>
        <v>0</v>
      </c>
      <c r="AS278" s="60">
        <f t="shared" si="178"/>
        <v>0</v>
      </c>
      <c r="AT278" s="60">
        <f t="shared" si="179"/>
        <v>0</v>
      </c>
      <c r="AU278" s="60">
        <f t="shared" si="180"/>
        <v>0</v>
      </c>
      <c r="AV278" s="68">
        <f t="shared" si="207"/>
        <v>0</v>
      </c>
      <c r="AW278" s="68">
        <f t="shared" si="208"/>
        <v>0</v>
      </c>
      <c r="AX278" s="69" t="str">
        <f t="shared" si="209"/>
        <v/>
      </c>
      <c r="AY278" s="68" t="str">
        <f t="shared" si="210"/>
        <v/>
      </c>
      <c r="AZ278" s="67" t="str">
        <f t="shared" si="211"/>
        <v/>
      </c>
      <c r="BA278" s="68" t="str">
        <f t="shared" si="197"/>
        <v/>
      </c>
      <c r="BB278" s="69" t="str">
        <f t="shared" si="198"/>
        <v/>
      </c>
      <c r="BC278" s="68">
        <f t="shared" si="199"/>
        <v>0</v>
      </c>
      <c r="BD278" s="67" t="str">
        <f t="shared" si="200"/>
        <v/>
      </c>
      <c r="BE278" s="69" t="str">
        <f t="shared" si="201"/>
        <v/>
      </c>
      <c r="BF278" s="68" t="str">
        <f t="shared" si="202"/>
        <v/>
      </c>
      <c r="BG278" s="67" t="str">
        <f t="shared" si="203"/>
        <v/>
      </c>
    </row>
    <row r="279" spans="1:59" ht="12" x14ac:dyDescent="0.3">
      <c r="A279" s="445"/>
      <c r="B279" s="3"/>
      <c r="C279" s="3"/>
      <c r="D279" s="495" t="str">
        <f t="shared" si="204"/>
        <v/>
      </c>
      <c r="E279" s="3"/>
      <c r="F279" s="3"/>
      <c r="G279" s="3"/>
      <c r="H279" s="4"/>
      <c r="I279" s="9"/>
      <c r="J279" s="9"/>
      <c r="K279" s="9"/>
      <c r="L279" s="9"/>
      <c r="M279" s="8"/>
      <c r="N279" s="381" t="str">
        <f>IF(D279="No",1,(IF(AND(C279="Part 1033",D279="Yes",H279="Line-Haul"),IF(E279&gt;=20,0.27,(VLOOKUP(E279,'Proration Factors'!$E$14:$F$33,2,FALSE))),(IF(AND(C279="Part 1033",D279="Yes",H279="Switch"),IF(E279&gt;=40,0.2,(VLOOKUP(E279,'Proration Factors'!$H$14:$I$53,2,FALSE))),(IF(AND(C279="Part 92",D279="Yes"),IF(E279&gt;=32,0.143,(VLOOKUP(E279,'Proration Factors'!$B$14:$C$45,2,FALSE))),"")))))))</f>
        <v/>
      </c>
      <c r="O279" s="382" t="str">
        <f t="shared" si="205"/>
        <v/>
      </c>
      <c r="P279" s="383" t="str">
        <f t="shared" si="206"/>
        <v/>
      </c>
      <c r="Q279" s="384" t="str">
        <f t="shared" si="181"/>
        <v/>
      </c>
      <c r="R279" s="3"/>
      <c r="S279" s="205"/>
      <c r="T279" s="60"/>
      <c r="U279" s="68">
        <f t="shared" si="182"/>
        <v>0</v>
      </c>
      <c r="V279" s="26">
        <f t="shared" si="183"/>
        <v>0</v>
      </c>
      <c r="W279" s="26">
        <f t="shared" si="184"/>
        <v>0</v>
      </c>
      <c r="X279" s="21">
        <f t="shared" si="185"/>
        <v>0</v>
      </c>
      <c r="Y279" s="42" t="str">
        <f t="shared" si="186"/>
        <v/>
      </c>
      <c r="Z279" s="26" t="str">
        <f t="shared" si="187"/>
        <v/>
      </c>
      <c r="AA279" s="22" t="str">
        <f t="shared" si="188"/>
        <v/>
      </c>
      <c r="AB279" s="22" t="str">
        <f t="shared" si="189"/>
        <v/>
      </c>
      <c r="AC279" s="26" t="str">
        <f t="shared" si="190"/>
        <v/>
      </c>
      <c r="AD279" s="27" t="str">
        <f t="shared" si="191"/>
        <v/>
      </c>
      <c r="AE279" s="69" t="str">
        <f t="shared" si="192"/>
        <v/>
      </c>
      <c r="AF279" s="60">
        <f t="shared" si="193"/>
        <v>0</v>
      </c>
      <c r="AG279" s="70" t="str">
        <f t="shared" si="194"/>
        <v/>
      </c>
      <c r="AH279" s="70" t="str">
        <f t="shared" si="195"/>
        <v/>
      </c>
      <c r="AI279" s="71" t="str">
        <f t="shared" si="196"/>
        <v/>
      </c>
      <c r="AJ279" s="69">
        <f t="shared" ref="AJ279:AJ297" si="212">IF(G279=$E$374,1,0)</f>
        <v>0</v>
      </c>
      <c r="AK279" s="60">
        <f t="shared" ref="AK279:AK297" si="213">IF(G279=$E$375,1,0)</f>
        <v>0</v>
      </c>
      <c r="AL279" s="60">
        <f t="shared" ref="AL279:AL297" si="214">IF(G279=$E$376,1,0)</f>
        <v>0</v>
      </c>
      <c r="AM279" s="60">
        <f t="shared" ref="AM279:AM297" si="215">IF(G279=$E$377,1,0)</f>
        <v>0</v>
      </c>
      <c r="AN279" s="60">
        <f t="shared" ref="AN279:AN297" si="216">IF(G279=$E$378,1,0)</f>
        <v>0</v>
      </c>
      <c r="AO279" s="60">
        <f t="shared" ref="AO279:AO297" si="217">IF(C279=$B$374,1,0)</f>
        <v>0</v>
      </c>
      <c r="AP279" s="60">
        <f t="shared" ref="AP279:AP297" si="218">IF(C279=$B$375,1,0)</f>
        <v>0</v>
      </c>
      <c r="AQ279" s="60">
        <f t="shared" ref="AQ279:AQ297" si="219">IF(H279=$F$377,1,0)</f>
        <v>0</v>
      </c>
      <c r="AR279" s="60">
        <f t="shared" ref="AR279:AR297" si="220">IF(H279=$F$378,1,0)</f>
        <v>0</v>
      </c>
      <c r="AS279" s="60">
        <f t="shared" ref="AS279:AS297" si="221">IF(F279=$D$375,1,0)</f>
        <v>0</v>
      </c>
      <c r="AT279" s="60">
        <f t="shared" ref="AT279:AT297" si="222">IF(F279=$D$374,1,0)</f>
        <v>0</v>
      </c>
      <c r="AU279" s="60">
        <f t="shared" ref="AU279:AU297" si="223">IF(F279=$D$376,1,0)</f>
        <v>0</v>
      </c>
      <c r="AV279" s="68">
        <f t="shared" si="207"/>
        <v>0</v>
      </c>
      <c r="AW279" s="68">
        <f t="shared" si="208"/>
        <v>0</v>
      </c>
      <c r="AX279" s="69" t="str">
        <f t="shared" si="209"/>
        <v/>
      </c>
      <c r="AY279" s="68" t="str">
        <f t="shared" si="210"/>
        <v/>
      </c>
      <c r="AZ279" s="67" t="str">
        <f t="shared" si="211"/>
        <v/>
      </c>
      <c r="BA279" s="68" t="str">
        <f t="shared" si="197"/>
        <v/>
      </c>
      <c r="BB279" s="69" t="str">
        <f t="shared" si="198"/>
        <v/>
      </c>
      <c r="BC279" s="68">
        <f t="shared" si="199"/>
        <v>0</v>
      </c>
      <c r="BD279" s="67" t="str">
        <f t="shared" si="200"/>
        <v/>
      </c>
      <c r="BE279" s="69" t="str">
        <f t="shared" si="201"/>
        <v/>
      </c>
      <c r="BF279" s="68" t="str">
        <f t="shared" si="202"/>
        <v/>
      </c>
      <c r="BG279" s="67" t="str">
        <f t="shared" si="203"/>
        <v/>
      </c>
    </row>
    <row r="280" spans="1:59" ht="12" x14ac:dyDescent="0.3">
      <c r="A280" s="445"/>
      <c r="B280" s="3"/>
      <c r="C280" s="3"/>
      <c r="D280" s="495" t="str">
        <f t="shared" si="204"/>
        <v/>
      </c>
      <c r="E280" s="351"/>
      <c r="F280" s="3"/>
      <c r="G280" s="3"/>
      <c r="H280" s="4"/>
      <c r="I280" s="9"/>
      <c r="J280" s="9"/>
      <c r="K280" s="9"/>
      <c r="L280" s="494"/>
      <c r="M280" s="8"/>
      <c r="N280" s="381" t="str">
        <f>IF(D280="No",1,(IF(AND(C280="Part 1033",D280="Yes",H280="Line-Haul"),IF(E280&gt;=20,0.27,(VLOOKUP(E280,'Proration Factors'!$E$14:$F$33,2,FALSE))),(IF(AND(C280="Part 1033",D280="Yes",H280="Switch"),IF(E280&gt;=40,0.2,(VLOOKUP(E280,'Proration Factors'!$H$14:$I$53,2,FALSE))),(IF(AND(C280="Part 92",D280="Yes"),IF(E280&gt;=32,0.143,(VLOOKUP(E280,'Proration Factors'!$B$14:$C$45,2,FALSE))),"")))))))</f>
        <v/>
      </c>
      <c r="O280" s="382" t="str">
        <f t="shared" si="205"/>
        <v/>
      </c>
      <c r="P280" s="383" t="str">
        <f t="shared" si="206"/>
        <v/>
      </c>
      <c r="Q280" s="384" t="str">
        <f t="shared" si="181"/>
        <v/>
      </c>
      <c r="R280" s="3"/>
      <c r="S280" s="205"/>
      <c r="T280" s="60"/>
      <c r="U280" s="68">
        <f t="shared" si="182"/>
        <v>0</v>
      </c>
      <c r="V280" s="26">
        <f t="shared" si="183"/>
        <v>0</v>
      </c>
      <c r="W280" s="26">
        <f t="shared" si="184"/>
        <v>0</v>
      </c>
      <c r="X280" s="21">
        <f t="shared" si="185"/>
        <v>0</v>
      </c>
      <c r="Y280" s="42" t="str">
        <f t="shared" si="186"/>
        <v/>
      </c>
      <c r="Z280" s="26" t="str">
        <f t="shared" si="187"/>
        <v/>
      </c>
      <c r="AA280" s="22" t="str">
        <f t="shared" si="188"/>
        <v/>
      </c>
      <c r="AB280" s="22" t="str">
        <f t="shared" si="189"/>
        <v/>
      </c>
      <c r="AC280" s="26" t="str">
        <f t="shared" si="190"/>
        <v/>
      </c>
      <c r="AD280" s="27" t="str">
        <f t="shared" si="191"/>
        <v/>
      </c>
      <c r="AE280" s="69" t="str">
        <f t="shared" si="192"/>
        <v/>
      </c>
      <c r="AF280" s="60">
        <f t="shared" si="193"/>
        <v>0</v>
      </c>
      <c r="AG280" s="70" t="str">
        <f t="shared" si="194"/>
        <v/>
      </c>
      <c r="AH280" s="70" t="str">
        <f t="shared" si="195"/>
        <v/>
      </c>
      <c r="AI280" s="71" t="str">
        <f t="shared" si="196"/>
        <v/>
      </c>
      <c r="AJ280" s="69">
        <f t="shared" si="212"/>
        <v>0</v>
      </c>
      <c r="AK280" s="60">
        <f t="shared" si="213"/>
        <v>0</v>
      </c>
      <c r="AL280" s="60">
        <f t="shared" si="214"/>
        <v>0</v>
      </c>
      <c r="AM280" s="60">
        <f t="shared" si="215"/>
        <v>0</v>
      </c>
      <c r="AN280" s="60">
        <f t="shared" si="216"/>
        <v>0</v>
      </c>
      <c r="AO280" s="60">
        <f t="shared" si="217"/>
        <v>0</v>
      </c>
      <c r="AP280" s="60">
        <f t="shared" si="218"/>
        <v>0</v>
      </c>
      <c r="AQ280" s="60">
        <f t="shared" si="219"/>
        <v>0</v>
      </c>
      <c r="AR280" s="60">
        <f t="shared" si="220"/>
        <v>0</v>
      </c>
      <c r="AS280" s="60">
        <f t="shared" si="221"/>
        <v>0</v>
      </c>
      <c r="AT280" s="60">
        <f t="shared" si="222"/>
        <v>0</v>
      </c>
      <c r="AU280" s="60">
        <f t="shared" si="223"/>
        <v>0</v>
      </c>
      <c r="AV280" s="68">
        <f t="shared" si="207"/>
        <v>0</v>
      </c>
      <c r="AW280" s="68">
        <f t="shared" si="208"/>
        <v>0</v>
      </c>
      <c r="AX280" s="69" t="str">
        <f t="shared" si="209"/>
        <v/>
      </c>
      <c r="AY280" s="68" t="str">
        <f t="shared" si="210"/>
        <v/>
      </c>
      <c r="AZ280" s="67" t="str">
        <f t="shared" si="211"/>
        <v/>
      </c>
      <c r="BA280" s="68" t="str">
        <f t="shared" si="197"/>
        <v/>
      </c>
      <c r="BB280" s="69" t="str">
        <f t="shared" si="198"/>
        <v/>
      </c>
      <c r="BC280" s="68">
        <f t="shared" si="199"/>
        <v>0</v>
      </c>
      <c r="BD280" s="67" t="str">
        <f t="shared" si="200"/>
        <v/>
      </c>
      <c r="BE280" s="69" t="str">
        <f t="shared" si="201"/>
        <v/>
      </c>
      <c r="BF280" s="68" t="str">
        <f t="shared" si="202"/>
        <v/>
      </c>
      <c r="BG280" s="67" t="str">
        <f t="shared" si="203"/>
        <v/>
      </c>
    </row>
    <row r="281" spans="1:59" ht="12" x14ac:dyDescent="0.3">
      <c r="A281" s="445"/>
      <c r="B281" s="3"/>
      <c r="C281" s="3"/>
      <c r="D281" s="495" t="str">
        <f t="shared" si="204"/>
        <v/>
      </c>
      <c r="E281" s="351"/>
      <c r="F281" s="3"/>
      <c r="G281" s="3"/>
      <c r="H281" s="4"/>
      <c r="I281" s="9"/>
      <c r="J281" s="9"/>
      <c r="K281" s="9"/>
      <c r="L281" s="9"/>
      <c r="M281" s="8"/>
      <c r="N281" s="381" t="str">
        <f>IF(D281="No",1,(IF(AND(C281="Part 1033",D281="Yes",H281="Line-Haul"),IF(E281&gt;=20,0.27,(VLOOKUP(E281,'Proration Factors'!$E$14:$F$33,2,FALSE))),(IF(AND(C281="Part 1033",D281="Yes",H281="Switch"),IF(E281&gt;=40,0.2,(VLOOKUP(E281,'Proration Factors'!$H$14:$I$53,2,FALSE))),(IF(AND(C281="Part 92",D281="Yes"),IF(E281&gt;=32,0.143,(VLOOKUP(E281,'Proration Factors'!$B$14:$C$45,2,FALSE))),"")))))))</f>
        <v/>
      </c>
      <c r="O281" s="382" t="str">
        <f t="shared" si="205"/>
        <v/>
      </c>
      <c r="P281" s="383" t="str">
        <f t="shared" si="206"/>
        <v/>
      </c>
      <c r="Q281" s="384" t="str">
        <f t="shared" si="181"/>
        <v/>
      </c>
      <c r="R281" s="3"/>
      <c r="S281" s="205"/>
      <c r="T281" s="60"/>
      <c r="U281" s="68">
        <f t="shared" ref="U281:U315" si="224">IF(OR(Q281=$B$380,Q281=$B$381,Q281=$B$382,Q281=$B$383,Q281=$B$384,Q281=$B$385,Q281=$B$386),1,0)</f>
        <v>0</v>
      </c>
      <c r="V281" s="26">
        <f t="shared" ref="V281:V297" si="225" xml:space="preserve"> IF(NOT(OR(ISBLANK($C$11), ISBLANK(B281),ISBLANK(C281),ISBLANK(D281),ISBLANK(F281),ISBLANK(G281),ISBLANK(H281),ISBLANK(I281),ISBLANK(J281),ISBLANK(N281),ISBLANK(L281), ISBLANK(M281))),1,0)</f>
        <v>0</v>
      </c>
      <c r="W281" s="26">
        <f t="shared" ref="W281:W315" si="226">IF(ISBLANK(G281),0,IF(AND($C$11&gt;2014,D281=$C$375,G281&lt;&gt;$E$378),1,IF(AND(G281&lt;&gt;$E$377,D281=$C$375,$C$11&lt;2015,OR(AND(H281=$F$377,$C$11&gt;2011),AND(H281=$F$378,$C$11&gt;2010))),1,0)))</f>
        <v>0</v>
      </c>
      <c r="X281" s="21">
        <f t="shared" ref="X281:X315" si="227">IF(AND(G281&lt;&gt;$E$376,D281=$C$375,C281=$B$374,$C$11&gt;2005,OR(AND(H281=$F$377,$C$11&lt;2012),AND(H281=$F$378,$C$11&lt;2011))),1,IF(AND(G281=$E$376,D281=$C$375,C281&lt;&gt;$B$374,$C$11&gt;2005,OR(AND(H281=$F$377,$C$11&lt;2012),AND(H281=$F$378,$C$11&lt;2011))),1,0))</f>
        <v>0</v>
      </c>
      <c r="Y281" s="42" t="str">
        <f t="shared" ref="Y281:Y297" si="228">G281&amp;F281&amp;H281</f>
        <v/>
      </c>
      <c r="Z281" s="26" t="str">
        <f t="shared" si="187"/>
        <v/>
      </c>
      <c r="AA281" s="22" t="str">
        <f t="shared" ref="AA281:AA297" si="229">IF(AND(V281&lt;&gt;0,C281=$B$375,Z281=""),IF(VLOOKUP(Y281,$U$319:$AC$353,5,FALSE)&lt;&gt;0,VLOOKUP(Y281,$U$319:$AC$353,5,FALSE),""),"")</f>
        <v/>
      </c>
      <c r="AB281" s="22" t="str">
        <f t="shared" ref="AB281:AB297" si="230">IF(AND(V281&lt;&gt;0,C281=$B$374,Z281=""),IF(VLOOKUP(Y281,$U$319:$AC$353,7,FALSE)&lt;&gt;0,VLOOKUP(Y281,$U$319:$AC$353,7,FALSE),""),"")</f>
        <v/>
      </c>
      <c r="AC281" s="26" t="str">
        <f t="shared" ref="AC281:AC297" si="231">IF(AND(V281&lt;&gt;0,C281=$B$375),VLOOKUP(Y281,$U$319:$AC$353,6,FALSE),"")</f>
        <v/>
      </c>
      <c r="AD281" s="27" t="str">
        <f t="shared" ref="AD281:AD297" si="232">IF(AND(V281&lt;&gt;0,C281=$B$374),VLOOKUP(Y281,$U$319:$AC$353,8,FALSE),"")</f>
        <v/>
      </c>
      <c r="AE281" s="69" t="str">
        <f t="shared" ref="AE281:AE297" si="233">IF(AND(AC281="",AD281=""),"",IF(OR(AC281=0,AD281=0),0,IF(OR(M281&gt;AC281,M281&gt;AD281),1,0)))</f>
        <v/>
      </c>
      <c r="AF281" s="60">
        <f t="shared" ref="AF281:AF297" si="234">IF(B281=B280,(IF(AND(C281=C280,D281=D280,I281=I280,L281=L280),0,1)),0)</f>
        <v>0</v>
      </c>
      <c r="AG281" s="70" t="str">
        <f t="shared" ref="AG281:AG297" si="235">IF(C281=$B$374,IF(H281=$F$377,$B$395,$B$394),IF(AND(H281=$F$378,G281=$E$375),$B$393,IF(AND(H281=$F$378,G281=$E$376),$B$392,"")))</f>
        <v/>
      </c>
      <c r="AH281" s="70" t="str">
        <f t="shared" si="195"/>
        <v/>
      </c>
      <c r="AI281" s="71" t="str">
        <f t="shared" ref="AI281:AI315" si="236">IF(AG281&lt;&gt;"",AG281,AH281)</f>
        <v/>
      </c>
      <c r="AJ281" s="69">
        <f t="shared" si="212"/>
        <v>0</v>
      </c>
      <c r="AK281" s="60">
        <f t="shared" si="213"/>
        <v>0</v>
      </c>
      <c r="AL281" s="60">
        <f t="shared" si="214"/>
        <v>0</v>
      </c>
      <c r="AM281" s="60">
        <f t="shared" si="215"/>
        <v>0</v>
      </c>
      <c r="AN281" s="60">
        <f t="shared" si="216"/>
        <v>0</v>
      </c>
      <c r="AO281" s="60">
        <f t="shared" si="217"/>
        <v>0</v>
      </c>
      <c r="AP281" s="60">
        <f t="shared" si="218"/>
        <v>0</v>
      </c>
      <c r="AQ281" s="60">
        <f t="shared" si="219"/>
        <v>0</v>
      </c>
      <c r="AR281" s="60">
        <f t="shared" si="220"/>
        <v>0</v>
      </c>
      <c r="AS281" s="60">
        <f t="shared" si="221"/>
        <v>0</v>
      </c>
      <c r="AT281" s="60">
        <f t="shared" si="222"/>
        <v>0</v>
      </c>
      <c r="AU281" s="60">
        <f t="shared" si="223"/>
        <v>0</v>
      </c>
      <c r="AV281" s="68">
        <f t="shared" ref="AV281:AV297" si="237">IF(AND(G281=$E$378,P281&lt;0),L281,0)</f>
        <v>0</v>
      </c>
      <c r="AW281" s="68">
        <f t="shared" ref="AW281:AW297" si="238">IF(AND(P281&lt;&gt;"",G281=$E$378),L281,0)</f>
        <v>0</v>
      </c>
      <c r="AX281" s="69" t="str">
        <f t="shared" si="209"/>
        <v/>
      </c>
      <c r="AY281" s="68" t="str">
        <f t="shared" si="210"/>
        <v/>
      </c>
      <c r="AZ281" s="67" t="str">
        <f t="shared" ref="AZ281:AZ297" si="239">IF(AND(V281=1,C281=$B$375,O281&lt;&gt;""),(O281-M281)*1.341*J281*L281*N281*10^-3,"")</f>
        <v/>
      </c>
      <c r="BA281" s="68" t="str">
        <f t="shared" ref="BA281:BA293" si="240">IF(AND(AZ281&lt;&gt;"",AZ281&lt;0),B281,"")</f>
        <v/>
      </c>
      <c r="BB281" s="69" t="str">
        <f t="shared" ref="BB281:BB293" si="241">IF(AND(AZ281&lt;&gt;"",AZ281&gt;0),B281,IF(BA281&lt;&gt;"","Using",""))</f>
        <v/>
      </c>
      <c r="BC281" s="68">
        <f t="shared" ref="BC281:BC315" si="242">IF(AND(V281=1,AZ281&lt;&gt;0, AZ281&lt;&gt;""),MATCH(BB281,$BA$14:$BA$315,0),0)</f>
        <v>0</v>
      </c>
      <c r="BD281" s="67" t="str">
        <f t="shared" ref="BD281:BD315" si="243">IF(ISERROR(BC281),0,IF(BC281&gt;1,1,""))</f>
        <v/>
      </c>
      <c r="BE281" s="69" t="str">
        <f t="shared" ref="BE281:BE297" si="244">IF(AND(F281=$D$376,OR(G281&lt;&gt;$E$378,C281&lt;&gt;$B$375)),$B$381,IF(AND(C281=$B$374,OR(G281=$E$377,G281=$E$378)),$B$385,IF(AE281=1,$B$382,IF(BD281=1,$B$386,""))))</f>
        <v/>
      </c>
      <c r="BF281" s="68" t="str">
        <f t="shared" si="202"/>
        <v/>
      </c>
      <c r="BG281" s="67" t="str">
        <f t="shared" si="203"/>
        <v/>
      </c>
    </row>
    <row r="282" spans="1:59" ht="12" x14ac:dyDescent="0.3">
      <c r="A282" s="445"/>
      <c r="B282" s="3"/>
      <c r="C282" s="3"/>
      <c r="D282" s="495" t="str">
        <f t="shared" si="204"/>
        <v/>
      </c>
      <c r="E282" s="351"/>
      <c r="F282" s="3"/>
      <c r="G282" s="3"/>
      <c r="H282" s="4"/>
      <c r="I282" s="9"/>
      <c r="J282" s="9"/>
      <c r="K282" s="9"/>
      <c r="L282" s="9"/>
      <c r="M282" s="8"/>
      <c r="N282" s="381" t="str">
        <f>IF(D282="No",1,(IF(AND(C282="Part 1033",D282="Yes",H282="Line-Haul"),IF(E282&gt;=20,0.27,(VLOOKUP(E282,'Proration Factors'!$E$14:$F$33,2,FALSE))),(IF(AND(C282="Part 1033",D282="Yes",H282="Switch"),IF(E282&gt;=40,0.2,(VLOOKUP(E282,'Proration Factors'!$H$14:$I$53,2,FALSE))),(IF(AND(C282="Part 92",D282="Yes"),IF(E282&gt;=32,0.143,(VLOOKUP(E282,'Proration Factors'!$B$14:$C$45,2,FALSE))),"")))))))</f>
        <v/>
      </c>
      <c r="O282" s="382" t="str">
        <f t="shared" si="205"/>
        <v/>
      </c>
      <c r="P282" s="383" t="str">
        <f t="shared" si="206"/>
        <v/>
      </c>
      <c r="Q282" s="384" t="str">
        <f t="shared" si="181"/>
        <v/>
      </c>
      <c r="R282" s="3"/>
      <c r="S282" s="205"/>
      <c r="T282" s="60"/>
      <c r="U282" s="68">
        <f t="shared" si="224"/>
        <v>0</v>
      </c>
      <c r="V282" s="26">
        <f t="shared" si="225"/>
        <v>0</v>
      </c>
      <c r="W282" s="26">
        <f t="shared" si="226"/>
        <v>0</v>
      </c>
      <c r="X282" s="21">
        <f t="shared" si="227"/>
        <v>0</v>
      </c>
      <c r="Y282" s="42" t="str">
        <f t="shared" si="228"/>
        <v/>
      </c>
      <c r="Z282" s="26" t="str">
        <f t="shared" ref="Z282:Z315" si="245">IF(AND(C282=$B$375,D282=$C$374,G282=$E$376,F282=$D$375,$C$11&lt;2013,H282=$F$377),0.2,IF(AND(C282=$B$375,F282=$D$375,G282=$E$376,H282=$F$378,$C$11&lt;2013),0.24,""))</f>
        <v/>
      </c>
      <c r="AA282" s="22" t="str">
        <f t="shared" si="229"/>
        <v/>
      </c>
      <c r="AB282" s="22" t="str">
        <f t="shared" si="230"/>
        <v/>
      </c>
      <c r="AC282" s="26" t="str">
        <f t="shared" si="231"/>
        <v/>
      </c>
      <c r="AD282" s="27" t="str">
        <f t="shared" si="232"/>
        <v/>
      </c>
      <c r="AE282" s="69" t="str">
        <f t="shared" si="233"/>
        <v/>
      </c>
      <c r="AF282" s="60">
        <f t="shared" si="234"/>
        <v>0</v>
      </c>
      <c r="AG282" s="70" t="str">
        <f t="shared" si="235"/>
        <v/>
      </c>
      <c r="AH282" s="70" t="str">
        <f t="shared" si="195"/>
        <v/>
      </c>
      <c r="AI282" s="71" t="str">
        <f t="shared" si="236"/>
        <v/>
      </c>
      <c r="AJ282" s="69">
        <f t="shared" si="212"/>
        <v>0</v>
      </c>
      <c r="AK282" s="60">
        <f t="shared" si="213"/>
        <v>0</v>
      </c>
      <c r="AL282" s="60">
        <f t="shared" si="214"/>
        <v>0</v>
      </c>
      <c r="AM282" s="60">
        <f t="shared" si="215"/>
        <v>0</v>
      </c>
      <c r="AN282" s="60">
        <f t="shared" si="216"/>
        <v>0</v>
      </c>
      <c r="AO282" s="60">
        <f t="shared" si="217"/>
        <v>0</v>
      </c>
      <c r="AP282" s="60">
        <f t="shared" si="218"/>
        <v>0</v>
      </c>
      <c r="AQ282" s="60">
        <f t="shared" si="219"/>
        <v>0</v>
      </c>
      <c r="AR282" s="60">
        <f t="shared" si="220"/>
        <v>0</v>
      </c>
      <c r="AS282" s="60">
        <f t="shared" si="221"/>
        <v>0</v>
      </c>
      <c r="AT282" s="60">
        <f t="shared" si="222"/>
        <v>0</v>
      </c>
      <c r="AU282" s="60">
        <f t="shared" si="223"/>
        <v>0</v>
      </c>
      <c r="AV282" s="68">
        <f t="shared" si="237"/>
        <v>0</v>
      </c>
      <c r="AW282" s="68">
        <f t="shared" si="238"/>
        <v>0</v>
      </c>
      <c r="AX282" s="69" t="str">
        <f t="shared" ref="AX282:AX297" si="246">IF(AND(D282=$C$375,F282=$D$374,C282=$B$374,P282&lt;0,P282&lt;&gt;""),L282,"")</f>
        <v/>
      </c>
      <c r="AY282" s="68" t="str">
        <f t="shared" si="210"/>
        <v/>
      </c>
      <c r="AZ282" s="67" t="str">
        <f t="shared" si="239"/>
        <v/>
      </c>
      <c r="BA282" s="68" t="str">
        <f t="shared" si="240"/>
        <v/>
      </c>
      <c r="BB282" s="69" t="str">
        <f t="shared" si="241"/>
        <v/>
      </c>
      <c r="BC282" s="68">
        <f t="shared" si="242"/>
        <v>0</v>
      </c>
      <c r="BD282" s="67" t="str">
        <f t="shared" si="243"/>
        <v/>
      </c>
      <c r="BE282" s="69" t="str">
        <f t="shared" si="244"/>
        <v/>
      </c>
      <c r="BF282" s="68" t="str">
        <f t="shared" si="202"/>
        <v/>
      </c>
      <c r="BG282" s="67" t="str">
        <f t="shared" si="203"/>
        <v/>
      </c>
    </row>
    <row r="283" spans="1:59" ht="12" x14ac:dyDescent="0.3">
      <c r="A283" s="445"/>
      <c r="B283" s="3"/>
      <c r="C283" s="3"/>
      <c r="D283" s="495" t="str">
        <f t="shared" si="204"/>
        <v/>
      </c>
      <c r="E283" s="351"/>
      <c r="F283" s="3"/>
      <c r="G283" s="3"/>
      <c r="H283" s="4"/>
      <c r="I283" s="9"/>
      <c r="J283" s="9"/>
      <c r="K283" s="9"/>
      <c r="L283" s="9"/>
      <c r="M283" s="8"/>
      <c r="N283" s="381" t="str">
        <f>IF(D283="No",1,(IF(AND(C283="Part 1033",D283="Yes",H283="Line-Haul"),IF(E283&gt;=20,0.27,(VLOOKUP(E283,'Proration Factors'!$E$14:$F$33,2,FALSE))),(IF(AND(C283="Part 1033",D283="Yes",H283="Switch"),IF(E283&gt;=40,0.2,(VLOOKUP(E283,'Proration Factors'!$H$14:$I$53,2,FALSE))),(IF(AND(C283="Part 92",D283="Yes"),IF(E283&gt;=32,0.143,(VLOOKUP(E283,'Proration Factors'!$B$14:$C$45,2,FALSE))),"")))))))</f>
        <v/>
      </c>
      <c r="O283" s="382" t="str">
        <f t="shared" si="205"/>
        <v/>
      </c>
      <c r="P283" s="383" t="str">
        <f t="shared" si="206"/>
        <v/>
      </c>
      <c r="Q283" s="384" t="str">
        <f t="shared" si="181"/>
        <v/>
      </c>
      <c r="R283" s="3"/>
      <c r="S283" s="205"/>
      <c r="T283" s="60"/>
      <c r="U283" s="68">
        <f t="shared" si="224"/>
        <v>0</v>
      </c>
      <c r="V283" s="26">
        <f t="shared" si="225"/>
        <v>0</v>
      </c>
      <c r="W283" s="26">
        <f t="shared" si="226"/>
        <v>0</v>
      </c>
      <c r="X283" s="21">
        <f t="shared" si="227"/>
        <v>0</v>
      </c>
      <c r="Y283" s="42" t="str">
        <f t="shared" si="228"/>
        <v/>
      </c>
      <c r="Z283" s="26" t="str">
        <f t="shared" si="245"/>
        <v/>
      </c>
      <c r="AA283" s="22" t="str">
        <f t="shared" si="229"/>
        <v/>
      </c>
      <c r="AB283" s="22" t="str">
        <f t="shared" si="230"/>
        <v/>
      </c>
      <c r="AC283" s="26" t="str">
        <f t="shared" si="231"/>
        <v/>
      </c>
      <c r="AD283" s="27" t="str">
        <f t="shared" si="232"/>
        <v/>
      </c>
      <c r="AE283" s="69" t="str">
        <f t="shared" si="233"/>
        <v/>
      </c>
      <c r="AF283" s="60">
        <f t="shared" si="234"/>
        <v>0</v>
      </c>
      <c r="AG283" s="70" t="str">
        <f t="shared" si="235"/>
        <v/>
      </c>
      <c r="AH283" s="70" t="str">
        <f t="shared" ref="AH283:AH297" si="247">IF(AND(C283=$B$375,H283=$F$377), IF(G283=$E$374,$B$391,IF(G283=$E$375,$B$390,IF(G283=$E$376,$B$389,IF(G283=$E$377,$B$388,"")))),"")</f>
        <v/>
      </c>
      <c r="AI283" s="71" t="str">
        <f t="shared" si="236"/>
        <v/>
      </c>
      <c r="AJ283" s="69">
        <f t="shared" si="212"/>
        <v>0</v>
      </c>
      <c r="AK283" s="60">
        <f t="shared" si="213"/>
        <v>0</v>
      </c>
      <c r="AL283" s="60">
        <f t="shared" si="214"/>
        <v>0</v>
      </c>
      <c r="AM283" s="60">
        <f t="shared" si="215"/>
        <v>0</v>
      </c>
      <c r="AN283" s="60">
        <f t="shared" si="216"/>
        <v>0</v>
      </c>
      <c r="AO283" s="60">
        <f t="shared" si="217"/>
        <v>0</v>
      </c>
      <c r="AP283" s="60">
        <f t="shared" si="218"/>
        <v>0</v>
      </c>
      <c r="AQ283" s="60">
        <f t="shared" si="219"/>
        <v>0</v>
      </c>
      <c r="AR283" s="60">
        <f t="shared" si="220"/>
        <v>0</v>
      </c>
      <c r="AS283" s="60">
        <f t="shared" si="221"/>
        <v>0</v>
      </c>
      <c r="AT283" s="60">
        <f t="shared" si="222"/>
        <v>0</v>
      </c>
      <c r="AU283" s="60">
        <f t="shared" si="223"/>
        <v>0</v>
      </c>
      <c r="AV283" s="68">
        <f t="shared" si="237"/>
        <v>0</v>
      </c>
      <c r="AW283" s="68">
        <f t="shared" si="238"/>
        <v>0</v>
      </c>
      <c r="AX283" s="69" t="str">
        <f t="shared" si="246"/>
        <v/>
      </c>
      <c r="AY283" s="68" t="str">
        <f t="shared" si="210"/>
        <v/>
      </c>
      <c r="AZ283" s="67" t="str">
        <f t="shared" si="239"/>
        <v/>
      </c>
      <c r="BA283" s="68" t="str">
        <f t="shared" si="240"/>
        <v/>
      </c>
      <c r="BB283" s="69" t="str">
        <f t="shared" si="241"/>
        <v/>
      </c>
      <c r="BC283" s="68">
        <f t="shared" si="242"/>
        <v>0</v>
      </c>
      <c r="BD283" s="67" t="str">
        <f t="shared" si="243"/>
        <v/>
      </c>
      <c r="BE283" s="69" t="str">
        <f t="shared" si="244"/>
        <v/>
      </c>
      <c r="BF283" s="68" t="str">
        <f t="shared" si="202"/>
        <v/>
      </c>
      <c r="BG283" s="67" t="str">
        <f t="shared" si="203"/>
        <v/>
      </c>
    </row>
    <row r="284" spans="1:59" ht="12" x14ac:dyDescent="0.3">
      <c r="A284" s="445"/>
      <c r="B284" s="3"/>
      <c r="C284" s="3"/>
      <c r="D284" s="495" t="str">
        <f t="shared" si="204"/>
        <v/>
      </c>
      <c r="E284" s="351"/>
      <c r="F284" s="3"/>
      <c r="G284" s="3"/>
      <c r="H284" s="4"/>
      <c r="I284" s="9"/>
      <c r="J284" s="9"/>
      <c r="K284" s="9"/>
      <c r="L284" s="9"/>
      <c r="M284" s="8"/>
      <c r="N284" s="381" t="str">
        <f>IF(D284="No",1,(IF(AND(C284="Part 1033",D284="Yes",H284="Line-Haul"),IF(E284&gt;=20,0.27,(VLOOKUP(E284,'Proration Factors'!$E$14:$F$33,2,FALSE))),(IF(AND(C284="Part 1033",D284="Yes",H284="Switch"),IF(E284&gt;=40,0.2,(VLOOKUP(E284,'Proration Factors'!$H$14:$I$53,2,FALSE))),(IF(AND(C284="Part 92",D284="Yes"),IF(E284&gt;=32,0.143,(VLOOKUP(E284,'Proration Factors'!$B$14:$C$45,2,FALSE))),"")))))))</f>
        <v/>
      </c>
      <c r="O284" s="382" t="str">
        <f t="shared" si="205"/>
        <v/>
      </c>
      <c r="P284" s="383" t="str">
        <f t="shared" si="206"/>
        <v/>
      </c>
      <c r="Q284" s="384" t="str">
        <f t="shared" si="181"/>
        <v/>
      </c>
      <c r="R284" s="3"/>
      <c r="S284" s="205"/>
      <c r="T284" s="60"/>
      <c r="U284" s="68">
        <f t="shared" si="224"/>
        <v>0</v>
      </c>
      <c r="V284" s="26">
        <f t="shared" si="225"/>
        <v>0</v>
      </c>
      <c r="W284" s="26">
        <f t="shared" si="226"/>
        <v>0</v>
      </c>
      <c r="X284" s="21">
        <f t="shared" si="227"/>
        <v>0</v>
      </c>
      <c r="Y284" s="42" t="str">
        <f t="shared" si="228"/>
        <v/>
      </c>
      <c r="Z284" s="26" t="str">
        <f t="shared" si="245"/>
        <v/>
      </c>
      <c r="AA284" s="22" t="str">
        <f t="shared" si="229"/>
        <v/>
      </c>
      <c r="AB284" s="22" t="str">
        <f t="shared" si="230"/>
        <v/>
      </c>
      <c r="AC284" s="26" t="str">
        <f t="shared" si="231"/>
        <v/>
      </c>
      <c r="AD284" s="27" t="str">
        <f t="shared" si="232"/>
        <v/>
      </c>
      <c r="AE284" s="69" t="str">
        <f t="shared" si="233"/>
        <v/>
      </c>
      <c r="AF284" s="60">
        <f t="shared" si="234"/>
        <v>0</v>
      </c>
      <c r="AG284" s="70" t="str">
        <f t="shared" si="235"/>
        <v/>
      </c>
      <c r="AH284" s="70" t="str">
        <f t="shared" si="247"/>
        <v/>
      </c>
      <c r="AI284" s="71" t="str">
        <f t="shared" si="236"/>
        <v/>
      </c>
      <c r="AJ284" s="69">
        <f t="shared" si="212"/>
        <v>0</v>
      </c>
      <c r="AK284" s="60">
        <f t="shared" si="213"/>
        <v>0</v>
      </c>
      <c r="AL284" s="60">
        <f t="shared" si="214"/>
        <v>0</v>
      </c>
      <c r="AM284" s="60">
        <f t="shared" si="215"/>
        <v>0</v>
      </c>
      <c r="AN284" s="60">
        <f t="shared" si="216"/>
        <v>0</v>
      </c>
      <c r="AO284" s="60">
        <f t="shared" si="217"/>
        <v>0</v>
      </c>
      <c r="AP284" s="60">
        <f t="shared" si="218"/>
        <v>0</v>
      </c>
      <c r="AQ284" s="60">
        <f t="shared" si="219"/>
        <v>0</v>
      </c>
      <c r="AR284" s="60">
        <f t="shared" si="220"/>
        <v>0</v>
      </c>
      <c r="AS284" s="60">
        <f t="shared" si="221"/>
        <v>0</v>
      </c>
      <c r="AT284" s="60">
        <f t="shared" si="222"/>
        <v>0</v>
      </c>
      <c r="AU284" s="60">
        <f t="shared" si="223"/>
        <v>0</v>
      </c>
      <c r="AV284" s="68">
        <f t="shared" si="237"/>
        <v>0</v>
      </c>
      <c r="AW284" s="68">
        <f t="shared" si="238"/>
        <v>0</v>
      </c>
      <c r="AX284" s="69" t="str">
        <f t="shared" si="246"/>
        <v/>
      </c>
      <c r="AY284" s="68" t="str">
        <f t="shared" ref="AY284:AY297" si="248">IF(AND(D284=$C$375,C284=$B$374,F284=$D$374,P284&lt;&gt;""),L284,"")</f>
        <v/>
      </c>
      <c r="AZ284" s="67" t="str">
        <f t="shared" si="239"/>
        <v/>
      </c>
      <c r="BA284" s="68" t="str">
        <f t="shared" si="240"/>
        <v/>
      </c>
      <c r="BB284" s="69" t="str">
        <f t="shared" si="241"/>
        <v/>
      </c>
      <c r="BC284" s="68">
        <f t="shared" si="242"/>
        <v>0</v>
      </c>
      <c r="BD284" s="67" t="str">
        <f t="shared" si="243"/>
        <v/>
      </c>
      <c r="BE284" s="69" t="str">
        <f t="shared" si="244"/>
        <v/>
      </c>
      <c r="BF284" s="68" t="str">
        <f t="shared" si="202"/>
        <v/>
      </c>
      <c r="BG284" s="67" t="str">
        <f t="shared" si="203"/>
        <v/>
      </c>
    </row>
    <row r="285" spans="1:59" ht="12" x14ac:dyDescent="0.3">
      <c r="A285" s="445"/>
      <c r="B285" s="3"/>
      <c r="C285" s="3"/>
      <c r="D285" s="495" t="str">
        <f t="shared" si="204"/>
        <v/>
      </c>
      <c r="E285" s="351"/>
      <c r="F285" s="3"/>
      <c r="G285" s="3"/>
      <c r="H285" s="4"/>
      <c r="I285" s="9"/>
      <c r="J285" s="9"/>
      <c r="K285" s="9"/>
      <c r="L285" s="9"/>
      <c r="M285" s="8"/>
      <c r="N285" s="381" t="str">
        <f>IF(D285="No",1,(IF(AND(C285="Part 1033",D285="Yes",H285="Line-Haul"),IF(E285&gt;=20,0.27,(VLOOKUP(E285,'Proration Factors'!$E$14:$F$33,2,FALSE))),(IF(AND(C285="Part 1033",D285="Yes",H285="Switch"),IF(E285&gt;=40,0.2,(VLOOKUP(E285,'Proration Factors'!$H$14:$I$53,2,FALSE))),(IF(AND(C285="Part 92",D285="Yes"),IF(E285&gt;=32,0.143,(VLOOKUP(E285,'Proration Factors'!$B$14:$C$45,2,FALSE))),"")))))))</f>
        <v/>
      </c>
      <c r="O285" s="382" t="str">
        <f t="shared" si="205"/>
        <v/>
      </c>
      <c r="P285" s="383" t="str">
        <f t="shared" si="206"/>
        <v/>
      </c>
      <c r="Q285" s="384" t="str">
        <f t="shared" si="181"/>
        <v/>
      </c>
      <c r="R285" s="3"/>
      <c r="S285" s="205"/>
      <c r="T285" s="60"/>
      <c r="U285" s="68">
        <f t="shared" si="224"/>
        <v>0</v>
      </c>
      <c r="V285" s="26">
        <f t="shared" si="225"/>
        <v>0</v>
      </c>
      <c r="W285" s="26">
        <f t="shared" si="226"/>
        <v>0</v>
      </c>
      <c r="X285" s="21">
        <f t="shared" si="227"/>
        <v>0</v>
      </c>
      <c r="Y285" s="42" t="str">
        <f t="shared" si="228"/>
        <v/>
      </c>
      <c r="Z285" s="26" t="str">
        <f t="shared" si="245"/>
        <v/>
      </c>
      <c r="AA285" s="22" t="str">
        <f t="shared" si="229"/>
        <v/>
      </c>
      <c r="AB285" s="22" t="str">
        <f t="shared" si="230"/>
        <v/>
      </c>
      <c r="AC285" s="26" t="str">
        <f t="shared" si="231"/>
        <v/>
      </c>
      <c r="AD285" s="27" t="str">
        <f t="shared" si="232"/>
        <v/>
      </c>
      <c r="AE285" s="69" t="str">
        <f t="shared" si="233"/>
        <v/>
      </c>
      <c r="AF285" s="60">
        <f t="shared" si="234"/>
        <v>0</v>
      </c>
      <c r="AG285" s="70" t="str">
        <f t="shared" si="235"/>
        <v/>
      </c>
      <c r="AH285" s="70" t="str">
        <f t="shared" si="247"/>
        <v/>
      </c>
      <c r="AI285" s="71" t="str">
        <f t="shared" si="236"/>
        <v/>
      </c>
      <c r="AJ285" s="69">
        <f t="shared" si="212"/>
        <v>0</v>
      </c>
      <c r="AK285" s="60">
        <f t="shared" si="213"/>
        <v>0</v>
      </c>
      <c r="AL285" s="60">
        <f t="shared" si="214"/>
        <v>0</v>
      </c>
      <c r="AM285" s="60">
        <f t="shared" si="215"/>
        <v>0</v>
      </c>
      <c r="AN285" s="60">
        <f t="shared" si="216"/>
        <v>0</v>
      </c>
      <c r="AO285" s="60">
        <f t="shared" si="217"/>
        <v>0</v>
      </c>
      <c r="AP285" s="60">
        <f t="shared" si="218"/>
        <v>0</v>
      </c>
      <c r="AQ285" s="60">
        <f t="shared" si="219"/>
        <v>0</v>
      </c>
      <c r="AR285" s="60">
        <f t="shared" si="220"/>
        <v>0</v>
      </c>
      <c r="AS285" s="60">
        <f t="shared" si="221"/>
        <v>0</v>
      </c>
      <c r="AT285" s="60">
        <f t="shared" si="222"/>
        <v>0</v>
      </c>
      <c r="AU285" s="60">
        <f t="shared" si="223"/>
        <v>0</v>
      </c>
      <c r="AV285" s="68">
        <f t="shared" si="237"/>
        <v>0</v>
      </c>
      <c r="AW285" s="68">
        <f t="shared" si="238"/>
        <v>0</v>
      </c>
      <c r="AX285" s="69" t="str">
        <f t="shared" si="246"/>
        <v/>
      </c>
      <c r="AY285" s="68" t="str">
        <f t="shared" si="248"/>
        <v/>
      </c>
      <c r="AZ285" s="67" t="str">
        <f t="shared" si="239"/>
        <v/>
      </c>
      <c r="BA285" s="68" t="str">
        <f t="shared" si="240"/>
        <v/>
      </c>
      <c r="BB285" s="69" t="str">
        <f t="shared" si="241"/>
        <v/>
      </c>
      <c r="BC285" s="68">
        <f t="shared" si="242"/>
        <v>0</v>
      </c>
      <c r="BD285" s="67" t="str">
        <f t="shared" si="243"/>
        <v/>
      </c>
      <c r="BE285" s="69" t="str">
        <f t="shared" si="244"/>
        <v/>
      </c>
      <c r="BF285" s="68" t="str">
        <f t="shared" si="202"/>
        <v/>
      </c>
      <c r="BG285" s="67" t="str">
        <f t="shared" si="203"/>
        <v/>
      </c>
    </row>
    <row r="286" spans="1:59" ht="12" x14ac:dyDescent="0.3">
      <c r="A286" s="445"/>
      <c r="B286" s="3"/>
      <c r="C286" s="3"/>
      <c r="D286" s="495" t="str">
        <f t="shared" si="204"/>
        <v/>
      </c>
      <c r="E286" s="351"/>
      <c r="F286" s="3"/>
      <c r="G286" s="3"/>
      <c r="H286" s="4"/>
      <c r="I286" s="9"/>
      <c r="J286" s="9"/>
      <c r="K286" s="9"/>
      <c r="L286" s="9"/>
      <c r="M286" s="8"/>
      <c r="N286" s="381" t="str">
        <f>IF(D286="No",1,(IF(AND(C286="Part 1033",D286="Yes",H286="Line-Haul"),IF(E286&gt;=20,0.27,(VLOOKUP(E286,'Proration Factors'!$E$14:$F$33,2,FALSE))),(IF(AND(C286="Part 1033",D286="Yes",H286="Switch"),IF(E286&gt;=40,0.2,(VLOOKUP(E286,'Proration Factors'!$H$14:$I$53,2,FALSE))),(IF(AND(C286="Part 92",D286="Yes"),IF(E286&gt;=32,0.143,(VLOOKUP(E286,'Proration Factors'!$B$14:$C$45,2,FALSE))),"")))))))</f>
        <v/>
      </c>
      <c r="O286" s="382" t="str">
        <f t="shared" si="205"/>
        <v/>
      </c>
      <c r="P286" s="383" t="str">
        <f t="shared" si="206"/>
        <v/>
      </c>
      <c r="Q286" s="384" t="str">
        <f t="shared" si="181"/>
        <v/>
      </c>
      <c r="R286" s="3"/>
      <c r="S286" s="205"/>
      <c r="T286" s="60"/>
      <c r="U286" s="68">
        <f t="shared" si="224"/>
        <v>0</v>
      </c>
      <c r="V286" s="26">
        <f t="shared" si="225"/>
        <v>0</v>
      </c>
      <c r="W286" s="26">
        <f t="shared" si="226"/>
        <v>0</v>
      </c>
      <c r="X286" s="21">
        <f t="shared" si="227"/>
        <v>0</v>
      </c>
      <c r="Y286" s="42" t="str">
        <f t="shared" si="228"/>
        <v/>
      </c>
      <c r="Z286" s="26" t="str">
        <f t="shared" si="245"/>
        <v/>
      </c>
      <c r="AA286" s="22" t="str">
        <f t="shared" si="229"/>
        <v/>
      </c>
      <c r="AB286" s="22" t="str">
        <f t="shared" si="230"/>
        <v/>
      </c>
      <c r="AC286" s="26" t="str">
        <f t="shared" si="231"/>
        <v/>
      </c>
      <c r="AD286" s="27" t="str">
        <f t="shared" si="232"/>
        <v/>
      </c>
      <c r="AE286" s="69" t="str">
        <f t="shared" si="233"/>
        <v/>
      </c>
      <c r="AF286" s="60">
        <f t="shared" si="234"/>
        <v>0</v>
      </c>
      <c r="AG286" s="70" t="str">
        <f t="shared" si="235"/>
        <v/>
      </c>
      <c r="AH286" s="70" t="str">
        <f t="shared" si="247"/>
        <v/>
      </c>
      <c r="AI286" s="71" t="str">
        <f t="shared" si="236"/>
        <v/>
      </c>
      <c r="AJ286" s="69">
        <f t="shared" si="212"/>
        <v>0</v>
      </c>
      <c r="AK286" s="60">
        <f t="shared" si="213"/>
        <v>0</v>
      </c>
      <c r="AL286" s="60">
        <f t="shared" si="214"/>
        <v>0</v>
      </c>
      <c r="AM286" s="60">
        <f t="shared" si="215"/>
        <v>0</v>
      </c>
      <c r="AN286" s="60">
        <f t="shared" si="216"/>
        <v>0</v>
      </c>
      <c r="AO286" s="60">
        <f t="shared" si="217"/>
        <v>0</v>
      </c>
      <c r="AP286" s="60">
        <f t="shared" si="218"/>
        <v>0</v>
      </c>
      <c r="AQ286" s="60">
        <f t="shared" si="219"/>
        <v>0</v>
      </c>
      <c r="AR286" s="60">
        <f t="shared" si="220"/>
        <v>0</v>
      </c>
      <c r="AS286" s="60">
        <f t="shared" si="221"/>
        <v>0</v>
      </c>
      <c r="AT286" s="60">
        <f t="shared" si="222"/>
        <v>0</v>
      </c>
      <c r="AU286" s="60">
        <f t="shared" si="223"/>
        <v>0</v>
      </c>
      <c r="AV286" s="68">
        <f t="shared" si="237"/>
        <v>0</v>
      </c>
      <c r="AW286" s="68">
        <f t="shared" si="238"/>
        <v>0</v>
      </c>
      <c r="AX286" s="69" t="str">
        <f t="shared" si="246"/>
        <v/>
      </c>
      <c r="AY286" s="68" t="str">
        <f t="shared" si="248"/>
        <v/>
      </c>
      <c r="AZ286" s="67" t="str">
        <f t="shared" si="239"/>
        <v/>
      </c>
      <c r="BA286" s="68" t="str">
        <f t="shared" si="240"/>
        <v/>
      </c>
      <c r="BB286" s="69" t="str">
        <f t="shared" si="241"/>
        <v/>
      </c>
      <c r="BC286" s="68">
        <f t="shared" si="242"/>
        <v>0</v>
      </c>
      <c r="BD286" s="67" t="str">
        <f t="shared" si="243"/>
        <v/>
      </c>
      <c r="BE286" s="69" t="str">
        <f t="shared" si="244"/>
        <v/>
      </c>
      <c r="BF286" s="68" t="str">
        <f t="shared" si="202"/>
        <v/>
      </c>
      <c r="BG286" s="67" t="str">
        <f t="shared" si="203"/>
        <v/>
      </c>
    </row>
    <row r="287" spans="1:59" ht="12" x14ac:dyDescent="0.3">
      <c r="A287" s="445"/>
      <c r="B287" s="3"/>
      <c r="C287" s="3"/>
      <c r="D287" s="495" t="str">
        <f t="shared" si="204"/>
        <v/>
      </c>
      <c r="E287" s="3"/>
      <c r="F287" s="3"/>
      <c r="G287" s="3"/>
      <c r="H287" s="4"/>
      <c r="I287" s="9"/>
      <c r="J287" s="9"/>
      <c r="K287" s="9"/>
      <c r="L287" s="9"/>
      <c r="M287" s="8"/>
      <c r="N287" s="381" t="str">
        <f>IF(D287="No",1,(IF(AND(C287="Part 1033",D287="Yes",H287="Line-Haul"),IF(E287&gt;=20,0.27,(VLOOKUP(E287,'Proration Factors'!$E$14:$F$33,2,FALSE))),(IF(AND(C287="Part 1033",D287="Yes",H287="Switch"),IF(E287&gt;=40,0.2,(VLOOKUP(E287,'Proration Factors'!$H$14:$I$53,2,FALSE))),(IF(AND(C287="Part 92",D287="Yes"),IF(E287&gt;=32,0.143,(VLOOKUP(E287,'Proration Factors'!$B$14:$C$45,2,FALSE))),"")))))))</f>
        <v/>
      </c>
      <c r="O287" s="382" t="str">
        <f t="shared" si="205"/>
        <v/>
      </c>
      <c r="P287" s="383" t="str">
        <f t="shared" si="206"/>
        <v/>
      </c>
      <c r="Q287" s="384" t="str">
        <f t="shared" si="181"/>
        <v/>
      </c>
      <c r="R287" s="3"/>
      <c r="S287" s="205"/>
      <c r="T287" s="60"/>
      <c r="U287" s="68">
        <f t="shared" si="224"/>
        <v>0</v>
      </c>
      <c r="V287" s="26">
        <f t="shared" si="225"/>
        <v>0</v>
      </c>
      <c r="W287" s="26">
        <f t="shared" si="226"/>
        <v>0</v>
      </c>
      <c r="X287" s="21">
        <f t="shared" si="227"/>
        <v>0</v>
      </c>
      <c r="Y287" s="42" t="str">
        <f t="shared" si="228"/>
        <v/>
      </c>
      <c r="Z287" s="26" t="str">
        <f t="shared" si="245"/>
        <v/>
      </c>
      <c r="AA287" s="22" t="str">
        <f t="shared" si="229"/>
        <v/>
      </c>
      <c r="AB287" s="22" t="str">
        <f t="shared" si="230"/>
        <v/>
      </c>
      <c r="AC287" s="26" t="str">
        <f t="shared" si="231"/>
        <v/>
      </c>
      <c r="AD287" s="27" t="str">
        <f t="shared" si="232"/>
        <v/>
      </c>
      <c r="AE287" s="69" t="str">
        <f t="shared" si="233"/>
        <v/>
      </c>
      <c r="AF287" s="60">
        <f t="shared" si="234"/>
        <v>0</v>
      </c>
      <c r="AG287" s="70" t="str">
        <f t="shared" si="235"/>
        <v/>
      </c>
      <c r="AH287" s="70" t="str">
        <f t="shared" si="247"/>
        <v/>
      </c>
      <c r="AI287" s="71" t="str">
        <f t="shared" si="236"/>
        <v/>
      </c>
      <c r="AJ287" s="69">
        <f t="shared" si="212"/>
        <v>0</v>
      </c>
      <c r="AK287" s="60">
        <f t="shared" si="213"/>
        <v>0</v>
      </c>
      <c r="AL287" s="60">
        <f t="shared" si="214"/>
        <v>0</v>
      </c>
      <c r="AM287" s="60">
        <f t="shared" si="215"/>
        <v>0</v>
      </c>
      <c r="AN287" s="60">
        <f t="shared" si="216"/>
        <v>0</v>
      </c>
      <c r="AO287" s="60">
        <f t="shared" si="217"/>
        <v>0</v>
      </c>
      <c r="AP287" s="60">
        <f t="shared" si="218"/>
        <v>0</v>
      </c>
      <c r="AQ287" s="60">
        <f t="shared" si="219"/>
        <v>0</v>
      </c>
      <c r="AR287" s="60">
        <f t="shared" si="220"/>
        <v>0</v>
      </c>
      <c r="AS287" s="60">
        <f t="shared" si="221"/>
        <v>0</v>
      </c>
      <c r="AT287" s="60">
        <f t="shared" si="222"/>
        <v>0</v>
      </c>
      <c r="AU287" s="60">
        <f t="shared" si="223"/>
        <v>0</v>
      </c>
      <c r="AV287" s="68">
        <f t="shared" si="237"/>
        <v>0</v>
      </c>
      <c r="AW287" s="68">
        <f t="shared" si="238"/>
        <v>0</v>
      </c>
      <c r="AX287" s="69" t="str">
        <f t="shared" si="246"/>
        <v/>
      </c>
      <c r="AY287" s="68" t="str">
        <f t="shared" si="248"/>
        <v/>
      </c>
      <c r="AZ287" s="67" t="str">
        <f t="shared" si="239"/>
        <v/>
      </c>
      <c r="BA287" s="68" t="str">
        <f t="shared" si="240"/>
        <v/>
      </c>
      <c r="BB287" s="69" t="str">
        <f t="shared" si="241"/>
        <v/>
      </c>
      <c r="BC287" s="68">
        <f t="shared" si="242"/>
        <v>0</v>
      </c>
      <c r="BD287" s="67" t="str">
        <f t="shared" si="243"/>
        <v/>
      </c>
      <c r="BE287" s="69" t="str">
        <f t="shared" si="244"/>
        <v/>
      </c>
      <c r="BF287" s="68" t="str">
        <f t="shared" si="202"/>
        <v/>
      </c>
      <c r="BG287" s="67" t="str">
        <f t="shared" si="203"/>
        <v/>
      </c>
    </row>
    <row r="288" spans="1:59" ht="12" x14ac:dyDescent="0.3">
      <c r="A288" s="445"/>
      <c r="B288" s="3"/>
      <c r="C288" s="3"/>
      <c r="D288" s="495" t="str">
        <f t="shared" si="204"/>
        <v/>
      </c>
      <c r="E288" s="3"/>
      <c r="F288" s="3"/>
      <c r="G288" s="3"/>
      <c r="H288" s="4"/>
      <c r="I288" s="9"/>
      <c r="J288" s="9"/>
      <c r="K288" s="9"/>
      <c r="L288" s="9"/>
      <c r="M288" s="8"/>
      <c r="N288" s="381" t="str">
        <f>IF(D288="No",1,(IF(AND(C288="Part 1033",D288="Yes",H288="Line-Haul"),IF(E288&gt;=20,0.27,(VLOOKUP(E288,'Proration Factors'!$E$14:$F$33,2,FALSE))),(IF(AND(C288="Part 1033",D288="Yes",H288="Switch"),IF(E288&gt;=40,0.2,(VLOOKUP(E288,'Proration Factors'!$H$14:$I$53,2,FALSE))),(IF(AND(C288="Part 92",D288="Yes"),IF(E288&gt;=32,0.143,(VLOOKUP(E288,'Proration Factors'!$B$14:$C$45,2,FALSE))),"")))))))</f>
        <v/>
      </c>
      <c r="O288" s="382" t="str">
        <f t="shared" si="205"/>
        <v/>
      </c>
      <c r="P288" s="383" t="str">
        <f t="shared" si="206"/>
        <v/>
      </c>
      <c r="Q288" s="384" t="str">
        <f t="shared" si="181"/>
        <v/>
      </c>
      <c r="R288" s="3"/>
      <c r="S288" s="205"/>
      <c r="T288" s="60"/>
      <c r="U288" s="68">
        <f t="shared" si="224"/>
        <v>0</v>
      </c>
      <c r="V288" s="26">
        <f t="shared" si="225"/>
        <v>0</v>
      </c>
      <c r="W288" s="26">
        <f t="shared" si="226"/>
        <v>0</v>
      </c>
      <c r="X288" s="21">
        <f t="shared" si="227"/>
        <v>0</v>
      </c>
      <c r="Y288" s="42" t="str">
        <f t="shared" si="228"/>
        <v/>
      </c>
      <c r="Z288" s="26" t="str">
        <f t="shared" si="245"/>
        <v/>
      </c>
      <c r="AA288" s="22" t="str">
        <f t="shared" si="229"/>
        <v/>
      </c>
      <c r="AB288" s="22" t="str">
        <f t="shared" si="230"/>
        <v/>
      </c>
      <c r="AC288" s="26" t="str">
        <f t="shared" si="231"/>
        <v/>
      </c>
      <c r="AD288" s="27" t="str">
        <f t="shared" si="232"/>
        <v/>
      </c>
      <c r="AE288" s="69" t="str">
        <f t="shared" si="233"/>
        <v/>
      </c>
      <c r="AF288" s="60">
        <f t="shared" si="234"/>
        <v>0</v>
      </c>
      <c r="AG288" s="70" t="str">
        <f t="shared" si="235"/>
        <v/>
      </c>
      <c r="AH288" s="70" t="str">
        <f t="shared" si="247"/>
        <v/>
      </c>
      <c r="AI288" s="71" t="str">
        <f t="shared" si="236"/>
        <v/>
      </c>
      <c r="AJ288" s="69">
        <f t="shared" si="212"/>
        <v>0</v>
      </c>
      <c r="AK288" s="60">
        <f t="shared" si="213"/>
        <v>0</v>
      </c>
      <c r="AL288" s="60">
        <f t="shared" si="214"/>
        <v>0</v>
      </c>
      <c r="AM288" s="60">
        <f t="shared" si="215"/>
        <v>0</v>
      </c>
      <c r="AN288" s="60">
        <f t="shared" si="216"/>
        <v>0</v>
      </c>
      <c r="AO288" s="60">
        <f t="shared" si="217"/>
        <v>0</v>
      </c>
      <c r="AP288" s="60">
        <f t="shared" si="218"/>
        <v>0</v>
      </c>
      <c r="AQ288" s="60">
        <f t="shared" si="219"/>
        <v>0</v>
      </c>
      <c r="AR288" s="60">
        <f t="shared" si="220"/>
        <v>0</v>
      </c>
      <c r="AS288" s="60">
        <f t="shared" si="221"/>
        <v>0</v>
      </c>
      <c r="AT288" s="60">
        <f t="shared" si="222"/>
        <v>0</v>
      </c>
      <c r="AU288" s="60">
        <f t="shared" si="223"/>
        <v>0</v>
      </c>
      <c r="AV288" s="68">
        <f t="shared" si="237"/>
        <v>0</v>
      </c>
      <c r="AW288" s="68">
        <f t="shared" si="238"/>
        <v>0</v>
      </c>
      <c r="AX288" s="69" t="str">
        <f t="shared" si="246"/>
        <v/>
      </c>
      <c r="AY288" s="68" t="str">
        <f t="shared" si="248"/>
        <v/>
      </c>
      <c r="AZ288" s="67" t="str">
        <f t="shared" si="239"/>
        <v/>
      </c>
      <c r="BA288" s="68" t="str">
        <f t="shared" si="240"/>
        <v/>
      </c>
      <c r="BB288" s="69" t="str">
        <f t="shared" si="241"/>
        <v/>
      </c>
      <c r="BC288" s="68">
        <f t="shared" si="242"/>
        <v>0</v>
      </c>
      <c r="BD288" s="67" t="str">
        <f t="shared" si="243"/>
        <v/>
      </c>
      <c r="BE288" s="69" t="str">
        <f t="shared" si="244"/>
        <v/>
      </c>
      <c r="BF288" s="68" t="str">
        <f t="shared" si="202"/>
        <v/>
      </c>
      <c r="BG288" s="67" t="str">
        <f t="shared" si="203"/>
        <v/>
      </c>
    </row>
    <row r="289" spans="1:59" ht="12" x14ac:dyDescent="0.3">
      <c r="A289" s="445"/>
      <c r="B289" s="3"/>
      <c r="C289" s="3"/>
      <c r="D289" s="495" t="str">
        <f t="shared" si="204"/>
        <v/>
      </c>
      <c r="E289" s="3"/>
      <c r="F289" s="3"/>
      <c r="G289" s="3"/>
      <c r="H289" s="4"/>
      <c r="I289" s="9"/>
      <c r="J289" s="9"/>
      <c r="K289" s="9"/>
      <c r="L289" s="9"/>
      <c r="M289" s="8"/>
      <c r="N289" s="381" t="str">
        <f>IF(D289="No",1,(IF(AND(C289="Part 1033",D289="Yes",H289="Line-Haul"),IF(E289&gt;=20,0.27,(VLOOKUP(E289,'Proration Factors'!$E$14:$F$33,2,FALSE))),(IF(AND(C289="Part 1033",D289="Yes",H289="Switch"),IF(E289&gt;=40,0.2,(VLOOKUP(E289,'Proration Factors'!$H$14:$I$53,2,FALSE))),(IF(AND(C289="Part 92",D289="Yes"),IF(E289&gt;=32,0.143,(VLOOKUP(E289,'Proration Factors'!$B$14:$C$45,2,FALSE))),"")))))))</f>
        <v/>
      </c>
      <c r="O289" s="382" t="str">
        <f t="shared" si="205"/>
        <v/>
      </c>
      <c r="P289" s="383" t="str">
        <f t="shared" si="206"/>
        <v/>
      </c>
      <c r="Q289" s="384" t="str">
        <f t="shared" si="181"/>
        <v/>
      </c>
      <c r="R289" s="3"/>
      <c r="S289" s="205"/>
      <c r="T289" s="60"/>
      <c r="U289" s="68">
        <f t="shared" si="224"/>
        <v>0</v>
      </c>
      <c r="V289" s="26">
        <f t="shared" si="225"/>
        <v>0</v>
      </c>
      <c r="W289" s="26">
        <f t="shared" si="226"/>
        <v>0</v>
      </c>
      <c r="X289" s="21">
        <f t="shared" si="227"/>
        <v>0</v>
      </c>
      <c r="Y289" s="42" t="str">
        <f t="shared" si="228"/>
        <v/>
      </c>
      <c r="Z289" s="26" t="str">
        <f t="shared" si="245"/>
        <v/>
      </c>
      <c r="AA289" s="22" t="str">
        <f t="shared" si="229"/>
        <v/>
      </c>
      <c r="AB289" s="22" t="str">
        <f t="shared" si="230"/>
        <v/>
      </c>
      <c r="AC289" s="26" t="str">
        <f t="shared" si="231"/>
        <v/>
      </c>
      <c r="AD289" s="27" t="str">
        <f t="shared" si="232"/>
        <v/>
      </c>
      <c r="AE289" s="69" t="str">
        <f t="shared" si="233"/>
        <v/>
      </c>
      <c r="AF289" s="60">
        <f t="shared" si="234"/>
        <v>0</v>
      </c>
      <c r="AG289" s="70" t="str">
        <f t="shared" si="235"/>
        <v/>
      </c>
      <c r="AH289" s="70" t="str">
        <f t="shared" si="247"/>
        <v/>
      </c>
      <c r="AI289" s="71" t="str">
        <f t="shared" si="236"/>
        <v/>
      </c>
      <c r="AJ289" s="69">
        <f t="shared" si="212"/>
        <v>0</v>
      </c>
      <c r="AK289" s="60">
        <f t="shared" si="213"/>
        <v>0</v>
      </c>
      <c r="AL289" s="60">
        <f t="shared" si="214"/>
        <v>0</v>
      </c>
      <c r="AM289" s="60">
        <f t="shared" si="215"/>
        <v>0</v>
      </c>
      <c r="AN289" s="60">
        <f t="shared" si="216"/>
        <v>0</v>
      </c>
      <c r="AO289" s="60">
        <f t="shared" si="217"/>
        <v>0</v>
      </c>
      <c r="AP289" s="60">
        <f t="shared" si="218"/>
        <v>0</v>
      </c>
      <c r="AQ289" s="60">
        <f t="shared" si="219"/>
        <v>0</v>
      </c>
      <c r="AR289" s="60">
        <f t="shared" si="220"/>
        <v>0</v>
      </c>
      <c r="AS289" s="60">
        <f t="shared" si="221"/>
        <v>0</v>
      </c>
      <c r="AT289" s="60">
        <f t="shared" si="222"/>
        <v>0</v>
      </c>
      <c r="AU289" s="60">
        <f t="shared" si="223"/>
        <v>0</v>
      </c>
      <c r="AV289" s="68">
        <f t="shared" si="237"/>
        <v>0</v>
      </c>
      <c r="AW289" s="68">
        <f t="shared" si="238"/>
        <v>0</v>
      </c>
      <c r="AX289" s="69" t="str">
        <f t="shared" si="246"/>
        <v/>
      </c>
      <c r="AY289" s="68" t="str">
        <f t="shared" si="248"/>
        <v/>
      </c>
      <c r="AZ289" s="67" t="str">
        <f t="shared" si="239"/>
        <v/>
      </c>
      <c r="BA289" s="68" t="str">
        <f t="shared" si="240"/>
        <v/>
      </c>
      <c r="BB289" s="69" t="str">
        <f t="shared" si="241"/>
        <v/>
      </c>
      <c r="BC289" s="68">
        <f t="shared" si="242"/>
        <v>0</v>
      </c>
      <c r="BD289" s="67" t="str">
        <f t="shared" si="243"/>
        <v/>
      </c>
      <c r="BE289" s="69" t="str">
        <f t="shared" si="244"/>
        <v/>
      </c>
      <c r="BF289" s="68" t="str">
        <f t="shared" si="202"/>
        <v/>
      </c>
      <c r="BG289" s="67" t="str">
        <f t="shared" si="203"/>
        <v/>
      </c>
    </row>
    <row r="290" spans="1:59" ht="12" x14ac:dyDescent="0.3">
      <c r="A290" s="445"/>
      <c r="B290" s="3"/>
      <c r="C290" s="3"/>
      <c r="D290" s="495" t="str">
        <f t="shared" si="204"/>
        <v/>
      </c>
      <c r="E290" s="3"/>
      <c r="F290" s="3"/>
      <c r="G290" s="3"/>
      <c r="H290" s="4"/>
      <c r="I290" s="9"/>
      <c r="J290" s="9"/>
      <c r="K290" s="9"/>
      <c r="L290" s="9"/>
      <c r="M290" s="8"/>
      <c r="N290" s="381" t="str">
        <f>IF(D290="No",1,(IF(AND(C290="Part 1033",D290="Yes",H290="Line-Haul"),IF(E290&gt;=20,0.27,(VLOOKUP(E290,'Proration Factors'!$E$14:$F$33,2,FALSE))),(IF(AND(C290="Part 1033",D290="Yes",H290="Switch"),IF(E290&gt;=40,0.2,(VLOOKUP(E290,'Proration Factors'!$H$14:$I$53,2,FALSE))),(IF(AND(C290="Part 92",D290="Yes"),IF(E290&gt;=32,0.143,(VLOOKUP(E290,'Proration Factors'!$B$14:$C$45,2,FALSE))),"")))))))</f>
        <v/>
      </c>
      <c r="O290" s="382" t="str">
        <f t="shared" si="205"/>
        <v/>
      </c>
      <c r="P290" s="383" t="str">
        <f t="shared" si="206"/>
        <v/>
      </c>
      <c r="Q290" s="384" t="str">
        <f t="shared" si="181"/>
        <v/>
      </c>
      <c r="R290" s="3"/>
      <c r="S290" s="205"/>
      <c r="T290" s="60"/>
      <c r="U290" s="68">
        <f t="shared" si="224"/>
        <v>0</v>
      </c>
      <c r="V290" s="26">
        <f t="shared" si="225"/>
        <v>0</v>
      </c>
      <c r="W290" s="26">
        <f t="shared" si="226"/>
        <v>0</v>
      </c>
      <c r="X290" s="21">
        <f t="shared" si="227"/>
        <v>0</v>
      </c>
      <c r="Y290" s="42" t="str">
        <f t="shared" si="228"/>
        <v/>
      </c>
      <c r="Z290" s="26" t="str">
        <f t="shared" si="245"/>
        <v/>
      </c>
      <c r="AA290" s="22" t="str">
        <f t="shared" si="229"/>
        <v/>
      </c>
      <c r="AB290" s="22" t="str">
        <f t="shared" si="230"/>
        <v/>
      </c>
      <c r="AC290" s="26" t="str">
        <f t="shared" si="231"/>
        <v/>
      </c>
      <c r="AD290" s="27" t="str">
        <f t="shared" si="232"/>
        <v/>
      </c>
      <c r="AE290" s="69" t="str">
        <f t="shared" si="233"/>
        <v/>
      </c>
      <c r="AF290" s="60">
        <f t="shared" si="234"/>
        <v>0</v>
      </c>
      <c r="AG290" s="70" t="str">
        <f t="shared" si="235"/>
        <v/>
      </c>
      <c r="AH290" s="70" t="str">
        <f t="shared" si="247"/>
        <v/>
      </c>
      <c r="AI290" s="71" t="str">
        <f t="shared" si="236"/>
        <v/>
      </c>
      <c r="AJ290" s="69">
        <f t="shared" si="212"/>
        <v>0</v>
      </c>
      <c r="AK290" s="60">
        <f t="shared" si="213"/>
        <v>0</v>
      </c>
      <c r="AL290" s="60">
        <f t="shared" si="214"/>
        <v>0</v>
      </c>
      <c r="AM290" s="60">
        <f t="shared" si="215"/>
        <v>0</v>
      </c>
      <c r="AN290" s="60">
        <f t="shared" si="216"/>
        <v>0</v>
      </c>
      <c r="AO290" s="60">
        <f t="shared" si="217"/>
        <v>0</v>
      </c>
      <c r="AP290" s="60">
        <f t="shared" si="218"/>
        <v>0</v>
      </c>
      <c r="AQ290" s="60">
        <f t="shared" si="219"/>
        <v>0</v>
      </c>
      <c r="AR290" s="60">
        <f t="shared" si="220"/>
        <v>0</v>
      </c>
      <c r="AS290" s="60">
        <f t="shared" si="221"/>
        <v>0</v>
      </c>
      <c r="AT290" s="60">
        <f t="shared" si="222"/>
        <v>0</v>
      </c>
      <c r="AU290" s="60">
        <f t="shared" si="223"/>
        <v>0</v>
      </c>
      <c r="AV290" s="68">
        <f t="shared" si="237"/>
        <v>0</v>
      </c>
      <c r="AW290" s="68">
        <f t="shared" si="238"/>
        <v>0</v>
      </c>
      <c r="AX290" s="69" t="str">
        <f t="shared" si="246"/>
        <v/>
      </c>
      <c r="AY290" s="68" t="str">
        <f t="shared" si="248"/>
        <v/>
      </c>
      <c r="AZ290" s="67" t="str">
        <f t="shared" si="239"/>
        <v/>
      </c>
      <c r="BA290" s="68" t="str">
        <f t="shared" si="240"/>
        <v/>
      </c>
      <c r="BB290" s="69" t="str">
        <f t="shared" si="241"/>
        <v/>
      </c>
      <c r="BC290" s="68">
        <f t="shared" si="242"/>
        <v>0</v>
      </c>
      <c r="BD290" s="67" t="str">
        <f t="shared" si="243"/>
        <v/>
      </c>
      <c r="BE290" s="69" t="str">
        <f t="shared" si="244"/>
        <v/>
      </c>
      <c r="BF290" s="68" t="str">
        <f t="shared" si="202"/>
        <v/>
      </c>
      <c r="BG290" s="67" t="str">
        <f t="shared" si="203"/>
        <v/>
      </c>
    </row>
    <row r="291" spans="1:59" ht="12" x14ac:dyDescent="0.3">
      <c r="A291" s="445"/>
      <c r="B291" s="3"/>
      <c r="C291" s="3"/>
      <c r="D291" s="495" t="str">
        <f t="shared" si="204"/>
        <v/>
      </c>
      <c r="E291" s="3"/>
      <c r="F291" s="3"/>
      <c r="G291" s="3"/>
      <c r="H291" s="4"/>
      <c r="I291" s="9"/>
      <c r="J291" s="9"/>
      <c r="K291" s="9"/>
      <c r="L291" s="9"/>
      <c r="M291" s="8"/>
      <c r="N291" s="381" t="str">
        <f>IF(D291="No",1,(IF(AND(C291="Part 1033",D291="Yes",H291="Line-Haul"),IF(E291&gt;=20,0.27,(VLOOKUP(E291,'Proration Factors'!$E$14:$F$33,2,FALSE))),(IF(AND(C291="Part 1033",D291="Yes",H291="Switch"),IF(E291&gt;=40,0.2,(VLOOKUP(E291,'Proration Factors'!$H$14:$I$53,2,FALSE))),(IF(AND(C291="Part 92",D291="Yes"),IF(E291&gt;=32,0.143,(VLOOKUP(E291,'Proration Factors'!$B$14:$C$45,2,FALSE))),"")))))))</f>
        <v/>
      </c>
      <c r="O291" s="382" t="str">
        <f t="shared" si="205"/>
        <v/>
      </c>
      <c r="P291" s="383" t="str">
        <f t="shared" si="206"/>
        <v/>
      </c>
      <c r="Q291" s="384" t="str">
        <f t="shared" si="181"/>
        <v/>
      </c>
      <c r="R291" s="3"/>
      <c r="S291" s="205"/>
      <c r="T291" s="60"/>
      <c r="U291" s="68">
        <f t="shared" si="224"/>
        <v>0</v>
      </c>
      <c r="V291" s="26">
        <f t="shared" si="225"/>
        <v>0</v>
      </c>
      <c r="W291" s="26">
        <f t="shared" si="226"/>
        <v>0</v>
      </c>
      <c r="X291" s="21">
        <f t="shared" si="227"/>
        <v>0</v>
      </c>
      <c r="Y291" s="42" t="str">
        <f t="shared" si="228"/>
        <v/>
      </c>
      <c r="Z291" s="26" t="str">
        <f t="shared" si="245"/>
        <v/>
      </c>
      <c r="AA291" s="22" t="str">
        <f t="shared" si="229"/>
        <v/>
      </c>
      <c r="AB291" s="22" t="str">
        <f t="shared" si="230"/>
        <v/>
      </c>
      <c r="AC291" s="26" t="str">
        <f t="shared" si="231"/>
        <v/>
      </c>
      <c r="AD291" s="27" t="str">
        <f t="shared" si="232"/>
        <v/>
      </c>
      <c r="AE291" s="69" t="str">
        <f t="shared" si="233"/>
        <v/>
      </c>
      <c r="AF291" s="60">
        <f t="shared" si="234"/>
        <v>0</v>
      </c>
      <c r="AG291" s="70" t="str">
        <f t="shared" si="235"/>
        <v/>
      </c>
      <c r="AH291" s="70" t="str">
        <f t="shared" si="247"/>
        <v/>
      </c>
      <c r="AI291" s="71" t="str">
        <f t="shared" si="236"/>
        <v/>
      </c>
      <c r="AJ291" s="69">
        <f t="shared" si="212"/>
        <v>0</v>
      </c>
      <c r="AK291" s="60">
        <f t="shared" si="213"/>
        <v>0</v>
      </c>
      <c r="AL291" s="60">
        <f t="shared" si="214"/>
        <v>0</v>
      </c>
      <c r="AM291" s="60">
        <f t="shared" si="215"/>
        <v>0</v>
      </c>
      <c r="AN291" s="60">
        <f t="shared" si="216"/>
        <v>0</v>
      </c>
      <c r="AO291" s="60">
        <f t="shared" si="217"/>
        <v>0</v>
      </c>
      <c r="AP291" s="60">
        <f t="shared" si="218"/>
        <v>0</v>
      </c>
      <c r="AQ291" s="60">
        <f t="shared" si="219"/>
        <v>0</v>
      </c>
      <c r="AR291" s="60">
        <f t="shared" si="220"/>
        <v>0</v>
      </c>
      <c r="AS291" s="60">
        <f t="shared" si="221"/>
        <v>0</v>
      </c>
      <c r="AT291" s="60">
        <f t="shared" si="222"/>
        <v>0</v>
      </c>
      <c r="AU291" s="60">
        <f t="shared" si="223"/>
        <v>0</v>
      </c>
      <c r="AV291" s="68">
        <f t="shared" si="237"/>
        <v>0</v>
      </c>
      <c r="AW291" s="68">
        <f t="shared" si="238"/>
        <v>0</v>
      </c>
      <c r="AX291" s="69" t="str">
        <f t="shared" si="246"/>
        <v/>
      </c>
      <c r="AY291" s="68" t="str">
        <f t="shared" si="248"/>
        <v/>
      </c>
      <c r="AZ291" s="67" t="str">
        <f t="shared" si="239"/>
        <v/>
      </c>
      <c r="BA291" s="68" t="str">
        <f t="shared" si="240"/>
        <v/>
      </c>
      <c r="BB291" s="69" t="str">
        <f t="shared" si="241"/>
        <v/>
      </c>
      <c r="BC291" s="68">
        <f t="shared" si="242"/>
        <v>0</v>
      </c>
      <c r="BD291" s="67" t="str">
        <f t="shared" si="243"/>
        <v/>
      </c>
      <c r="BE291" s="69" t="str">
        <f t="shared" si="244"/>
        <v/>
      </c>
      <c r="BF291" s="68" t="str">
        <f t="shared" si="202"/>
        <v/>
      </c>
      <c r="BG291" s="67" t="str">
        <f t="shared" si="203"/>
        <v/>
      </c>
    </row>
    <row r="292" spans="1:59" ht="12" x14ac:dyDescent="0.3">
      <c r="A292" s="445"/>
      <c r="B292" s="3"/>
      <c r="C292" s="3"/>
      <c r="D292" s="495" t="str">
        <f t="shared" si="204"/>
        <v/>
      </c>
      <c r="E292" s="3"/>
      <c r="F292" s="3"/>
      <c r="G292" s="3"/>
      <c r="H292" s="4"/>
      <c r="I292" s="9"/>
      <c r="J292" s="9"/>
      <c r="K292" s="9"/>
      <c r="L292" s="9"/>
      <c r="M292" s="8"/>
      <c r="N292" s="381" t="str">
        <f>IF(D292="No",1,(IF(AND(C292="Part 1033",D292="Yes",H292="Line-Haul"),IF(E292&gt;=20,0.27,(VLOOKUP(E292,'Proration Factors'!$E$14:$F$33,2,FALSE))),(IF(AND(C292="Part 1033",D292="Yes",H292="Switch"),IF(E292&gt;=40,0.2,(VLOOKUP(E292,'Proration Factors'!$H$14:$I$53,2,FALSE))),(IF(AND(C292="Part 92",D292="Yes"),IF(E292&gt;=32,0.143,(VLOOKUP(E292,'Proration Factors'!$B$14:$C$45,2,FALSE))),"")))))))</f>
        <v/>
      </c>
      <c r="O292" s="382" t="str">
        <f t="shared" si="205"/>
        <v/>
      </c>
      <c r="P292" s="383" t="str">
        <f t="shared" si="206"/>
        <v/>
      </c>
      <c r="Q292" s="384" t="str">
        <f t="shared" si="181"/>
        <v/>
      </c>
      <c r="R292" s="3"/>
      <c r="S292" s="205"/>
      <c r="T292" s="60"/>
      <c r="U292" s="68">
        <f t="shared" si="224"/>
        <v>0</v>
      </c>
      <c r="V292" s="26">
        <f t="shared" si="225"/>
        <v>0</v>
      </c>
      <c r="W292" s="26">
        <f t="shared" si="226"/>
        <v>0</v>
      </c>
      <c r="X292" s="21">
        <f t="shared" si="227"/>
        <v>0</v>
      </c>
      <c r="Y292" s="42" t="str">
        <f t="shared" si="228"/>
        <v/>
      </c>
      <c r="Z292" s="26" t="str">
        <f t="shared" si="245"/>
        <v/>
      </c>
      <c r="AA292" s="22" t="str">
        <f t="shared" si="229"/>
        <v/>
      </c>
      <c r="AB292" s="22" t="str">
        <f t="shared" si="230"/>
        <v/>
      </c>
      <c r="AC292" s="26" t="str">
        <f t="shared" si="231"/>
        <v/>
      </c>
      <c r="AD292" s="27" t="str">
        <f t="shared" si="232"/>
        <v/>
      </c>
      <c r="AE292" s="69" t="str">
        <f t="shared" si="233"/>
        <v/>
      </c>
      <c r="AF292" s="60">
        <f t="shared" si="234"/>
        <v>0</v>
      </c>
      <c r="AG292" s="70" t="str">
        <f t="shared" si="235"/>
        <v/>
      </c>
      <c r="AH292" s="70" t="str">
        <f t="shared" si="247"/>
        <v/>
      </c>
      <c r="AI292" s="71" t="str">
        <f t="shared" si="236"/>
        <v/>
      </c>
      <c r="AJ292" s="69">
        <f t="shared" si="212"/>
        <v>0</v>
      </c>
      <c r="AK292" s="60">
        <f t="shared" si="213"/>
        <v>0</v>
      </c>
      <c r="AL292" s="60">
        <f t="shared" si="214"/>
        <v>0</v>
      </c>
      <c r="AM292" s="60">
        <f t="shared" si="215"/>
        <v>0</v>
      </c>
      <c r="AN292" s="60">
        <f t="shared" si="216"/>
        <v>0</v>
      </c>
      <c r="AO292" s="60">
        <f t="shared" si="217"/>
        <v>0</v>
      </c>
      <c r="AP292" s="60">
        <f t="shared" si="218"/>
        <v>0</v>
      </c>
      <c r="AQ292" s="60">
        <f t="shared" si="219"/>
        <v>0</v>
      </c>
      <c r="AR292" s="60">
        <f t="shared" si="220"/>
        <v>0</v>
      </c>
      <c r="AS292" s="60">
        <f t="shared" si="221"/>
        <v>0</v>
      </c>
      <c r="AT292" s="60">
        <f t="shared" si="222"/>
        <v>0</v>
      </c>
      <c r="AU292" s="60">
        <f t="shared" si="223"/>
        <v>0</v>
      </c>
      <c r="AV292" s="68">
        <f t="shared" si="237"/>
        <v>0</v>
      </c>
      <c r="AW292" s="68">
        <f t="shared" si="238"/>
        <v>0</v>
      </c>
      <c r="AX292" s="69" t="str">
        <f t="shared" si="246"/>
        <v/>
      </c>
      <c r="AY292" s="68" t="str">
        <f t="shared" si="248"/>
        <v/>
      </c>
      <c r="AZ292" s="67" t="str">
        <f t="shared" si="239"/>
        <v/>
      </c>
      <c r="BA292" s="68" t="str">
        <f t="shared" si="240"/>
        <v/>
      </c>
      <c r="BB292" s="69" t="str">
        <f t="shared" si="241"/>
        <v/>
      </c>
      <c r="BC292" s="68">
        <f t="shared" si="242"/>
        <v>0</v>
      </c>
      <c r="BD292" s="67" t="str">
        <f t="shared" si="243"/>
        <v/>
      </c>
      <c r="BE292" s="69" t="str">
        <f t="shared" si="244"/>
        <v/>
      </c>
      <c r="BF292" s="68" t="str">
        <f t="shared" si="202"/>
        <v/>
      </c>
      <c r="BG292" s="67" t="str">
        <f t="shared" si="203"/>
        <v/>
      </c>
    </row>
    <row r="293" spans="1:59" ht="12" x14ac:dyDescent="0.3">
      <c r="A293" s="445"/>
      <c r="B293" s="3"/>
      <c r="C293" s="3"/>
      <c r="D293" s="495" t="str">
        <f t="shared" si="204"/>
        <v/>
      </c>
      <c r="E293" s="3"/>
      <c r="F293" s="3"/>
      <c r="G293" s="3"/>
      <c r="H293" s="4"/>
      <c r="I293" s="9"/>
      <c r="J293" s="9"/>
      <c r="K293" s="9"/>
      <c r="L293" s="9"/>
      <c r="M293" s="8"/>
      <c r="N293" s="381" t="str">
        <f>IF(D293="No",1,(IF(AND(C293="Part 1033",D293="Yes",H293="Line-Haul"),IF(E293&gt;=20,0.27,(VLOOKUP(E293,'Proration Factors'!$E$14:$F$33,2,FALSE))),(IF(AND(C293="Part 1033",D293="Yes",H293="Switch"),IF(E293&gt;=40,0.2,(VLOOKUP(E293,'Proration Factors'!$H$14:$I$53,2,FALSE))),(IF(AND(C293="Part 92",D293="Yes"),IF(E293&gt;=32,0.143,(VLOOKUP(E293,'Proration Factors'!$B$14:$C$45,2,FALSE))),"")))))))</f>
        <v/>
      </c>
      <c r="O293" s="382" t="str">
        <f t="shared" si="205"/>
        <v/>
      </c>
      <c r="P293" s="383" t="str">
        <f t="shared" si="206"/>
        <v/>
      </c>
      <c r="Q293" s="384" t="str">
        <f t="shared" si="181"/>
        <v/>
      </c>
      <c r="R293" s="3"/>
      <c r="S293" s="205"/>
      <c r="T293" s="60"/>
      <c r="U293" s="68">
        <f t="shared" si="224"/>
        <v>0</v>
      </c>
      <c r="V293" s="26">
        <f t="shared" si="225"/>
        <v>0</v>
      </c>
      <c r="W293" s="26">
        <f t="shared" si="226"/>
        <v>0</v>
      </c>
      <c r="X293" s="21">
        <f t="shared" si="227"/>
        <v>0</v>
      </c>
      <c r="Y293" s="42" t="str">
        <f t="shared" si="228"/>
        <v/>
      </c>
      <c r="Z293" s="26" t="str">
        <f t="shared" si="245"/>
        <v/>
      </c>
      <c r="AA293" s="22" t="str">
        <f t="shared" si="229"/>
        <v/>
      </c>
      <c r="AB293" s="22" t="str">
        <f t="shared" si="230"/>
        <v/>
      </c>
      <c r="AC293" s="26" t="str">
        <f t="shared" si="231"/>
        <v/>
      </c>
      <c r="AD293" s="27" t="str">
        <f t="shared" si="232"/>
        <v/>
      </c>
      <c r="AE293" s="69" t="str">
        <f t="shared" si="233"/>
        <v/>
      </c>
      <c r="AF293" s="60">
        <f t="shared" si="234"/>
        <v>0</v>
      </c>
      <c r="AG293" s="70" t="str">
        <f t="shared" si="235"/>
        <v/>
      </c>
      <c r="AH293" s="70" t="str">
        <f t="shared" si="247"/>
        <v/>
      </c>
      <c r="AI293" s="71" t="str">
        <f t="shared" si="236"/>
        <v/>
      </c>
      <c r="AJ293" s="69">
        <f t="shared" si="212"/>
        <v>0</v>
      </c>
      <c r="AK293" s="60">
        <f t="shared" si="213"/>
        <v>0</v>
      </c>
      <c r="AL293" s="60">
        <f t="shared" si="214"/>
        <v>0</v>
      </c>
      <c r="AM293" s="60">
        <f t="shared" si="215"/>
        <v>0</v>
      </c>
      <c r="AN293" s="60">
        <f t="shared" si="216"/>
        <v>0</v>
      </c>
      <c r="AO293" s="60">
        <f t="shared" si="217"/>
        <v>0</v>
      </c>
      <c r="AP293" s="60">
        <f t="shared" si="218"/>
        <v>0</v>
      </c>
      <c r="AQ293" s="60">
        <f t="shared" si="219"/>
        <v>0</v>
      </c>
      <c r="AR293" s="60">
        <f t="shared" si="220"/>
        <v>0</v>
      </c>
      <c r="AS293" s="60">
        <f t="shared" si="221"/>
        <v>0</v>
      </c>
      <c r="AT293" s="60">
        <f t="shared" si="222"/>
        <v>0</v>
      </c>
      <c r="AU293" s="60">
        <f t="shared" si="223"/>
        <v>0</v>
      </c>
      <c r="AV293" s="68">
        <f t="shared" si="237"/>
        <v>0</v>
      </c>
      <c r="AW293" s="68">
        <f t="shared" si="238"/>
        <v>0</v>
      </c>
      <c r="AX293" s="69" t="str">
        <f t="shared" si="246"/>
        <v/>
      </c>
      <c r="AY293" s="68" t="str">
        <f t="shared" si="248"/>
        <v/>
      </c>
      <c r="AZ293" s="67" t="str">
        <f t="shared" si="239"/>
        <v/>
      </c>
      <c r="BA293" s="68" t="str">
        <f t="shared" si="240"/>
        <v/>
      </c>
      <c r="BB293" s="69" t="str">
        <f t="shared" si="241"/>
        <v/>
      </c>
      <c r="BC293" s="68">
        <f t="shared" si="242"/>
        <v>0</v>
      </c>
      <c r="BD293" s="67" t="str">
        <f t="shared" si="243"/>
        <v/>
      </c>
      <c r="BE293" s="69" t="str">
        <f t="shared" si="244"/>
        <v/>
      </c>
      <c r="BF293" s="68" t="str">
        <f t="shared" si="202"/>
        <v/>
      </c>
      <c r="BG293" s="67" t="str">
        <f t="shared" si="203"/>
        <v/>
      </c>
    </row>
    <row r="294" spans="1:59" ht="12" x14ac:dyDescent="0.3">
      <c r="A294" s="445"/>
      <c r="B294" s="3"/>
      <c r="C294" s="3"/>
      <c r="D294" s="495" t="str">
        <f t="shared" si="204"/>
        <v/>
      </c>
      <c r="E294" s="351"/>
      <c r="F294" s="3"/>
      <c r="G294" s="3"/>
      <c r="H294" s="4"/>
      <c r="I294" s="9"/>
      <c r="J294" s="9"/>
      <c r="K294" s="9"/>
      <c r="L294" s="494"/>
      <c r="M294" s="8"/>
      <c r="N294" s="381" t="str">
        <f>IF(D294="No",1,(IF(AND(C294="Part 1033",D294="Yes",H294="Line-Haul"),IF(E294&gt;=20,0.27,(VLOOKUP(E294,'Proration Factors'!$E$14:$F$33,2,FALSE))),(IF(AND(C294="Part 1033",D294="Yes",H294="Switch"),IF(E294&gt;=40,0.2,(VLOOKUP(E294,'Proration Factors'!$H$14:$I$53,2,FALSE))),(IF(AND(C294="Part 92",D294="Yes"),IF(E294&gt;=32,0.143,(VLOOKUP(E294,'Proration Factors'!$B$14:$C$45,2,FALSE))),"")))))))</f>
        <v/>
      </c>
      <c r="O294" s="382" t="str">
        <f t="shared" si="205"/>
        <v/>
      </c>
      <c r="P294" s="383" t="str">
        <f t="shared" si="206"/>
        <v/>
      </c>
      <c r="Q294" s="384" t="str">
        <f t="shared" si="181"/>
        <v/>
      </c>
      <c r="R294" s="3"/>
      <c r="S294" s="205"/>
      <c r="T294" s="60"/>
      <c r="U294" s="68">
        <f t="shared" si="224"/>
        <v>0</v>
      </c>
      <c r="V294" s="26">
        <f t="shared" si="225"/>
        <v>0</v>
      </c>
      <c r="W294" s="26">
        <f t="shared" si="226"/>
        <v>0</v>
      </c>
      <c r="X294" s="21">
        <f t="shared" si="227"/>
        <v>0</v>
      </c>
      <c r="Y294" s="42" t="str">
        <f t="shared" si="228"/>
        <v/>
      </c>
      <c r="Z294" s="26" t="str">
        <f t="shared" si="245"/>
        <v/>
      </c>
      <c r="AA294" s="22" t="str">
        <f t="shared" si="229"/>
        <v/>
      </c>
      <c r="AB294" s="22" t="str">
        <f t="shared" si="230"/>
        <v/>
      </c>
      <c r="AC294" s="26" t="str">
        <f t="shared" si="231"/>
        <v/>
      </c>
      <c r="AD294" s="27" t="str">
        <f t="shared" si="232"/>
        <v/>
      </c>
      <c r="AE294" s="69" t="str">
        <f t="shared" si="233"/>
        <v/>
      </c>
      <c r="AF294" s="60">
        <f t="shared" si="234"/>
        <v>0</v>
      </c>
      <c r="AG294" s="70" t="str">
        <f t="shared" si="235"/>
        <v/>
      </c>
      <c r="AH294" s="70" t="str">
        <f t="shared" si="247"/>
        <v/>
      </c>
      <c r="AI294" s="71" t="str">
        <f t="shared" si="236"/>
        <v/>
      </c>
      <c r="AJ294" s="69">
        <f t="shared" si="212"/>
        <v>0</v>
      </c>
      <c r="AK294" s="60">
        <f t="shared" si="213"/>
        <v>0</v>
      </c>
      <c r="AL294" s="60">
        <f t="shared" si="214"/>
        <v>0</v>
      </c>
      <c r="AM294" s="60">
        <f t="shared" si="215"/>
        <v>0</v>
      </c>
      <c r="AN294" s="60">
        <f t="shared" si="216"/>
        <v>0</v>
      </c>
      <c r="AO294" s="60">
        <f t="shared" si="217"/>
        <v>0</v>
      </c>
      <c r="AP294" s="60">
        <f t="shared" si="218"/>
        <v>0</v>
      </c>
      <c r="AQ294" s="60">
        <f t="shared" si="219"/>
        <v>0</v>
      </c>
      <c r="AR294" s="60">
        <f t="shared" si="220"/>
        <v>0</v>
      </c>
      <c r="AS294" s="60">
        <f t="shared" si="221"/>
        <v>0</v>
      </c>
      <c r="AT294" s="60">
        <f t="shared" si="222"/>
        <v>0</v>
      </c>
      <c r="AU294" s="60">
        <f t="shared" si="223"/>
        <v>0</v>
      </c>
      <c r="AV294" s="68">
        <f t="shared" si="237"/>
        <v>0</v>
      </c>
      <c r="AW294" s="68">
        <f t="shared" si="238"/>
        <v>0</v>
      </c>
      <c r="AX294" s="69" t="str">
        <f t="shared" si="246"/>
        <v/>
      </c>
      <c r="AY294" s="68" t="str">
        <f t="shared" si="248"/>
        <v/>
      </c>
      <c r="AZ294" s="67" t="str">
        <f t="shared" si="239"/>
        <v/>
      </c>
      <c r="BA294" s="68" t="str">
        <f t="shared" ref="BA294:BA315" si="249">IF(AND(AZ294&lt;&gt;"",AZ294&lt;0),B294,"")</f>
        <v/>
      </c>
      <c r="BB294" s="69" t="str">
        <f t="shared" ref="BB294:BB315" si="250">IF(AND(AZ294&lt;&gt;"",AZ294&gt;0),B294,IF(BA294&lt;&gt;"","Using",""))</f>
        <v/>
      </c>
      <c r="BC294" s="68">
        <f t="shared" si="242"/>
        <v>0</v>
      </c>
      <c r="BD294" s="67" t="str">
        <f t="shared" si="243"/>
        <v/>
      </c>
      <c r="BE294" s="69" t="str">
        <f t="shared" si="244"/>
        <v/>
      </c>
      <c r="BF294" s="68" t="str">
        <f t="shared" si="202"/>
        <v/>
      </c>
      <c r="BG294" s="67" t="str">
        <f t="shared" si="203"/>
        <v/>
      </c>
    </row>
    <row r="295" spans="1:59" ht="12" x14ac:dyDescent="0.3">
      <c r="A295" s="445"/>
      <c r="B295" s="3"/>
      <c r="C295" s="3"/>
      <c r="D295" s="495" t="str">
        <f t="shared" si="204"/>
        <v/>
      </c>
      <c r="E295" s="351"/>
      <c r="F295" s="3"/>
      <c r="G295" s="3"/>
      <c r="H295" s="4"/>
      <c r="I295" s="9"/>
      <c r="J295" s="9"/>
      <c r="K295" s="9"/>
      <c r="L295" s="9"/>
      <c r="M295" s="8"/>
      <c r="N295" s="381" t="str">
        <f>IF(D295="No",1,(IF(AND(C295="Part 1033",D295="Yes",H295="Line-Haul"),IF(E295&gt;=20,0.27,(VLOOKUP(E295,'Proration Factors'!$E$14:$F$33,2,FALSE))),(IF(AND(C295="Part 1033",D295="Yes",H295="Switch"),IF(E295&gt;=40,0.2,(VLOOKUP(E295,'Proration Factors'!$H$14:$I$53,2,FALSE))),(IF(AND(C295="Part 92",D295="Yes"),IF(E295&gt;=32,0.143,(VLOOKUP(E295,'Proration Factors'!$B$14:$C$45,2,FALSE))),"")))))))</f>
        <v/>
      </c>
      <c r="O295" s="382" t="str">
        <f t="shared" si="205"/>
        <v/>
      </c>
      <c r="P295" s="383" t="str">
        <f t="shared" si="206"/>
        <v/>
      </c>
      <c r="Q295" s="384" t="str">
        <f t="shared" si="181"/>
        <v/>
      </c>
      <c r="R295" s="3"/>
      <c r="S295" s="205"/>
      <c r="T295" s="60"/>
      <c r="U295" s="68">
        <f t="shared" si="224"/>
        <v>0</v>
      </c>
      <c r="V295" s="26">
        <f t="shared" si="225"/>
        <v>0</v>
      </c>
      <c r="W295" s="26">
        <f t="shared" si="226"/>
        <v>0</v>
      </c>
      <c r="X295" s="21">
        <f t="shared" si="227"/>
        <v>0</v>
      </c>
      <c r="Y295" s="42" t="str">
        <f t="shared" si="228"/>
        <v/>
      </c>
      <c r="Z295" s="26" t="str">
        <f t="shared" si="245"/>
        <v/>
      </c>
      <c r="AA295" s="22" t="str">
        <f t="shared" si="229"/>
        <v/>
      </c>
      <c r="AB295" s="22" t="str">
        <f t="shared" si="230"/>
        <v/>
      </c>
      <c r="AC295" s="26" t="str">
        <f t="shared" si="231"/>
        <v/>
      </c>
      <c r="AD295" s="27" t="str">
        <f t="shared" si="232"/>
        <v/>
      </c>
      <c r="AE295" s="69" t="str">
        <f t="shared" si="233"/>
        <v/>
      </c>
      <c r="AF295" s="60">
        <f t="shared" si="234"/>
        <v>0</v>
      </c>
      <c r="AG295" s="70" t="str">
        <f t="shared" si="235"/>
        <v/>
      </c>
      <c r="AH295" s="70" t="str">
        <f t="shared" si="247"/>
        <v/>
      </c>
      <c r="AI295" s="71" t="str">
        <f t="shared" si="236"/>
        <v/>
      </c>
      <c r="AJ295" s="69">
        <f t="shared" si="212"/>
        <v>0</v>
      </c>
      <c r="AK295" s="60">
        <f t="shared" si="213"/>
        <v>0</v>
      </c>
      <c r="AL295" s="60">
        <f t="shared" si="214"/>
        <v>0</v>
      </c>
      <c r="AM295" s="60">
        <f t="shared" si="215"/>
        <v>0</v>
      </c>
      <c r="AN295" s="60">
        <f t="shared" si="216"/>
        <v>0</v>
      </c>
      <c r="AO295" s="60">
        <f t="shared" si="217"/>
        <v>0</v>
      </c>
      <c r="AP295" s="60">
        <f t="shared" si="218"/>
        <v>0</v>
      </c>
      <c r="AQ295" s="60">
        <f t="shared" si="219"/>
        <v>0</v>
      </c>
      <c r="AR295" s="60">
        <f t="shared" si="220"/>
        <v>0</v>
      </c>
      <c r="AS295" s="60">
        <f t="shared" si="221"/>
        <v>0</v>
      </c>
      <c r="AT295" s="60">
        <f t="shared" si="222"/>
        <v>0</v>
      </c>
      <c r="AU295" s="60">
        <f t="shared" si="223"/>
        <v>0</v>
      </c>
      <c r="AV295" s="68">
        <f t="shared" si="237"/>
        <v>0</v>
      </c>
      <c r="AW295" s="68">
        <f t="shared" si="238"/>
        <v>0</v>
      </c>
      <c r="AX295" s="69" t="str">
        <f t="shared" si="246"/>
        <v/>
      </c>
      <c r="AY295" s="68" t="str">
        <f t="shared" si="248"/>
        <v/>
      </c>
      <c r="AZ295" s="67" t="str">
        <f t="shared" si="239"/>
        <v/>
      </c>
      <c r="BA295" s="68" t="str">
        <f t="shared" si="249"/>
        <v/>
      </c>
      <c r="BB295" s="69" t="str">
        <f t="shared" si="250"/>
        <v/>
      </c>
      <c r="BC295" s="68">
        <f t="shared" si="242"/>
        <v>0</v>
      </c>
      <c r="BD295" s="67" t="str">
        <f t="shared" si="243"/>
        <v/>
      </c>
      <c r="BE295" s="69" t="str">
        <f t="shared" si="244"/>
        <v/>
      </c>
      <c r="BF295" s="68" t="str">
        <f t="shared" si="202"/>
        <v/>
      </c>
      <c r="BG295" s="67" t="str">
        <f t="shared" si="203"/>
        <v/>
      </c>
    </row>
    <row r="296" spans="1:59" ht="12" x14ac:dyDescent="0.3">
      <c r="A296" s="445"/>
      <c r="B296" s="3"/>
      <c r="C296" s="3"/>
      <c r="D296" s="495" t="str">
        <f t="shared" si="204"/>
        <v/>
      </c>
      <c r="E296" s="351"/>
      <c r="F296" s="3"/>
      <c r="G296" s="3"/>
      <c r="H296" s="4"/>
      <c r="I296" s="9"/>
      <c r="J296" s="9"/>
      <c r="K296" s="9"/>
      <c r="L296" s="9"/>
      <c r="M296" s="8"/>
      <c r="N296" s="381" t="str">
        <f>IF(D296="No",1,(IF(AND(C296="Part 1033",D296="Yes",H296="Line-Haul"),IF(E296&gt;=20,0.27,(VLOOKUP(E296,'Proration Factors'!$E$14:$F$33,2,FALSE))),(IF(AND(C296="Part 1033",D296="Yes",H296="Switch"),IF(E296&gt;=40,0.2,(VLOOKUP(E296,'Proration Factors'!$H$14:$I$53,2,FALSE))),(IF(AND(C296="Part 92",D296="Yes"),IF(E296&gt;=32,0.143,(VLOOKUP(E296,'Proration Factors'!$B$14:$C$45,2,FALSE))),"")))))))</f>
        <v/>
      </c>
      <c r="O296" s="382" t="str">
        <f t="shared" si="205"/>
        <v/>
      </c>
      <c r="P296" s="383" t="str">
        <f t="shared" si="206"/>
        <v/>
      </c>
      <c r="Q296" s="384" t="str">
        <f t="shared" si="181"/>
        <v/>
      </c>
      <c r="R296" s="3"/>
      <c r="S296" s="205"/>
      <c r="T296" s="60"/>
      <c r="U296" s="68">
        <f t="shared" si="224"/>
        <v>0</v>
      </c>
      <c r="V296" s="26">
        <f t="shared" si="225"/>
        <v>0</v>
      </c>
      <c r="W296" s="26">
        <f t="shared" si="226"/>
        <v>0</v>
      </c>
      <c r="X296" s="21">
        <f t="shared" si="227"/>
        <v>0</v>
      </c>
      <c r="Y296" s="42" t="str">
        <f t="shared" si="228"/>
        <v/>
      </c>
      <c r="Z296" s="26" t="str">
        <f t="shared" si="245"/>
        <v/>
      </c>
      <c r="AA296" s="22" t="str">
        <f t="shared" si="229"/>
        <v/>
      </c>
      <c r="AB296" s="22" t="str">
        <f t="shared" si="230"/>
        <v/>
      </c>
      <c r="AC296" s="26" t="str">
        <f t="shared" si="231"/>
        <v/>
      </c>
      <c r="AD296" s="27" t="str">
        <f t="shared" si="232"/>
        <v/>
      </c>
      <c r="AE296" s="69" t="str">
        <f t="shared" si="233"/>
        <v/>
      </c>
      <c r="AF296" s="60">
        <f t="shared" si="234"/>
        <v>0</v>
      </c>
      <c r="AG296" s="70" t="str">
        <f t="shared" si="235"/>
        <v/>
      </c>
      <c r="AH296" s="70" t="str">
        <f t="shared" si="247"/>
        <v/>
      </c>
      <c r="AI296" s="71" t="str">
        <f t="shared" si="236"/>
        <v/>
      </c>
      <c r="AJ296" s="69">
        <f t="shared" si="212"/>
        <v>0</v>
      </c>
      <c r="AK296" s="60">
        <f t="shared" si="213"/>
        <v>0</v>
      </c>
      <c r="AL296" s="60">
        <f t="shared" si="214"/>
        <v>0</v>
      </c>
      <c r="AM296" s="60">
        <f t="shared" si="215"/>
        <v>0</v>
      </c>
      <c r="AN296" s="60">
        <f t="shared" si="216"/>
        <v>0</v>
      </c>
      <c r="AO296" s="60">
        <f t="shared" si="217"/>
        <v>0</v>
      </c>
      <c r="AP296" s="60">
        <f t="shared" si="218"/>
        <v>0</v>
      </c>
      <c r="AQ296" s="60">
        <f t="shared" si="219"/>
        <v>0</v>
      </c>
      <c r="AR296" s="60">
        <f t="shared" si="220"/>
        <v>0</v>
      </c>
      <c r="AS296" s="60">
        <f t="shared" si="221"/>
        <v>0</v>
      </c>
      <c r="AT296" s="60">
        <f t="shared" si="222"/>
        <v>0</v>
      </c>
      <c r="AU296" s="60">
        <f t="shared" si="223"/>
        <v>0</v>
      </c>
      <c r="AV296" s="68">
        <f t="shared" si="237"/>
        <v>0</v>
      </c>
      <c r="AW296" s="68">
        <f t="shared" si="238"/>
        <v>0</v>
      </c>
      <c r="AX296" s="69" t="str">
        <f t="shared" si="246"/>
        <v/>
      </c>
      <c r="AY296" s="68" t="str">
        <f t="shared" si="248"/>
        <v/>
      </c>
      <c r="AZ296" s="67" t="str">
        <f t="shared" si="239"/>
        <v/>
      </c>
      <c r="BA296" s="68" t="str">
        <f t="shared" si="249"/>
        <v/>
      </c>
      <c r="BB296" s="69" t="str">
        <f t="shared" si="250"/>
        <v/>
      </c>
      <c r="BC296" s="68">
        <f t="shared" si="242"/>
        <v>0</v>
      </c>
      <c r="BD296" s="67" t="str">
        <f t="shared" si="243"/>
        <v/>
      </c>
      <c r="BE296" s="69" t="str">
        <f t="shared" si="244"/>
        <v/>
      </c>
      <c r="BF296" s="68" t="str">
        <f t="shared" si="202"/>
        <v/>
      </c>
      <c r="BG296" s="67" t="str">
        <f t="shared" si="203"/>
        <v/>
      </c>
    </row>
    <row r="297" spans="1:59" ht="12" x14ac:dyDescent="0.3">
      <c r="A297" s="445"/>
      <c r="B297" s="3"/>
      <c r="C297" s="3"/>
      <c r="D297" s="495" t="str">
        <f t="shared" si="204"/>
        <v/>
      </c>
      <c r="E297" s="351"/>
      <c r="F297" s="3"/>
      <c r="G297" s="3"/>
      <c r="H297" s="4"/>
      <c r="I297" s="9"/>
      <c r="J297" s="9"/>
      <c r="K297" s="9"/>
      <c r="L297" s="9"/>
      <c r="M297" s="8"/>
      <c r="N297" s="381" t="str">
        <f>IF(D297="No",1,(IF(AND(C297="Part 1033",D297="Yes",H297="Line-Haul"),IF(E297&gt;=20,0.27,(VLOOKUP(E297,'Proration Factors'!$E$14:$F$33,2,FALSE))),(IF(AND(C297="Part 1033",D297="Yes",H297="Switch"),IF(E297&gt;=40,0.2,(VLOOKUP(E297,'Proration Factors'!$H$14:$I$53,2,FALSE))),(IF(AND(C297="Part 92",D297="Yes"),IF(E297&gt;=32,0.143,(VLOOKUP(E297,'Proration Factors'!$B$14:$C$45,2,FALSE))),"")))))))</f>
        <v/>
      </c>
      <c r="O297" s="382" t="str">
        <f t="shared" si="205"/>
        <v/>
      </c>
      <c r="P297" s="383" t="str">
        <f t="shared" si="206"/>
        <v/>
      </c>
      <c r="Q297" s="384" t="str">
        <f t="shared" si="181"/>
        <v/>
      </c>
      <c r="R297" s="3"/>
      <c r="S297" s="205"/>
      <c r="T297" s="60"/>
      <c r="U297" s="68">
        <f t="shared" si="224"/>
        <v>0</v>
      </c>
      <c r="V297" s="26">
        <f t="shared" si="225"/>
        <v>0</v>
      </c>
      <c r="W297" s="26">
        <f t="shared" si="226"/>
        <v>0</v>
      </c>
      <c r="X297" s="21">
        <f t="shared" si="227"/>
        <v>0</v>
      </c>
      <c r="Y297" s="42" t="str">
        <f t="shared" si="228"/>
        <v/>
      </c>
      <c r="Z297" s="26" t="str">
        <f t="shared" si="245"/>
        <v/>
      </c>
      <c r="AA297" s="22" t="str">
        <f t="shared" si="229"/>
        <v/>
      </c>
      <c r="AB297" s="22" t="str">
        <f t="shared" si="230"/>
        <v/>
      </c>
      <c r="AC297" s="26" t="str">
        <f t="shared" si="231"/>
        <v/>
      </c>
      <c r="AD297" s="27" t="str">
        <f t="shared" si="232"/>
        <v/>
      </c>
      <c r="AE297" s="69" t="str">
        <f t="shared" si="233"/>
        <v/>
      </c>
      <c r="AF297" s="60">
        <f t="shared" si="234"/>
        <v>0</v>
      </c>
      <c r="AG297" s="70" t="str">
        <f t="shared" si="235"/>
        <v/>
      </c>
      <c r="AH297" s="70" t="str">
        <f t="shared" si="247"/>
        <v/>
      </c>
      <c r="AI297" s="71" t="str">
        <f t="shared" si="236"/>
        <v/>
      </c>
      <c r="AJ297" s="69">
        <f t="shared" si="212"/>
        <v>0</v>
      </c>
      <c r="AK297" s="60">
        <f t="shared" si="213"/>
        <v>0</v>
      </c>
      <c r="AL297" s="60">
        <f t="shared" si="214"/>
        <v>0</v>
      </c>
      <c r="AM297" s="60">
        <f t="shared" si="215"/>
        <v>0</v>
      </c>
      <c r="AN297" s="60">
        <f t="shared" si="216"/>
        <v>0</v>
      </c>
      <c r="AO297" s="60">
        <f t="shared" si="217"/>
        <v>0</v>
      </c>
      <c r="AP297" s="60">
        <f t="shared" si="218"/>
        <v>0</v>
      </c>
      <c r="AQ297" s="60">
        <f t="shared" si="219"/>
        <v>0</v>
      </c>
      <c r="AR297" s="60">
        <f t="shared" si="220"/>
        <v>0</v>
      </c>
      <c r="AS297" s="60">
        <f t="shared" si="221"/>
        <v>0</v>
      </c>
      <c r="AT297" s="60">
        <f t="shared" si="222"/>
        <v>0</v>
      </c>
      <c r="AU297" s="60">
        <f t="shared" si="223"/>
        <v>0</v>
      </c>
      <c r="AV297" s="68">
        <f t="shared" si="237"/>
        <v>0</v>
      </c>
      <c r="AW297" s="68">
        <f t="shared" si="238"/>
        <v>0</v>
      </c>
      <c r="AX297" s="69" t="str">
        <f t="shared" si="246"/>
        <v/>
      </c>
      <c r="AY297" s="68" t="str">
        <f t="shared" si="248"/>
        <v/>
      </c>
      <c r="AZ297" s="67" t="str">
        <f t="shared" si="239"/>
        <v/>
      </c>
      <c r="BA297" s="68" t="str">
        <f t="shared" si="249"/>
        <v/>
      </c>
      <c r="BB297" s="69" t="str">
        <f t="shared" si="250"/>
        <v/>
      </c>
      <c r="BC297" s="68">
        <f t="shared" si="242"/>
        <v>0</v>
      </c>
      <c r="BD297" s="67" t="str">
        <f t="shared" si="243"/>
        <v/>
      </c>
      <c r="BE297" s="69" t="str">
        <f t="shared" si="244"/>
        <v/>
      </c>
      <c r="BF297" s="68" t="str">
        <f t="shared" si="202"/>
        <v/>
      </c>
      <c r="BG297" s="67" t="str">
        <f t="shared" si="203"/>
        <v/>
      </c>
    </row>
    <row r="298" spans="1:59" ht="12" x14ac:dyDescent="0.3">
      <c r="A298" s="445"/>
      <c r="B298" s="3"/>
      <c r="C298" s="3"/>
      <c r="D298" s="495" t="str">
        <f t="shared" si="204"/>
        <v/>
      </c>
      <c r="E298" s="351"/>
      <c r="F298" s="3"/>
      <c r="G298" s="3"/>
      <c r="H298" s="4"/>
      <c r="I298" s="9"/>
      <c r="J298" s="9"/>
      <c r="K298" s="9"/>
      <c r="L298" s="9"/>
      <c r="M298" s="8"/>
      <c r="N298" s="381" t="str">
        <f>IF(D298="No",1,(IF(AND(C298="Part 1033",D298="Yes",H298="Line-Haul"),IF(E298&gt;=20,0.27,(VLOOKUP(E298,'Proration Factors'!$E$14:$F$33,2,FALSE))),(IF(AND(C298="Part 1033",D298="Yes",H298="Switch"),IF(E298&gt;=40,0.2,(VLOOKUP(E298,'Proration Factors'!$H$14:$I$53,2,FALSE))),(IF(AND(C298="Part 92",D298="Yes"),IF(E298&gt;=32,0.143,(VLOOKUP(E298,'Proration Factors'!$B$14:$C$45,2,FALSE))),"")))))))</f>
        <v/>
      </c>
      <c r="O298" s="382" t="str">
        <f t="shared" si="205"/>
        <v/>
      </c>
      <c r="P298" s="383" t="str">
        <f t="shared" si="206"/>
        <v/>
      </c>
      <c r="Q298" s="384" t="str">
        <f t="shared" si="181"/>
        <v/>
      </c>
      <c r="R298" s="3"/>
      <c r="S298" s="205"/>
      <c r="T298" s="60"/>
      <c r="U298" s="68">
        <f t="shared" si="224"/>
        <v>0</v>
      </c>
      <c r="V298" s="26">
        <f t="shared" ref="V298:V315" si="251" xml:space="preserve"> IF(NOT(OR(ISBLANK($C$11), ISBLANK(B298),ISBLANK(C298),ISBLANK(D298),ISBLANK(F298),ISBLANK(G298),ISBLANK(H298),ISBLANK(I298),ISBLANK(J298),ISBLANK(N298),ISBLANK(L298), ISBLANK(M298))),1,0)</f>
        <v>0</v>
      </c>
      <c r="W298" s="26">
        <f t="shared" si="226"/>
        <v>0</v>
      </c>
      <c r="X298" s="21">
        <f t="shared" si="227"/>
        <v>0</v>
      </c>
      <c r="Y298" s="42" t="str">
        <f t="shared" ref="Y298:Y315" si="252">G298&amp;F298&amp;H298</f>
        <v/>
      </c>
      <c r="Z298" s="26" t="str">
        <f t="shared" si="245"/>
        <v/>
      </c>
      <c r="AA298" s="22" t="str">
        <f t="shared" ref="AA298:AA315" si="253">IF(AND(V298&lt;&gt;0,C298=$B$375,Z298=""),IF(VLOOKUP(Y298,$U$319:$AC$353,5,FALSE)&lt;&gt;0,VLOOKUP(Y298,$U$319:$AC$353,5,FALSE),""),"")</f>
        <v/>
      </c>
      <c r="AB298" s="22" t="str">
        <f t="shared" ref="AB298:AB315" si="254">IF(AND(V298&lt;&gt;0,C298=$B$374,Z298=""),IF(VLOOKUP(Y298,$U$319:$AC$353,7,FALSE)&lt;&gt;0,VLOOKUP(Y298,$U$319:$AC$353,7,FALSE),""),"")</f>
        <v/>
      </c>
      <c r="AC298" s="26" t="str">
        <f t="shared" ref="AC298:AC315" si="255">IF(AND(V298&lt;&gt;0,C298=$B$375),VLOOKUP(Y298,$U$319:$AC$353,6,FALSE),"")</f>
        <v/>
      </c>
      <c r="AD298" s="27" t="str">
        <f t="shared" ref="AD298:AD314" si="256">IF(AND(V298&lt;&gt;0,C298=$B$374),VLOOKUP(Y298,$U$319:$AC$353,8,FALSE),"")</f>
        <v/>
      </c>
      <c r="AE298" s="69" t="str">
        <f t="shared" ref="AE298:AE315" si="257">IF(AND(AC298="",AD298=""),"",IF(OR(AC298=0,AD298=0),0,IF(OR(M298&gt;AC298,M298&gt;AD298),1,0)))</f>
        <v/>
      </c>
      <c r="AF298" s="60">
        <f t="shared" ref="AF298:AF315" si="258">IF(B298=B297,(IF(AND(C298=C297,D298=D297,I298=I297,L298=L297),0,1)),0)</f>
        <v>0</v>
      </c>
      <c r="AG298" s="70" t="str">
        <f t="shared" ref="AG298:AG315" si="259">IF(C298=$B$374,IF(H298=$F$377,$B$395,$B$394),IF(AND(H298=$F$378,G298=$E$375),$B$393,IF(AND(H298=$F$378,G298=$E$376),$B$392,"")))</f>
        <v/>
      </c>
      <c r="AH298" s="70" t="str">
        <f t="shared" ref="AH298:AH315" si="260">IF(AND(C298=$B$375,H298=$F$377), IF(G298=$E$374,$B$391,IF(G298=$E$375,$B$390,IF(G298=$E$376,$B$389,IF(G298=$E$377,$B$388,"")))),"")</f>
        <v/>
      </c>
      <c r="AI298" s="71" t="str">
        <f t="shared" si="236"/>
        <v/>
      </c>
      <c r="AJ298" s="69">
        <f t="shared" ref="AJ298:AJ315" si="261">IF(G298=$E$374,1,0)</f>
        <v>0</v>
      </c>
      <c r="AK298" s="60">
        <f t="shared" ref="AK298:AK315" si="262">IF(G298=$E$375,1,0)</f>
        <v>0</v>
      </c>
      <c r="AL298" s="60">
        <f t="shared" ref="AL298:AL315" si="263">IF(G298=$E$376,1,0)</f>
        <v>0</v>
      </c>
      <c r="AM298" s="60">
        <f t="shared" ref="AM298:AM315" si="264">IF(G298=$E$377,1,0)</f>
        <v>0</v>
      </c>
      <c r="AN298" s="60">
        <f t="shared" ref="AN298:AN315" si="265">IF(G298=$E$378,1,0)</f>
        <v>0</v>
      </c>
      <c r="AO298" s="60">
        <f t="shared" ref="AO298:AO315" si="266">IF(C298=$B$374,1,0)</f>
        <v>0</v>
      </c>
      <c r="AP298" s="60">
        <f t="shared" ref="AP298:AP315" si="267">IF(C298=$B$375,1,0)</f>
        <v>0</v>
      </c>
      <c r="AQ298" s="60">
        <f t="shared" ref="AQ298:AQ315" si="268">IF(H298=$F$377,1,0)</f>
        <v>0</v>
      </c>
      <c r="AR298" s="60">
        <f t="shared" ref="AR298:AR315" si="269">IF(H298=$F$378,1,0)</f>
        <v>0</v>
      </c>
      <c r="AS298" s="60">
        <f t="shared" ref="AS298:AS315" si="270">IF(F298=$D$375,1,0)</f>
        <v>0</v>
      </c>
      <c r="AT298" s="60">
        <f t="shared" ref="AT298:AT315" si="271">IF(F298=$D$374,1,0)</f>
        <v>0</v>
      </c>
      <c r="AU298" s="60">
        <f t="shared" ref="AU298:AU315" si="272">IF(F298=$D$376,1,0)</f>
        <v>0</v>
      </c>
      <c r="AV298" s="68">
        <f t="shared" ref="AV298:AV315" si="273">IF(AND(G298=$E$378,P298&lt;0),L298,0)</f>
        <v>0</v>
      </c>
      <c r="AW298" s="68">
        <f t="shared" ref="AW298:AW315" si="274">IF(AND(P298&lt;&gt;"",G298=$E$378),L298,0)</f>
        <v>0</v>
      </c>
      <c r="AX298" s="69" t="str">
        <f t="shared" ref="AX298:AX315" si="275">IF(AND(D298=$C$375,F298=$D$374,C298=$B$374,P298&lt;0,P298&lt;&gt;""),L298,"")</f>
        <v/>
      </c>
      <c r="AY298" s="68" t="str">
        <f t="shared" ref="AY298:AY315" si="276">IF(AND(D298=$C$375,C298=$B$374,F298=$D$374,P298&lt;&gt;""),L298,"")</f>
        <v/>
      </c>
      <c r="AZ298" s="67" t="str">
        <f t="shared" ref="AZ298:AZ315" si="277">IF(AND(V298=1,C298=$B$375,O298&lt;&gt;""),(O298-M298)*1.341*J298*L298*N298*10^-3,"")</f>
        <v/>
      </c>
      <c r="BA298" s="68" t="str">
        <f t="shared" si="249"/>
        <v/>
      </c>
      <c r="BB298" s="69" t="str">
        <f t="shared" si="250"/>
        <v/>
      </c>
      <c r="BC298" s="68">
        <f t="shared" si="242"/>
        <v>0</v>
      </c>
      <c r="BD298" s="67" t="str">
        <f t="shared" si="243"/>
        <v/>
      </c>
      <c r="BE298" s="69" t="str">
        <f t="shared" ref="BE298:BE315" si="278">IF(AND(F298=$D$376,OR(G298&lt;&gt;$E$378,C298&lt;&gt;$B$375)),$B$381,IF(AND(C298=$B$374,OR(G298=$E$377,G298=$E$378)),$B$385,IF(AE298=1,$B$382,IF(BD298=1,$B$386,""))))</f>
        <v/>
      </c>
      <c r="BF298" s="68" t="str">
        <f t="shared" si="202"/>
        <v/>
      </c>
      <c r="BG298" s="67" t="str">
        <f t="shared" si="203"/>
        <v/>
      </c>
    </row>
    <row r="299" spans="1:59" ht="12" x14ac:dyDescent="0.3">
      <c r="A299" s="445"/>
      <c r="B299" s="3"/>
      <c r="C299" s="3"/>
      <c r="D299" s="495" t="str">
        <f t="shared" ref="D299:D315" si="279">IF(ISBLANK(B299),"",(IF(MID(B299,5,1)="G","No",IF(MID(B299,5,1)="K","Yes","N/A"))))</f>
        <v/>
      </c>
      <c r="E299" s="351"/>
      <c r="F299" s="3"/>
      <c r="G299" s="3"/>
      <c r="H299" s="4"/>
      <c r="I299" s="9"/>
      <c r="J299" s="9"/>
      <c r="K299" s="9"/>
      <c r="L299" s="9"/>
      <c r="M299" s="8"/>
      <c r="N299" s="381" t="str">
        <f>IF(D299="No",1,(IF(AND(C299="Part 1033",D299="Yes",H299="Line-Haul"),IF(E299&gt;=20,0.27,(VLOOKUP(E299,'Proration Factors'!$E$14:$F$33,2,FALSE))),(IF(AND(C299="Part 1033",D299="Yes",H299="Switch"),IF(E299&gt;=40,0.2,(VLOOKUP(E299,'Proration Factors'!$H$14:$I$53,2,FALSE))),(IF(AND(C299="Part 92",D299="Yes"),IF(E299&gt;=32,0.143,(VLOOKUP(E299,'Proration Factors'!$B$14:$C$45,2,FALSE))),"")))))))</f>
        <v/>
      </c>
      <c r="O299" s="382" t="str">
        <f t="shared" si="205"/>
        <v/>
      </c>
      <c r="P299" s="383" t="str">
        <f t="shared" si="206"/>
        <v/>
      </c>
      <c r="Q299" s="384" t="str">
        <f t="shared" si="181"/>
        <v/>
      </c>
      <c r="R299" s="3"/>
      <c r="S299" s="205"/>
      <c r="T299" s="60"/>
      <c r="U299" s="68">
        <f t="shared" si="224"/>
        <v>0</v>
      </c>
      <c r="V299" s="26">
        <f t="shared" si="251"/>
        <v>0</v>
      </c>
      <c r="W299" s="26">
        <f t="shared" si="226"/>
        <v>0</v>
      </c>
      <c r="X299" s="21">
        <f t="shared" si="227"/>
        <v>0</v>
      </c>
      <c r="Y299" s="42" t="str">
        <f t="shared" si="252"/>
        <v/>
      </c>
      <c r="Z299" s="26" t="str">
        <f t="shared" si="245"/>
        <v/>
      </c>
      <c r="AA299" s="22" t="str">
        <f t="shared" si="253"/>
        <v/>
      </c>
      <c r="AB299" s="22" t="str">
        <f t="shared" si="254"/>
        <v/>
      </c>
      <c r="AC299" s="26" t="str">
        <f t="shared" si="255"/>
        <v/>
      </c>
      <c r="AD299" s="27" t="str">
        <f t="shared" si="256"/>
        <v/>
      </c>
      <c r="AE299" s="69" t="str">
        <f t="shared" si="257"/>
        <v/>
      </c>
      <c r="AF299" s="60">
        <f t="shared" si="258"/>
        <v>0</v>
      </c>
      <c r="AG299" s="70" t="str">
        <f t="shared" si="259"/>
        <v/>
      </c>
      <c r="AH299" s="70" t="str">
        <f t="shared" si="260"/>
        <v/>
      </c>
      <c r="AI299" s="71" t="str">
        <f t="shared" si="236"/>
        <v/>
      </c>
      <c r="AJ299" s="69">
        <f t="shared" si="261"/>
        <v>0</v>
      </c>
      <c r="AK299" s="60">
        <f t="shared" si="262"/>
        <v>0</v>
      </c>
      <c r="AL299" s="60">
        <f t="shared" si="263"/>
        <v>0</v>
      </c>
      <c r="AM299" s="60">
        <f t="shared" si="264"/>
        <v>0</v>
      </c>
      <c r="AN299" s="60">
        <f t="shared" si="265"/>
        <v>0</v>
      </c>
      <c r="AO299" s="60">
        <f t="shared" si="266"/>
        <v>0</v>
      </c>
      <c r="AP299" s="60">
        <f t="shared" si="267"/>
        <v>0</v>
      </c>
      <c r="AQ299" s="60">
        <f t="shared" si="268"/>
        <v>0</v>
      </c>
      <c r="AR299" s="60">
        <f t="shared" si="269"/>
        <v>0</v>
      </c>
      <c r="AS299" s="60">
        <f t="shared" si="270"/>
        <v>0</v>
      </c>
      <c r="AT299" s="60">
        <f t="shared" si="271"/>
        <v>0</v>
      </c>
      <c r="AU299" s="60">
        <f t="shared" si="272"/>
        <v>0</v>
      </c>
      <c r="AV299" s="68">
        <f t="shared" si="273"/>
        <v>0</v>
      </c>
      <c r="AW299" s="68">
        <f t="shared" si="274"/>
        <v>0</v>
      </c>
      <c r="AX299" s="69" t="str">
        <f t="shared" si="275"/>
        <v/>
      </c>
      <c r="AY299" s="68" t="str">
        <f t="shared" si="276"/>
        <v/>
      </c>
      <c r="AZ299" s="67" t="str">
        <f t="shared" si="277"/>
        <v/>
      </c>
      <c r="BA299" s="68" t="str">
        <f t="shared" si="249"/>
        <v/>
      </c>
      <c r="BB299" s="69" t="str">
        <f t="shared" si="250"/>
        <v/>
      </c>
      <c r="BC299" s="68">
        <f t="shared" si="242"/>
        <v>0</v>
      </c>
      <c r="BD299" s="67" t="str">
        <f t="shared" si="243"/>
        <v/>
      </c>
      <c r="BE299" s="69" t="str">
        <f t="shared" si="278"/>
        <v/>
      </c>
      <c r="BF299" s="68" t="str">
        <f t="shared" si="202"/>
        <v/>
      </c>
      <c r="BG299" s="67" t="str">
        <f t="shared" si="203"/>
        <v/>
      </c>
    </row>
    <row r="300" spans="1:59" ht="12" x14ac:dyDescent="0.3">
      <c r="A300" s="445"/>
      <c r="B300" s="3"/>
      <c r="C300" s="3"/>
      <c r="D300" s="495" t="str">
        <f t="shared" si="279"/>
        <v/>
      </c>
      <c r="E300" s="351"/>
      <c r="F300" s="3"/>
      <c r="G300" s="3"/>
      <c r="H300" s="4"/>
      <c r="I300" s="9"/>
      <c r="J300" s="9"/>
      <c r="K300" s="9"/>
      <c r="L300" s="9"/>
      <c r="M300" s="8"/>
      <c r="N300" s="381" t="str">
        <f>IF(D300="No",1,(IF(AND(C300="Part 1033",D300="Yes",H300="Line-Haul"),IF(E300&gt;=20,0.27,(VLOOKUP(E300,'Proration Factors'!$E$14:$F$33,2,FALSE))),(IF(AND(C300="Part 1033",D300="Yes",H300="Switch"),IF(E300&gt;=40,0.2,(VLOOKUP(E300,'Proration Factors'!$H$14:$I$53,2,FALSE))),(IF(AND(C300="Part 92",D300="Yes"),IF(E300&gt;=32,0.143,(VLOOKUP(E300,'Proration Factors'!$B$14:$C$45,2,FALSE))),"")))))))</f>
        <v/>
      </c>
      <c r="O300" s="382" t="str">
        <f t="shared" si="205"/>
        <v/>
      </c>
      <c r="P300" s="383" t="str">
        <f t="shared" si="206"/>
        <v/>
      </c>
      <c r="Q300" s="384" t="str">
        <f t="shared" si="181"/>
        <v/>
      </c>
      <c r="R300" s="3"/>
      <c r="S300" s="205"/>
      <c r="T300" s="60"/>
      <c r="U300" s="68">
        <f t="shared" si="224"/>
        <v>0</v>
      </c>
      <c r="V300" s="26">
        <f t="shared" si="251"/>
        <v>0</v>
      </c>
      <c r="W300" s="26">
        <f t="shared" si="226"/>
        <v>0</v>
      </c>
      <c r="X300" s="21">
        <f t="shared" si="227"/>
        <v>0</v>
      </c>
      <c r="Y300" s="42" t="str">
        <f t="shared" si="252"/>
        <v/>
      </c>
      <c r="Z300" s="26" t="str">
        <f t="shared" si="245"/>
        <v/>
      </c>
      <c r="AA300" s="22" t="str">
        <f t="shared" si="253"/>
        <v/>
      </c>
      <c r="AB300" s="22" t="str">
        <f t="shared" si="254"/>
        <v/>
      </c>
      <c r="AC300" s="26" t="str">
        <f t="shared" si="255"/>
        <v/>
      </c>
      <c r="AD300" s="27" t="str">
        <f t="shared" si="256"/>
        <v/>
      </c>
      <c r="AE300" s="69" t="str">
        <f t="shared" si="257"/>
        <v/>
      </c>
      <c r="AF300" s="60">
        <f t="shared" si="258"/>
        <v>0</v>
      </c>
      <c r="AG300" s="70" t="str">
        <f t="shared" si="259"/>
        <v/>
      </c>
      <c r="AH300" s="70" t="str">
        <f t="shared" si="260"/>
        <v/>
      </c>
      <c r="AI300" s="71" t="str">
        <f t="shared" si="236"/>
        <v/>
      </c>
      <c r="AJ300" s="69">
        <f t="shared" si="261"/>
        <v>0</v>
      </c>
      <c r="AK300" s="60">
        <f t="shared" si="262"/>
        <v>0</v>
      </c>
      <c r="AL300" s="60">
        <f t="shared" si="263"/>
        <v>0</v>
      </c>
      <c r="AM300" s="60">
        <f t="shared" si="264"/>
        <v>0</v>
      </c>
      <c r="AN300" s="60">
        <f t="shared" si="265"/>
        <v>0</v>
      </c>
      <c r="AO300" s="60">
        <f t="shared" si="266"/>
        <v>0</v>
      </c>
      <c r="AP300" s="60">
        <f t="shared" si="267"/>
        <v>0</v>
      </c>
      <c r="AQ300" s="60">
        <f t="shared" si="268"/>
        <v>0</v>
      </c>
      <c r="AR300" s="60">
        <f t="shared" si="269"/>
        <v>0</v>
      </c>
      <c r="AS300" s="60">
        <f t="shared" si="270"/>
        <v>0</v>
      </c>
      <c r="AT300" s="60">
        <f t="shared" si="271"/>
        <v>0</v>
      </c>
      <c r="AU300" s="60">
        <f t="shared" si="272"/>
        <v>0</v>
      </c>
      <c r="AV300" s="68">
        <f t="shared" si="273"/>
        <v>0</v>
      </c>
      <c r="AW300" s="68">
        <f t="shared" si="274"/>
        <v>0</v>
      </c>
      <c r="AX300" s="69" t="str">
        <f t="shared" si="275"/>
        <v/>
      </c>
      <c r="AY300" s="68" t="str">
        <f t="shared" si="276"/>
        <v/>
      </c>
      <c r="AZ300" s="67" t="str">
        <f t="shared" si="277"/>
        <v/>
      </c>
      <c r="BA300" s="68" t="str">
        <f t="shared" si="249"/>
        <v/>
      </c>
      <c r="BB300" s="69" t="str">
        <f t="shared" si="250"/>
        <v/>
      </c>
      <c r="BC300" s="68">
        <f t="shared" si="242"/>
        <v>0</v>
      </c>
      <c r="BD300" s="67" t="str">
        <f t="shared" si="243"/>
        <v/>
      </c>
      <c r="BE300" s="69" t="str">
        <f t="shared" si="278"/>
        <v/>
      </c>
      <c r="BF300" s="68" t="str">
        <f t="shared" si="202"/>
        <v/>
      </c>
      <c r="BG300" s="67" t="str">
        <f t="shared" si="203"/>
        <v/>
      </c>
    </row>
    <row r="301" spans="1:59" ht="12" x14ac:dyDescent="0.3">
      <c r="A301" s="445"/>
      <c r="B301" s="3"/>
      <c r="C301" s="3"/>
      <c r="D301" s="495" t="str">
        <f t="shared" si="279"/>
        <v/>
      </c>
      <c r="E301" s="3"/>
      <c r="F301" s="3"/>
      <c r="G301" s="3"/>
      <c r="H301" s="4"/>
      <c r="I301" s="9"/>
      <c r="J301" s="9"/>
      <c r="K301" s="9"/>
      <c r="L301" s="9"/>
      <c r="M301" s="8"/>
      <c r="N301" s="381" t="str">
        <f>IF(D301="No",1,(IF(AND(C301="Part 1033",D301="Yes",H301="Line-Haul"),IF(E301&gt;=20,0.27,(VLOOKUP(E301,'Proration Factors'!$E$14:$F$33,2,FALSE))),(IF(AND(C301="Part 1033",D301="Yes",H301="Switch"),IF(E301&gt;=40,0.2,(VLOOKUP(E301,'Proration Factors'!$H$14:$I$53,2,FALSE))),(IF(AND(C301="Part 92",D301="Yes"),IF(E301&gt;=32,0.143,(VLOOKUP(E301,'Proration Factors'!$B$14:$C$45,2,FALSE))),"")))))))</f>
        <v/>
      </c>
      <c r="O301" s="382" t="str">
        <f t="shared" si="205"/>
        <v/>
      </c>
      <c r="P301" s="383" t="str">
        <f t="shared" si="206"/>
        <v/>
      </c>
      <c r="Q301" s="384" t="str">
        <f t="shared" si="181"/>
        <v/>
      </c>
      <c r="R301" s="3"/>
      <c r="S301" s="205"/>
      <c r="T301" s="60"/>
      <c r="U301" s="68">
        <f t="shared" si="224"/>
        <v>0</v>
      </c>
      <c r="V301" s="26">
        <f t="shared" si="251"/>
        <v>0</v>
      </c>
      <c r="W301" s="26">
        <f t="shared" si="226"/>
        <v>0</v>
      </c>
      <c r="X301" s="21">
        <f t="shared" si="227"/>
        <v>0</v>
      </c>
      <c r="Y301" s="42" t="str">
        <f t="shared" si="252"/>
        <v/>
      </c>
      <c r="Z301" s="26" t="str">
        <f t="shared" si="245"/>
        <v/>
      </c>
      <c r="AA301" s="22" t="str">
        <f t="shared" si="253"/>
        <v/>
      </c>
      <c r="AB301" s="22" t="str">
        <f t="shared" si="254"/>
        <v/>
      </c>
      <c r="AC301" s="26" t="str">
        <f t="shared" si="255"/>
        <v/>
      </c>
      <c r="AD301" s="27" t="str">
        <f t="shared" si="256"/>
        <v/>
      </c>
      <c r="AE301" s="69" t="str">
        <f t="shared" si="257"/>
        <v/>
      </c>
      <c r="AF301" s="60">
        <f t="shared" si="258"/>
        <v>0</v>
      </c>
      <c r="AG301" s="70" t="str">
        <f t="shared" si="259"/>
        <v/>
      </c>
      <c r="AH301" s="70" t="str">
        <f t="shared" si="260"/>
        <v/>
      </c>
      <c r="AI301" s="71" t="str">
        <f t="shared" si="236"/>
        <v/>
      </c>
      <c r="AJ301" s="69">
        <f t="shared" si="261"/>
        <v>0</v>
      </c>
      <c r="AK301" s="60">
        <f t="shared" si="262"/>
        <v>0</v>
      </c>
      <c r="AL301" s="60">
        <f t="shared" si="263"/>
        <v>0</v>
      </c>
      <c r="AM301" s="60">
        <f t="shared" si="264"/>
        <v>0</v>
      </c>
      <c r="AN301" s="60">
        <f t="shared" si="265"/>
        <v>0</v>
      </c>
      <c r="AO301" s="60">
        <f t="shared" si="266"/>
        <v>0</v>
      </c>
      <c r="AP301" s="60">
        <f t="shared" si="267"/>
        <v>0</v>
      </c>
      <c r="AQ301" s="60">
        <f t="shared" si="268"/>
        <v>0</v>
      </c>
      <c r="AR301" s="60">
        <f t="shared" si="269"/>
        <v>0</v>
      </c>
      <c r="AS301" s="60">
        <f t="shared" si="270"/>
        <v>0</v>
      </c>
      <c r="AT301" s="60">
        <f t="shared" si="271"/>
        <v>0</v>
      </c>
      <c r="AU301" s="60">
        <f t="shared" si="272"/>
        <v>0</v>
      </c>
      <c r="AV301" s="68">
        <f t="shared" si="273"/>
        <v>0</v>
      </c>
      <c r="AW301" s="68">
        <f t="shared" si="274"/>
        <v>0</v>
      </c>
      <c r="AX301" s="69" t="str">
        <f t="shared" si="275"/>
        <v/>
      </c>
      <c r="AY301" s="68" t="str">
        <f t="shared" si="276"/>
        <v/>
      </c>
      <c r="AZ301" s="67" t="str">
        <f t="shared" si="277"/>
        <v/>
      </c>
      <c r="BA301" s="68" t="str">
        <f t="shared" si="249"/>
        <v/>
      </c>
      <c r="BB301" s="69" t="str">
        <f t="shared" si="250"/>
        <v/>
      </c>
      <c r="BC301" s="68">
        <f t="shared" si="242"/>
        <v>0</v>
      </c>
      <c r="BD301" s="67" t="str">
        <f t="shared" si="243"/>
        <v/>
      </c>
      <c r="BE301" s="69" t="str">
        <f t="shared" si="278"/>
        <v/>
      </c>
      <c r="BF301" s="68" t="str">
        <f t="shared" si="202"/>
        <v/>
      </c>
      <c r="BG301" s="67" t="str">
        <f t="shared" si="203"/>
        <v/>
      </c>
    </row>
    <row r="302" spans="1:59" ht="12" x14ac:dyDescent="0.3">
      <c r="A302" s="445"/>
      <c r="B302" s="3"/>
      <c r="C302" s="3"/>
      <c r="D302" s="495" t="str">
        <f t="shared" si="279"/>
        <v/>
      </c>
      <c r="E302" s="3"/>
      <c r="F302" s="3"/>
      <c r="G302" s="3"/>
      <c r="H302" s="4"/>
      <c r="I302" s="9"/>
      <c r="J302" s="9"/>
      <c r="K302" s="9"/>
      <c r="L302" s="9"/>
      <c r="M302" s="8"/>
      <c r="N302" s="381" t="str">
        <f>IF(D302="No",1,(IF(AND(C302="Part 1033",D302="Yes",H302="Line-Haul"),IF(E302&gt;=20,0.27,(VLOOKUP(E302,'Proration Factors'!$E$14:$F$33,2,FALSE))),(IF(AND(C302="Part 1033",D302="Yes",H302="Switch"),IF(E302&gt;=40,0.2,(VLOOKUP(E302,'Proration Factors'!$H$14:$I$53,2,FALSE))),(IF(AND(C302="Part 92",D302="Yes"),IF(E302&gt;=32,0.143,(VLOOKUP(E302,'Proration Factors'!$B$14:$C$45,2,FALSE))),"")))))))</f>
        <v/>
      </c>
      <c r="O302" s="382" t="str">
        <f t="shared" si="205"/>
        <v/>
      </c>
      <c r="P302" s="383" t="str">
        <f t="shared" si="206"/>
        <v/>
      </c>
      <c r="Q302" s="384" t="str">
        <f t="shared" si="181"/>
        <v/>
      </c>
      <c r="R302" s="3"/>
      <c r="S302" s="205"/>
      <c r="T302" s="60"/>
      <c r="U302" s="68">
        <f t="shared" si="224"/>
        <v>0</v>
      </c>
      <c r="V302" s="26">
        <f t="shared" si="251"/>
        <v>0</v>
      </c>
      <c r="W302" s="26">
        <f t="shared" si="226"/>
        <v>0</v>
      </c>
      <c r="X302" s="21">
        <f t="shared" si="227"/>
        <v>0</v>
      </c>
      <c r="Y302" s="42" t="str">
        <f t="shared" si="252"/>
        <v/>
      </c>
      <c r="Z302" s="26" t="str">
        <f t="shared" si="245"/>
        <v/>
      </c>
      <c r="AA302" s="22" t="str">
        <f t="shared" si="253"/>
        <v/>
      </c>
      <c r="AB302" s="22" t="str">
        <f t="shared" si="254"/>
        <v/>
      </c>
      <c r="AC302" s="26" t="str">
        <f t="shared" si="255"/>
        <v/>
      </c>
      <c r="AD302" s="27" t="str">
        <f t="shared" si="256"/>
        <v/>
      </c>
      <c r="AE302" s="69" t="str">
        <f t="shared" si="257"/>
        <v/>
      </c>
      <c r="AF302" s="60">
        <f t="shared" si="258"/>
        <v>0</v>
      </c>
      <c r="AG302" s="70" t="str">
        <f t="shared" si="259"/>
        <v/>
      </c>
      <c r="AH302" s="70" t="str">
        <f t="shared" si="260"/>
        <v/>
      </c>
      <c r="AI302" s="71" t="str">
        <f t="shared" si="236"/>
        <v/>
      </c>
      <c r="AJ302" s="69">
        <f t="shared" si="261"/>
        <v>0</v>
      </c>
      <c r="AK302" s="60">
        <f t="shared" si="262"/>
        <v>0</v>
      </c>
      <c r="AL302" s="60">
        <f t="shared" si="263"/>
        <v>0</v>
      </c>
      <c r="AM302" s="60">
        <f t="shared" si="264"/>
        <v>0</v>
      </c>
      <c r="AN302" s="60">
        <f t="shared" si="265"/>
        <v>0</v>
      </c>
      <c r="AO302" s="60">
        <f t="shared" si="266"/>
        <v>0</v>
      </c>
      <c r="AP302" s="60">
        <f t="shared" si="267"/>
        <v>0</v>
      </c>
      <c r="AQ302" s="60">
        <f t="shared" si="268"/>
        <v>0</v>
      </c>
      <c r="AR302" s="60">
        <f t="shared" si="269"/>
        <v>0</v>
      </c>
      <c r="AS302" s="60">
        <f t="shared" si="270"/>
        <v>0</v>
      </c>
      <c r="AT302" s="60">
        <f t="shared" si="271"/>
        <v>0</v>
      </c>
      <c r="AU302" s="60">
        <f t="shared" si="272"/>
        <v>0</v>
      </c>
      <c r="AV302" s="68">
        <f t="shared" si="273"/>
        <v>0</v>
      </c>
      <c r="AW302" s="68">
        <f t="shared" si="274"/>
        <v>0</v>
      </c>
      <c r="AX302" s="69" t="str">
        <f t="shared" si="275"/>
        <v/>
      </c>
      <c r="AY302" s="68" t="str">
        <f t="shared" si="276"/>
        <v/>
      </c>
      <c r="AZ302" s="67" t="str">
        <f t="shared" si="277"/>
        <v/>
      </c>
      <c r="BA302" s="68" t="str">
        <f t="shared" si="249"/>
        <v/>
      </c>
      <c r="BB302" s="69" t="str">
        <f t="shared" si="250"/>
        <v/>
      </c>
      <c r="BC302" s="68">
        <f t="shared" si="242"/>
        <v>0</v>
      </c>
      <c r="BD302" s="67" t="str">
        <f t="shared" si="243"/>
        <v/>
      </c>
      <c r="BE302" s="69" t="str">
        <f t="shared" si="278"/>
        <v/>
      </c>
      <c r="BF302" s="68" t="str">
        <f t="shared" si="202"/>
        <v/>
      </c>
      <c r="BG302" s="67" t="str">
        <f t="shared" si="203"/>
        <v/>
      </c>
    </row>
    <row r="303" spans="1:59" ht="12" x14ac:dyDescent="0.3">
      <c r="A303" s="445"/>
      <c r="B303" s="3"/>
      <c r="C303" s="3"/>
      <c r="D303" s="495" t="str">
        <f t="shared" si="279"/>
        <v/>
      </c>
      <c r="E303" s="3"/>
      <c r="F303" s="3"/>
      <c r="G303" s="3"/>
      <c r="H303" s="4"/>
      <c r="I303" s="9"/>
      <c r="J303" s="9"/>
      <c r="K303" s="9"/>
      <c r="L303" s="9"/>
      <c r="M303" s="8"/>
      <c r="N303" s="381" t="str">
        <f>IF(D303="No",1,(IF(AND(C303="Part 1033",D303="Yes",H303="Line-Haul"),IF(E303&gt;=20,0.27,(VLOOKUP(E303,'Proration Factors'!$E$14:$F$33,2,FALSE))),(IF(AND(C303="Part 1033",D303="Yes",H303="Switch"),IF(E303&gt;=40,0.2,(VLOOKUP(E303,'Proration Factors'!$H$14:$I$53,2,FALSE))),(IF(AND(C303="Part 92",D303="Yes"),IF(E303&gt;=32,0.143,(VLOOKUP(E303,'Proration Factors'!$B$14:$C$45,2,FALSE))),"")))))))</f>
        <v/>
      </c>
      <c r="O303" s="382" t="str">
        <f t="shared" si="205"/>
        <v/>
      </c>
      <c r="P303" s="383" t="str">
        <f t="shared" si="206"/>
        <v/>
      </c>
      <c r="Q303" s="384" t="str">
        <f t="shared" ref="Q303:Q315" si="280">IF(BG303&lt;&gt;"",BG303,AI303)</f>
        <v/>
      </c>
      <c r="R303" s="3"/>
      <c r="S303" s="205"/>
      <c r="T303" s="60"/>
      <c r="U303" s="68">
        <f t="shared" si="224"/>
        <v>0</v>
      </c>
      <c r="V303" s="26">
        <f t="shared" si="251"/>
        <v>0</v>
      </c>
      <c r="W303" s="26">
        <f t="shared" si="226"/>
        <v>0</v>
      </c>
      <c r="X303" s="21">
        <f t="shared" si="227"/>
        <v>0</v>
      </c>
      <c r="Y303" s="42" t="str">
        <f t="shared" si="252"/>
        <v/>
      </c>
      <c r="Z303" s="26" t="str">
        <f t="shared" si="245"/>
        <v/>
      </c>
      <c r="AA303" s="22" t="str">
        <f t="shared" si="253"/>
        <v/>
      </c>
      <c r="AB303" s="22" t="str">
        <f t="shared" si="254"/>
        <v/>
      </c>
      <c r="AC303" s="26" t="str">
        <f t="shared" si="255"/>
        <v/>
      </c>
      <c r="AD303" s="27" t="str">
        <f t="shared" si="256"/>
        <v/>
      </c>
      <c r="AE303" s="69" t="str">
        <f t="shared" si="257"/>
        <v/>
      </c>
      <c r="AF303" s="60">
        <f t="shared" si="258"/>
        <v>0</v>
      </c>
      <c r="AG303" s="70" t="str">
        <f t="shared" si="259"/>
        <v/>
      </c>
      <c r="AH303" s="70" t="str">
        <f t="shared" si="260"/>
        <v/>
      </c>
      <c r="AI303" s="71" t="str">
        <f t="shared" si="236"/>
        <v/>
      </c>
      <c r="AJ303" s="69">
        <f t="shared" si="261"/>
        <v>0</v>
      </c>
      <c r="AK303" s="60">
        <f t="shared" si="262"/>
        <v>0</v>
      </c>
      <c r="AL303" s="60">
        <f t="shared" si="263"/>
        <v>0</v>
      </c>
      <c r="AM303" s="60">
        <f t="shared" si="264"/>
        <v>0</v>
      </c>
      <c r="AN303" s="60">
        <f t="shared" si="265"/>
        <v>0</v>
      </c>
      <c r="AO303" s="60">
        <f t="shared" si="266"/>
        <v>0</v>
      </c>
      <c r="AP303" s="60">
        <f t="shared" si="267"/>
        <v>0</v>
      </c>
      <c r="AQ303" s="60">
        <f t="shared" si="268"/>
        <v>0</v>
      </c>
      <c r="AR303" s="60">
        <f t="shared" si="269"/>
        <v>0</v>
      </c>
      <c r="AS303" s="60">
        <f t="shared" si="270"/>
        <v>0</v>
      </c>
      <c r="AT303" s="60">
        <f t="shared" si="271"/>
        <v>0</v>
      </c>
      <c r="AU303" s="60">
        <f t="shared" si="272"/>
        <v>0</v>
      </c>
      <c r="AV303" s="68">
        <f t="shared" si="273"/>
        <v>0</v>
      </c>
      <c r="AW303" s="68">
        <f t="shared" si="274"/>
        <v>0</v>
      </c>
      <c r="AX303" s="69" t="str">
        <f t="shared" si="275"/>
        <v/>
      </c>
      <c r="AY303" s="68" t="str">
        <f t="shared" si="276"/>
        <v/>
      </c>
      <c r="AZ303" s="67" t="str">
        <f t="shared" si="277"/>
        <v/>
      </c>
      <c r="BA303" s="68" t="str">
        <f t="shared" si="249"/>
        <v/>
      </c>
      <c r="BB303" s="69" t="str">
        <f t="shared" si="250"/>
        <v/>
      </c>
      <c r="BC303" s="68">
        <f t="shared" si="242"/>
        <v>0</v>
      </c>
      <c r="BD303" s="67" t="str">
        <f t="shared" si="243"/>
        <v/>
      </c>
      <c r="BE303" s="69" t="str">
        <f t="shared" si="278"/>
        <v/>
      </c>
      <c r="BF303" s="68" t="str">
        <f t="shared" si="202"/>
        <v/>
      </c>
      <c r="BG303" s="67" t="str">
        <f t="shared" si="203"/>
        <v/>
      </c>
    </row>
    <row r="304" spans="1:59" ht="12" x14ac:dyDescent="0.3">
      <c r="A304" s="445"/>
      <c r="B304" s="3"/>
      <c r="C304" s="3"/>
      <c r="D304" s="495" t="str">
        <f t="shared" si="279"/>
        <v/>
      </c>
      <c r="E304" s="3"/>
      <c r="F304" s="3"/>
      <c r="G304" s="3"/>
      <c r="H304" s="4"/>
      <c r="I304" s="9"/>
      <c r="J304" s="9"/>
      <c r="K304" s="9"/>
      <c r="L304" s="9"/>
      <c r="M304" s="8"/>
      <c r="N304" s="381" t="str">
        <f>IF(D304="No",1,(IF(AND(C304="Part 1033",D304="Yes",H304="Line-Haul"),IF(E304&gt;=20,0.27,(VLOOKUP(E304,'Proration Factors'!$E$14:$F$33,2,FALSE))),(IF(AND(C304="Part 1033",D304="Yes",H304="Switch"),IF(E304&gt;=40,0.2,(VLOOKUP(E304,'Proration Factors'!$H$14:$I$53,2,FALSE))),(IF(AND(C304="Part 92",D304="Yes"),IF(E304&gt;=32,0.143,(VLOOKUP(E304,'Proration Factors'!$B$14:$C$45,2,FALSE))),"")))))))</f>
        <v/>
      </c>
      <c r="O304" s="382" t="str">
        <f t="shared" si="205"/>
        <v/>
      </c>
      <c r="P304" s="383" t="str">
        <f t="shared" si="206"/>
        <v/>
      </c>
      <c r="Q304" s="384" t="str">
        <f t="shared" si="280"/>
        <v/>
      </c>
      <c r="R304" s="3"/>
      <c r="S304" s="205"/>
      <c r="T304" s="60"/>
      <c r="U304" s="68">
        <f t="shared" si="224"/>
        <v>0</v>
      </c>
      <c r="V304" s="26">
        <f t="shared" si="251"/>
        <v>0</v>
      </c>
      <c r="W304" s="26">
        <f t="shared" si="226"/>
        <v>0</v>
      </c>
      <c r="X304" s="21">
        <f t="shared" si="227"/>
        <v>0</v>
      </c>
      <c r="Y304" s="42" t="str">
        <f t="shared" si="252"/>
        <v/>
      </c>
      <c r="Z304" s="26" t="str">
        <f t="shared" si="245"/>
        <v/>
      </c>
      <c r="AA304" s="22" t="str">
        <f t="shared" si="253"/>
        <v/>
      </c>
      <c r="AB304" s="22" t="str">
        <f t="shared" si="254"/>
        <v/>
      </c>
      <c r="AC304" s="26" t="str">
        <f t="shared" si="255"/>
        <v/>
      </c>
      <c r="AD304" s="27" t="str">
        <f t="shared" si="256"/>
        <v/>
      </c>
      <c r="AE304" s="69" t="str">
        <f t="shared" si="257"/>
        <v/>
      </c>
      <c r="AF304" s="60">
        <f t="shared" si="258"/>
        <v>0</v>
      </c>
      <c r="AG304" s="70" t="str">
        <f t="shared" si="259"/>
        <v/>
      </c>
      <c r="AH304" s="70" t="str">
        <f t="shared" si="260"/>
        <v/>
      </c>
      <c r="AI304" s="71" t="str">
        <f t="shared" si="236"/>
        <v/>
      </c>
      <c r="AJ304" s="69">
        <f t="shared" si="261"/>
        <v>0</v>
      </c>
      <c r="AK304" s="60">
        <f t="shared" si="262"/>
        <v>0</v>
      </c>
      <c r="AL304" s="60">
        <f t="shared" si="263"/>
        <v>0</v>
      </c>
      <c r="AM304" s="60">
        <f t="shared" si="264"/>
        <v>0</v>
      </c>
      <c r="AN304" s="60">
        <f t="shared" si="265"/>
        <v>0</v>
      </c>
      <c r="AO304" s="60">
        <f t="shared" si="266"/>
        <v>0</v>
      </c>
      <c r="AP304" s="60">
        <f t="shared" si="267"/>
        <v>0</v>
      </c>
      <c r="AQ304" s="60">
        <f t="shared" si="268"/>
        <v>0</v>
      </c>
      <c r="AR304" s="60">
        <f t="shared" si="269"/>
        <v>0</v>
      </c>
      <c r="AS304" s="60">
        <f t="shared" si="270"/>
        <v>0</v>
      </c>
      <c r="AT304" s="60">
        <f t="shared" si="271"/>
        <v>0</v>
      </c>
      <c r="AU304" s="60">
        <f t="shared" si="272"/>
        <v>0</v>
      </c>
      <c r="AV304" s="68">
        <f t="shared" si="273"/>
        <v>0</v>
      </c>
      <c r="AW304" s="68">
        <f t="shared" si="274"/>
        <v>0</v>
      </c>
      <c r="AX304" s="69" t="str">
        <f t="shared" si="275"/>
        <v/>
      </c>
      <c r="AY304" s="68" t="str">
        <f t="shared" si="276"/>
        <v/>
      </c>
      <c r="AZ304" s="67" t="str">
        <f t="shared" si="277"/>
        <v/>
      </c>
      <c r="BA304" s="68" t="str">
        <f t="shared" si="249"/>
        <v/>
      </c>
      <c r="BB304" s="69" t="str">
        <f t="shared" si="250"/>
        <v/>
      </c>
      <c r="BC304" s="68">
        <f t="shared" si="242"/>
        <v>0</v>
      </c>
      <c r="BD304" s="67" t="str">
        <f t="shared" si="243"/>
        <v/>
      </c>
      <c r="BE304" s="69" t="str">
        <f t="shared" si="278"/>
        <v/>
      </c>
      <c r="BF304" s="68" t="str">
        <f t="shared" si="202"/>
        <v/>
      </c>
      <c r="BG304" s="67" t="str">
        <f t="shared" si="203"/>
        <v/>
      </c>
    </row>
    <row r="305" spans="1:59" ht="12" x14ac:dyDescent="0.3">
      <c r="A305" s="445"/>
      <c r="B305" s="3"/>
      <c r="C305" s="3"/>
      <c r="D305" s="495" t="str">
        <f t="shared" si="279"/>
        <v/>
      </c>
      <c r="E305" s="3"/>
      <c r="F305" s="3"/>
      <c r="G305" s="3"/>
      <c r="H305" s="4"/>
      <c r="I305" s="9"/>
      <c r="J305" s="9"/>
      <c r="K305" s="9"/>
      <c r="L305" s="9"/>
      <c r="M305" s="8"/>
      <c r="N305" s="381" t="str">
        <f>IF(D305="No",1,(IF(AND(C305="Part 1033",D305="Yes",H305="Line-Haul"),IF(E305&gt;=20,0.27,(VLOOKUP(E305,'Proration Factors'!$E$14:$F$33,2,FALSE))),(IF(AND(C305="Part 1033",D305="Yes",H305="Switch"),IF(E305&gt;=40,0.2,(VLOOKUP(E305,'Proration Factors'!$H$14:$I$53,2,FALSE))),(IF(AND(C305="Part 92",D305="Yes"),IF(E305&gt;=32,0.143,(VLOOKUP(E305,'Proration Factors'!$B$14:$C$45,2,FALSE))),"")))))))</f>
        <v/>
      </c>
      <c r="O305" s="382" t="str">
        <f t="shared" si="205"/>
        <v/>
      </c>
      <c r="P305" s="383" t="str">
        <f t="shared" si="206"/>
        <v/>
      </c>
      <c r="Q305" s="384" t="str">
        <f t="shared" si="280"/>
        <v/>
      </c>
      <c r="R305" s="3"/>
      <c r="S305" s="205"/>
      <c r="T305" s="60"/>
      <c r="U305" s="68">
        <f t="shared" si="224"/>
        <v>0</v>
      </c>
      <c r="V305" s="26">
        <f t="shared" si="251"/>
        <v>0</v>
      </c>
      <c r="W305" s="26">
        <f t="shared" si="226"/>
        <v>0</v>
      </c>
      <c r="X305" s="21">
        <f t="shared" si="227"/>
        <v>0</v>
      </c>
      <c r="Y305" s="42" t="str">
        <f t="shared" si="252"/>
        <v/>
      </c>
      <c r="Z305" s="26" t="str">
        <f t="shared" si="245"/>
        <v/>
      </c>
      <c r="AA305" s="22" t="str">
        <f t="shared" si="253"/>
        <v/>
      </c>
      <c r="AB305" s="22" t="str">
        <f t="shared" si="254"/>
        <v/>
      </c>
      <c r="AC305" s="26" t="str">
        <f t="shared" si="255"/>
        <v/>
      </c>
      <c r="AD305" s="27" t="str">
        <f t="shared" si="256"/>
        <v/>
      </c>
      <c r="AE305" s="69" t="str">
        <f t="shared" si="257"/>
        <v/>
      </c>
      <c r="AF305" s="60">
        <f t="shared" si="258"/>
        <v>0</v>
      </c>
      <c r="AG305" s="70" t="str">
        <f t="shared" si="259"/>
        <v/>
      </c>
      <c r="AH305" s="70" t="str">
        <f t="shared" si="260"/>
        <v/>
      </c>
      <c r="AI305" s="71" t="str">
        <f t="shared" si="236"/>
        <v/>
      </c>
      <c r="AJ305" s="69">
        <f t="shared" si="261"/>
        <v>0</v>
      </c>
      <c r="AK305" s="60">
        <f t="shared" si="262"/>
        <v>0</v>
      </c>
      <c r="AL305" s="60">
        <f t="shared" si="263"/>
        <v>0</v>
      </c>
      <c r="AM305" s="60">
        <f t="shared" si="264"/>
        <v>0</v>
      </c>
      <c r="AN305" s="60">
        <f t="shared" si="265"/>
        <v>0</v>
      </c>
      <c r="AO305" s="60">
        <f t="shared" si="266"/>
        <v>0</v>
      </c>
      <c r="AP305" s="60">
        <f t="shared" si="267"/>
        <v>0</v>
      </c>
      <c r="AQ305" s="60">
        <f t="shared" si="268"/>
        <v>0</v>
      </c>
      <c r="AR305" s="60">
        <f t="shared" si="269"/>
        <v>0</v>
      </c>
      <c r="AS305" s="60">
        <f t="shared" si="270"/>
        <v>0</v>
      </c>
      <c r="AT305" s="60">
        <f t="shared" si="271"/>
        <v>0</v>
      </c>
      <c r="AU305" s="60">
        <f t="shared" si="272"/>
        <v>0</v>
      </c>
      <c r="AV305" s="68">
        <f t="shared" si="273"/>
        <v>0</v>
      </c>
      <c r="AW305" s="68">
        <f t="shared" si="274"/>
        <v>0</v>
      </c>
      <c r="AX305" s="69" t="str">
        <f t="shared" si="275"/>
        <v/>
      </c>
      <c r="AY305" s="68" t="str">
        <f t="shared" si="276"/>
        <v/>
      </c>
      <c r="AZ305" s="67" t="str">
        <f t="shared" si="277"/>
        <v/>
      </c>
      <c r="BA305" s="68" t="str">
        <f t="shared" si="249"/>
        <v/>
      </c>
      <c r="BB305" s="69" t="str">
        <f t="shared" si="250"/>
        <v/>
      </c>
      <c r="BC305" s="68">
        <f t="shared" si="242"/>
        <v>0</v>
      </c>
      <c r="BD305" s="67" t="str">
        <f t="shared" si="243"/>
        <v/>
      </c>
      <c r="BE305" s="69" t="str">
        <f t="shared" si="278"/>
        <v/>
      </c>
      <c r="BF305" s="68" t="str">
        <f t="shared" si="202"/>
        <v/>
      </c>
      <c r="BG305" s="67" t="str">
        <f t="shared" si="203"/>
        <v/>
      </c>
    </row>
    <row r="306" spans="1:59" ht="12" x14ac:dyDescent="0.3">
      <c r="A306" s="445"/>
      <c r="B306" s="3"/>
      <c r="C306" s="3"/>
      <c r="D306" s="495" t="str">
        <f t="shared" si="279"/>
        <v/>
      </c>
      <c r="E306" s="3"/>
      <c r="F306" s="3"/>
      <c r="G306" s="3"/>
      <c r="H306" s="4"/>
      <c r="I306" s="9"/>
      <c r="J306" s="9"/>
      <c r="K306" s="9"/>
      <c r="L306" s="9"/>
      <c r="M306" s="8"/>
      <c r="N306" s="381" t="str">
        <f>IF(D306="No",1,(IF(AND(C306="Part 1033",D306="Yes",H306="Line-Haul"),IF(E306&gt;=20,0.27,(VLOOKUP(E306,'Proration Factors'!$E$14:$F$33,2,FALSE))),(IF(AND(C306="Part 1033",D306="Yes",H306="Switch"),IF(E306&gt;=40,0.2,(VLOOKUP(E306,'Proration Factors'!$H$14:$I$53,2,FALSE))),(IF(AND(C306="Part 92",D306="Yes"),IF(E306&gt;=32,0.143,(VLOOKUP(E306,'Proration Factors'!$B$14:$C$45,2,FALSE))),"")))))))</f>
        <v/>
      </c>
      <c r="O306" s="382" t="str">
        <f t="shared" si="205"/>
        <v/>
      </c>
      <c r="P306" s="383" t="str">
        <f t="shared" si="206"/>
        <v/>
      </c>
      <c r="Q306" s="384" t="str">
        <f t="shared" si="280"/>
        <v/>
      </c>
      <c r="R306" s="3"/>
      <c r="S306" s="205"/>
      <c r="T306" s="60"/>
      <c r="U306" s="68">
        <f t="shared" si="224"/>
        <v>0</v>
      </c>
      <c r="V306" s="26">
        <f t="shared" si="251"/>
        <v>0</v>
      </c>
      <c r="W306" s="26">
        <f t="shared" si="226"/>
        <v>0</v>
      </c>
      <c r="X306" s="21">
        <f t="shared" si="227"/>
        <v>0</v>
      </c>
      <c r="Y306" s="42" t="str">
        <f t="shared" si="252"/>
        <v/>
      </c>
      <c r="Z306" s="26" t="str">
        <f t="shared" si="245"/>
        <v/>
      </c>
      <c r="AA306" s="22" t="str">
        <f t="shared" si="253"/>
        <v/>
      </c>
      <c r="AB306" s="22" t="str">
        <f t="shared" si="254"/>
        <v/>
      </c>
      <c r="AC306" s="26" t="str">
        <f t="shared" si="255"/>
        <v/>
      </c>
      <c r="AD306" s="27" t="str">
        <f t="shared" si="256"/>
        <v/>
      </c>
      <c r="AE306" s="69" t="str">
        <f t="shared" si="257"/>
        <v/>
      </c>
      <c r="AF306" s="60">
        <f t="shared" si="258"/>
        <v>0</v>
      </c>
      <c r="AG306" s="70" t="str">
        <f t="shared" si="259"/>
        <v/>
      </c>
      <c r="AH306" s="70" t="str">
        <f t="shared" si="260"/>
        <v/>
      </c>
      <c r="AI306" s="71" t="str">
        <f t="shared" si="236"/>
        <v/>
      </c>
      <c r="AJ306" s="69">
        <f t="shared" si="261"/>
        <v>0</v>
      </c>
      <c r="AK306" s="60">
        <f t="shared" si="262"/>
        <v>0</v>
      </c>
      <c r="AL306" s="60">
        <f t="shared" si="263"/>
        <v>0</v>
      </c>
      <c r="AM306" s="60">
        <f t="shared" si="264"/>
        <v>0</v>
      </c>
      <c r="AN306" s="60">
        <f t="shared" si="265"/>
        <v>0</v>
      </c>
      <c r="AO306" s="60">
        <f t="shared" si="266"/>
        <v>0</v>
      </c>
      <c r="AP306" s="60">
        <f t="shared" si="267"/>
        <v>0</v>
      </c>
      <c r="AQ306" s="60">
        <f t="shared" si="268"/>
        <v>0</v>
      </c>
      <c r="AR306" s="60">
        <f t="shared" si="269"/>
        <v>0</v>
      </c>
      <c r="AS306" s="60">
        <f t="shared" si="270"/>
        <v>0</v>
      </c>
      <c r="AT306" s="60">
        <f t="shared" si="271"/>
        <v>0</v>
      </c>
      <c r="AU306" s="60">
        <f t="shared" si="272"/>
        <v>0</v>
      </c>
      <c r="AV306" s="68">
        <f t="shared" si="273"/>
        <v>0</v>
      </c>
      <c r="AW306" s="68">
        <f t="shared" si="274"/>
        <v>0</v>
      </c>
      <c r="AX306" s="69" t="str">
        <f t="shared" si="275"/>
        <v/>
      </c>
      <c r="AY306" s="68" t="str">
        <f t="shared" si="276"/>
        <v/>
      </c>
      <c r="AZ306" s="67" t="str">
        <f t="shared" si="277"/>
        <v/>
      </c>
      <c r="BA306" s="68" t="str">
        <f t="shared" si="249"/>
        <v/>
      </c>
      <c r="BB306" s="69" t="str">
        <f t="shared" si="250"/>
        <v/>
      </c>
      <c r="BC306" s="68">
        <f t="shared" si="242"/>
        <v>0</v>
      </c>
      <c r="BD306" s="67" t="str">
        <f t="shared" si="243"/>
        <v/>
      </c>
      <c r="BE306" s="69" t="str">
        <f t="shared" si="278"/>
        <v/>
      </c>
      <c r="BF306" s="68" t="str">
        <f t="shared" si="202"/>
        <v/>
      </c>
      <c r="BG306" s="67" t="str">
        <f t="shared" si="203"/>
        <v/>
      </c>
    </row>
    <row r="307" spans="1:59" ht="12" x14ac:dyDescent="0.3">
      <c r="A307" s="445"/>
      <c r="B307" s="3"/>
      <c r="C307" s="3"/>
      <c r="D307" s="495" t="str">
        <f t="shared" si="279"/>
        <v/>
      </c>
      <c r="E307" s="3"/>
      <c r="F307" s="3"/>
      <c r="G307" s="3"/>
      <c r="H307" s="4"/>
      <c r="I307" s="9"/>
      <c r="J307" s="9"/>
      <c r="K307" s="9"/>
      <c r="L307" s="9"/>
      <c r="M307" s="8"/>
      <c r="N307" s="381" t="str">
        <f>IF(D307="No",1,(IF(AND(C307="Part 1033",D307="Yes",H307="Line-Haul"),IF(E307&gt;=20,0.27,(VLOOKUP(E307,'Proration Factors'!$E$14:$F$33,2,FALSE))),(IF(AND(C307="Part 1033",D307="Yes",H307="Switch"),IF(E307&gt;=40,0.2,(VLOOKUP(E307,'Proration Factors'!$H$14:$I$53,2,FALSE))),(IF(AND(C307="Part 92",D307="Yes"),IF(E307&gt;=32,0.143,(VLOOKUP(E307,'Proration Factors'!$B$14:$C$45,2,FALSE))),"")))))))</f>
        <v/>
      </c>
      <c r="O307" s="382" t="str">
        <f t="shared" si="205"/>
        <v/>
      </c>
      <c r="P307" s="383" t="str">
        <f t="shared" si="206"/>
        <v/>
      </c>
      <c r="Q307" s="384" t="str">
        <f t="shared" si="280"/>
        <v/>
      </c>
      <c r="R307" s="3"/>
      <c r="S307" s="205"/>
      <c r="T307" s="60"/>
      <c r="U307" s="68">
        <f t="shared" si="224"/>
        <v>0</v>
      </c>
      <c r="V307" s="26">
        <f t="shared" si="251"/>
        <v>0</v>
      </c>
      <c r="W307" s="26">
        <f t="shared" si="226"/>
        <v>0</v>
      </c>
      <c r="X307" s="21">
        <f t="shared" si="227"/>
        <v>0</v>
      </c>
      <c r="Y307" s="42" t="str">
        <f t="shared" si="252"/>
        <v/>
      </c>
      <c r="Z307" s="26" t="str">
        <f t="shared" si="245"/>
        <v/>
      </c>
      <c r="AA307" s="22" t="str">
        <f t="shared" si="253"/>
        <v/>
      </c>
      <c r="AB307" s="22" t="str">
        <f t="shared" si="254"/>
        <v/>
      </c>
      <c r="AC307" s="26" t="str">
        <f t="shared" si="255"/>
        <v/>
      </c>
      <c r="AD307" s="27" t="str">
        <f t="shared" si="256"/>
        <v/>
      </c>
      <c r="AE307" s="69" t="str">
        <f t="shared" si="257"/>
        <v/>
      </c>
      <c r="AF307" s="60">
        <f t="shared" si="258"/>
        <v>0</v>
      </c>
      <c r="AG307" s="70" t="str">
        <f t="shared" si="259"/>
        <v/>
      </c>
      <c r="AH307" s="70" t="str">
        <f t="shared" si="260"/>
        <v/>
      </c>
      <c r="AI307" s="71" t="str">
        <f t="shared" si="236"/>
        <v/>
      </c>
      <c r="AJ307" s="69">
        <f t="shared" si="261"/>
        <v>0</v>
      </c>
      <c r="AK307" s="60">
        <f t="shared" si="262"/>
        <v>0</v>
      </c>
      <c r="AL307" s="60">
        <f t="shared" si="263"/>
        <v>0</v>
      </c>
      <c r="AM307" s="60">
        <f t="shared" si="264"/>
        <v>0</v>
      </c>
      <c r="AN307" s="60">
        <f t="shared" si="265"/>
        <v>0</v>
      </c>
      <c r="AO307" s="60">
        <f t="shared" si="266"/>
        <v>0</v>
      </c>
      <c r="AP307" s="60">
        <f t="shared" si="267"/>
        <v>0</v>
      </c>
      <c r="AQ307" s="60">
        <f t="shared" si="268"/>
        <v>0</v>
      </c>
      <c r="AR307" s="60">
        <f t="shared" si="269"/>
        <v>0</v>
      </c>
      <c r="AS307" s="60">
        <f t="shared" si="270"/>
        <v>0</v>
      </c>
      <c r="AT307" s="60">
        <f t="shared" si="271"/>
        <v>0</v>
      </c>
      <c r="AU307" s="60">
        <f t="shared" si="272"/>
        <v>0</v>
      </c>
      <c r="AV307" s="68">
        <f t="shared" si="273"/>
        <v>0</v>
      </c>
      <c r="AW307" s="68">
        <f t="shared" si="274"/>
        <v>0</v>
      </c>
      <c r="AX307" s="69" t="str">
        <f t="shared" si="275"/>
        <v/>
      </c>
      <c r="AY307" s="68" t="str">
        <f t="shared" si="276"/>
        <v/>
      </c>
      <c r="AZ307" s="67" t="str">
        <f t="shared" si="277"/>
        <v/>
      </c>
      <c r="BA307" s="68" t="str">
        <f t="shared" si="249"/>
        <v/>
      </c>
      <c r="BB307" s="69" t="str">
        <f t="shared" si="250"/>
        <v/>
      </c>
      <c r="BC307" s="68">
        <f t="shared" si="242"/>
        <v>0</v>
      </c>
      <c r="BD307" s="67" t="str">
        <f t="shared" si="243"/>
        <v/>
      </c>
      <c r="BE307" s="69" t="str">
        <f t="shared" si="278"/>
        <v/>
      </c>
      <c r="BF307" s="68" t="str">
        <f t="shared" si="202"/>
        <v/>
      </c>
      <c r="BG307" s="67" t="str">
        <f t="shared" si="203"/>
        <v/>
      </c>
    </row>
    <row r="308" spans="1:59" ht="12" x14ac:dyDescent="0.3">
      <c r="A308" s="445"/>
      <c r="B308" s="3"/>
      <c r="C308" s="3"/>
      <c r="D308" s="495" t="str">
        <f t="shared" si="279"/>
        <v/>
      </c>
      <c r="E308" s="3"/>
      <c r="F308" s="3"/>
      <c r="G308" s="3"/>
      <c r="H308" s="4"/>
      <c r="I308" s="9"/>
      <c r="J308" s="9"/>
      <c r="K308" s="9"/>
      <c r="L308" s="9"/>
      <c r="M308" s="8"/>
      <c r="N308" s="381" t="str">
        <f>IF(D308="No",1,(IF(AND(C308="Part 1033",D308="Yes",H308="Line-Haul"),IF(E308&gt;=20,0.27,(VLOOKUP(E308,'Proration Factors'!$E$14:$F$33,2,FALSE))),(IF(AND(C308="Part 1033",D308="Yes",H308="Switch"),IF(E308&gt;=40,0.2,(VLOOKUP(E308,'Proration Factors'!$H$14:$I$53,2,FALSE))),(IF(AND(C308="Part 92",D308="Yes"),IF(E308&gt;=32,0.143,(VLOOKUP(E308,'Proration Factors'!$B$14:$C$45,2,FALSE))),"")))))))</f>
        <v/>
      </c>
      <c r="O308" s="382" t="str">
        <f t="shared" si="205"/>
        <v/>
      </c>
      <c r="P308" s="383" t="str">
        <f t="shared" si="206"/>
        <v/>
      </c>
      <c r="Q308" s="384" t="str">
        <f t="shared" si="280"/>
        <v/>
      </c>
      <c r="R308" s="3"/>
      <c r="S308" s="205"/>
      <c r="T308" s="60"/>
      <c r="U308" s="68">
        <f t="shared" si="224"/>
        <v>0</v>
      </c>
      <c r="V308" s="26">
        <f t="shared" si="251"/>
        <v>0</v>
      </c>
      <c r="W308" s="26">
        <f t="shared" si="226"/>
        <v>0</v>
      </c>
      <c r="X308" s="21">
        <f t="shared" si="227"/>
        <v>0</v>
      </c>
      <c r="Y308" s="42" t="str">
        <f t="shared" si="252"/>
        <v/>
      </c>
      <c r="Z308" s="26" t="str">
        <f t="shared" si="245"/>
        <v/>
      </c>
      <c r="AA308" s="22" t="str">
        <f t="shared" si="253"/>
        <v/>
      </c>
      <c r="AB308" s="22" t="str">
        <f t="shared" si="254"/>
        <v/>
      </c>
      <c r="AC308" s="26" t="str">
        <f t="shared" si="255"/>
        <v/>
      </c>
      <c r="AD308" s="27" t="str">
        <f t="shared" si="256"/>
        <v/>
      </c>
      <c r="AE308" s="69" t="str">
        <f t="shared" si="257"/>
        <v/>
      </c>
      <c r="AF308" s="60">
        <f t="shared" si="258"/>
        <v>0</v>
      </c>
      <c r="AG308" s="70" t="str">
        <f t="shared" si="259"/>
        <v/>
      </c>
      <c r="AH308" s="70" t="str">
        <f t="shared" si="260"/>
        <v/>
      </c>
      <c r="AI308" s="71" t="str">
        <f t="shared" si="236"/>
        <v/>
      </c>
      <c r="AJ308" s="69">
        <f t="shared" si="261"/>
        <v>0</v>
      </c>
      <c r="AK308" s="60">
        <f t="shared" si="262"/>
        <v>0</v>
      </c>
      <c r="AL308" s="60">
        <f t="shared" si="263"/>
        <v>0</v>
      </c>
      <c r="AM308" s="60">
        <f t="shared" si="264"/>
        <v>0</v>
      </c>
      <c r="AN308" s="60">
        <f t="shared" si="265"/>
        <v>0</v>
      </c>
      <c r="AO308" s="60">
        <f t="shared" si="266"/>
        <v>0</v>
      </c>
      <c r="AP308" s="60">
        <f t="shared" si="267"/>
        <v>0</v>
      </c>
      <c r="AQ308" s="60">
        <f t="shared" si="268"/>
        <v>0</v>
      </c>
      <c r="AR308" s="60">
        <f t="shared" si="269"/>
        <v>0</v>
      </c>
      <c r="AS308" s="60">
        <f t="shared" si="270"/>
        <v>0</v>
      </c>
      <c r="AT308" s="60">
        <f t="shared" si="271"/>
        <v>0</v>
      </c>
      <c r="AU308" s="60">
        <f t="shared" si="272"/>
        <v>0</v>
      </c>
      <c r="AV308" s="68">
        <f t="shared" si="273"/>
        <v>0</v>
      </c>
      <c r="AW308" s="68">
        <f t="shared" si="274"/>
        <v>0</v>
      </c>
      <c r="AX308" s="69" t="str">
        <f t="shared" si="275"/>
        <v/>
      </c>
      <c r="AY308" s="68" t="str">
        <f t="shared" si="276"/>
        <v/>
      </c>
      <c r="AZ308" s="67" t="str">
        <f t="shared" si="277"/>
        <v/>
      </c>
      <c r="BA308" s="68" t="str">
        <f t="shared" si="249"/>
        <v/>
      </c>
      <c r="BB308" s="69" t="str">
        <f t="shared" si="250"/>
        <v/>
      </c>
      <c r="BC308" s="68">
        <f t="shared" si="242"/>
        <v>0</v>
      </c>
      <c r="BD308" s="67" t="str">
        <f t="shared" si="243"/>
        <v/>
      </c>
      <c r="BE308" s="69" t="str">
        <f t="shared" si="278"/>
        <v/>
      </c>
      <c r="BF308" s="68" t="str">
        <f t="shared" si="202"/>
        <v/>
      </c>
      <c r="BG308" s="67" t="str">
        <f t="shared" si="203"/>
        <v/>
      </c>
    </row>
    <row r="309" spans="1:59" ht="12" x14ac:dyDescent="0.3">
      <c r="A309" s="445"/>
      <c r="B309" s="3"/>
      <c r="C309" s="3"/>
      <c r="D309" s="495" t="str">
        <f t="shared" si="279"/>
        <v/>
      </c>
      <c r="E309" s="3"/>
      <c r="F309" s="3"/>
      <c r="G309" s="3"/>
      <c r="H309" s="4"/>
      <c r="I309" s="9"/>
      <c r="J309" s="9"/>
      <c r="K309" s="9"/>
      <c r="L309" s="9"/>
      <c r="M309" s="8"/>
      <c r="N309" s="381" t="str">
        <f>IF(D309="No",1,(IF(AND(C309="Part 1033",D309="Yes",H309="Line-Haul"),IF(E309&gt;=20,0.27,(VLOOKUP(E309,'Proration Factors'!$E$14:$F$33,2,FALSE))),(IF(AND(C309="Part 1033",D309="Yes",H309="Switch"),IF(E309&gt;=40,0.2,(VLOOKUP(E309,'Proration Factors'!$H$14:$I$53,2,FALSE))),(IF(AND(C309="Part 92",D309="Yes"),IF(E309&gt;=32,0.143,(VLOOKUP(E309,'Proration Factors'!$B$14:$C$45,2,FALSE))),"")))))))</f>
        <v/>
      </c>
      <c r="O309" s="382" t="str">
        <f t="shared" si="205"/>
        <v/>
      </c>
      <c r="P309" s="383" t="str">
        <f t="shared" si="206"/>
        <v/>
      </c>
      <c r="Q309" s="384" t="str">
        <f t="shared" si="280"/>
        <v/>
      </c>
      <c r="R309" s="3"/>
      <c r="S309" s="205"/>
      <c r="T309" s="60"/>
      <c r="U309" s="68">
        <f t="shared" si="224"/>
        <v>0</v>
      </c>
      <c r="V309" s="26">
        <f t="shared" si="251"/>
        <v>0</v>
      </c>
      <c r="W309" s="26">
        <f t="shared" si="226"/>
        <v>0</v>
      </c>
      <c r="X309" s="21">
        <f t="shared" si="227"/>
        <v>0</v>
      </c>
      <c r="Y309" s="42" t="str">
        <f t="shared" si="252"/>
        <v/>
      </c>
      <c r="Z309" s="26" t="str">
        <f t="shared" si="245"/>
        <v/>
      </c>
      <c r="AA309" s="22" t="str">
        <f t="shared" si="253"/>
        <v/>
      </c>
      <c r="AB309" s="22" t="str">
        <f t="shared" si="254"/>
        <v/>
      </c>
      <c r="AC309" s="26" t="str">
        <f t="shared" si="255"/>
        <v/>
      </c>
      <c r="AD309" s="27" t="str">
        <f t="shared" si="256"/>
        <v/>
      </c>
      <c r="AE309" s="69" t="str">
        <f t="shared" si="257"/>
        <v/>
      </c>
      <c r="AF309" s="60">
        <f t="shared" si="258"/>
        <v>0</v>
      </c>
      <c r="AG309" s="70" t="str">
        <f t="shared" si="259"/>
        <v/>
      </c>
      <c r="AH309" s="70" t="str">
        <f t="shared" si="260"/>
        <v/>
      </c>
      <c r="AI309" s="71" t="str">
        <f t="shared" si="236"/>
        <v/>
      </c>
      <c r="AJ309" s="69">
        <f t="shared" si="261"/>
        <v>0</v>
      </c>
      <c r="AK309" s="60">
        <f t="shared" si="262"/>
        <v>0</v>
      </c>
      <c r="AL309" s="60">
        <f t="shared" si="263"/>
        <v>0</v>
      </c>
      <c r="AM309" s="60">
        <f t="shared" si="264"/>
        <v>0</v>
      </c>
      <c r="AN309" s="60">
        <f t="shared" si="265"/>
        <v>0</v>
      </c>
      <c r="AO309" s="60">
        <f t="shared" si="266"/>
        <v>0</v>
      </c>
      <c r="AP309" s="60">
        <f t="shared" si="267"/>
        <v>0</v>
      </c>
      <c r="AQ309" s="60">
        <f t="shared" si="268"/>
        <v>0</v>
      </c>
      <c r="AR309" s="60">
        <f t="shared" si="269"/>
        <v>0</v>
      </c>
      <c r="AS309" s="60">
        <f t="shared" si="270"/>
        <v>0</v>
      </c>
      <c r="AT309" s="60">
        <f t="shared" si="271"/>
        <v>0</v>
      </c>
      <c r="AU309" s="60">
        <f t="shared" si="272"/>
        <v>0</v>
      </c>
      <c r="AV309" s="68">
        <f t="shared" si="273"/>
        <v>0</v>
      </c>
      <c r="AW309" s="68">
        <f t="shared" si="274"/>
        <v>0</v>
      </c>
      <c r="AX309" s="69" t="str">
        <f t="shared" si="275"/>
        <v/>
      </c>
      <c r="AY309" s="68" t="str">
        <f t="shared" si="276"/>
        <v/>
      </c>
      <c r="AZ309" s="67" t="str">
        <f t="shared" si="277"/>
        <v/>
      </c>
      <c r="BA309" s="68" t="str">
        <f t="shared" si="249"/>
        <v/>
      </c>
      <c r="BB309" s="69" t="str">
        <f t="shared" si="250"/>
        <v/>
      </c>
      <c r="BC309" s="68">
        <f t="shared" si="242"/>
        <v>0</v>
      </c>
      <c r="BD309" s="67" t="str">
        <f t="shared" si="243"/>
        <v/>
      </c>
      <c r="BE309" s="69" t="str">
        <f t="shared" si="278"/>
        <v/>
      </c>
      <c r="BF309" s="68" t="str">
        <f t="shared" si="202"/>
        <v/>
      </c>
      <c r="BG309" s="67" t="str">
        <f t="shared" si="203"/>
        <v/>
      </c>
    </row>
    <row r="310" spans="1:59" ht="12" x14ac:dyDescent="0.3">
      <c r="A310" s="445"/>
      <c r="B310" s="3"/>
      <c r="C310" s="3"/>
      <c r="D310" s="495" t="str">
        <f t="shared" si="279"/>
        <v/>
      </c>
      <c r="E310" s="3"/>
      <c r="F310" s="3"/>
      <c r="G310" s="3"/>
      <c r="H310" s="4"/>
      <c r="I310" s="9"/>
      <c r="J310" s="9"/>
      <c r="K310" s="9"/>
      <c r="L310" s="9"/>
      <c r="M310" s="8"/>
      <c r="N310" s="381" t="str">
        <f>IF(D310="No",1,(IF(AND(C310="Part 1033",D310="Yes",H310="Line-Haul"),IF(E310&gt;=20,0.27,(VLOOKUP(E310,'Proration Factors'!$E$14:$F$33,2,FALSE))),(IF(AND(C310="Part 1033",D310="Yes",H310="Switch"),IF(E310&gt;=40,0.2,(VLOOKUP(E310,'Proration Factors'!$H$14:$I$53,2,FALSE))),(IF(AND(C310="Part 92",D310="Yes"),IF(E310&gt;=32,0.143,(VLOOKUP(E310,'Proration Factors'!$B$14:$C$45,2,FALSE))),"")))))))</f>
        <v/>
      </c>
      <c r="O310" s="382" t="str">
        <f t="shared" si="205"/>
        <v/>
      </c>
      <c r="P310" s="383" t="str">
        <f t="shared" si="206"/>
        <v/>
      </c>
      <c r="Q310" s="384" t="str">
        <f t="shared" si="280"/>
        <v/>
      </c>
      <c r="R310" s="3"/>
      <c r="S310" s="205"/>
      <c r="T310" s="60"/>
      <c r="U310" s="68">
        <f t="shared" si="224"/>
        <v>0</v>
      </c>
      <c r="V310" s="26">
        <f t="shared" si="251"/>
        <v>0</v>
      </c>
      <c r="W310" s="26">
        <f t="shared" si="226"/>
        <v>0</v>
      </c>
      <c r="X310" s="21">
        <f t="shared" si="227"/>
        <v>0</v>
      </c>
      <c r="Y310" s="42" t="str">
        <f t="shared" si="252"/>
        <v/>
      </c>
      <c r="Z310" s="26" t="str">
        <f t="shared" si="245"/>
        <v/>
      </c>
      <c r="AA310" s="22" t="str">
        <f t="shared" si="253"/>
        <v/>
      </c>
      <c r="AB310" s="22" t="str">
        <f t="shared" si="254"/>
        <v/>
      </c>
      <c r="AC310" s="26" t="str">
        <f t="shared" si="255"/>
        <v/>
      </c>
      <c r="AD310" s="27" t="str">
        <f t="shared" si="256"/>
        <v/>
      </c>
      <c r="AE310" s="69" t="str">
        <f t="shared" si="257"/>
        <v/>
      </c>
      <c r="AF310" s="60">
        <f t="shared" si="258"/>
        <v>0</v>
      </c>
      <c r="AG310" s="70" t="str">
        <f t="shared" si="259"/>
        <v/>
      </c>
      <c r="AH310" s="70" t="str">
        <f t="shared" si="260"/>
        <v/>
      </c>
      <c r="AI310" s="71" t="str">
        <f t="shared" si="236"/>
        <v/>
      </c>
      <c r="AJ310" s="69">
        <f t="shared" si="261"/>
        <v>0</v>
      </c>
      <c r="AK310" s="60">
        <f t="shared" si="262"/>
        <v>0</v>
      </c>
      <c r="AL310" s="60">
        <f t="shared" si="263"/>
        <v>0</v>
      </c>
      <c r="AM310" s="60">
        <f t="shared" si="264"/>
        <v>0</v>
      </c>
      <c r="AN310" s="60">
        <f t="shared" si="265"/>
        <v>0</v>
      </c>
      <c r="AO310" s="60">
        <f t="shared" si="266"/>
        <v>0</v>
      </c>
      <c r="AP310" s="60">
        <f t="shared" si="267"/>
        <v>0</v>
      </c>
      <c r="AQ310" s="60">
        <f t="shared" si="268"/>
        <v>0</v>
      </c>
      <c r="AR310" s="60">
        <f t="shared" si="269"/>
        <v>0</v>
      </c>
      <c r="AS310" s="60">
        <f t="shared" si="270"/>
        <v>0</v>
      </c>
      <c r="AT310" s="60">
        <f t="shared" si="271"/>
        <v>0</v>
      </c>
      <c r="AU310" s="60">
        <f t="shared" si="272"/>
        <v>0</v>
      </c>
      <c r="AV310" s="68">
        <f t="shared" si="273"/>
        <v>0</v>
      </c>
      <c r="AW310" s="68">
        <f t="shared" si="274"/>
        <v>0</v>
      </c>
      <c r="AX310" s="69" t="str">
        <f t="shared" si="275"/>
        <v/>
      </c>
      <c r="AY310" s="68" t="str">
        <f t="shared" si="276"/>
        <v/>
      </c>
      <c r="AZ310" s="67" t="str">
        <f t="shared" si="277"/>
        <v/>
      </c>
      <c r="BA310" s="68" t="str">
        <f t="shared" si="249"/>
        <v/>
      </c>
      <c r="BB310" s="69" t="str">
        <f t="shared" si="250"/>
        <v/>
      </c>
      <c r="BC310" s="68">
        <f t="shared" si="242"/>
        <v>0</v>
      </c>
      <c r="BD310" s="67" t="str">
        <f t="shared" si="243"/>
        <v/>
      </c>
      <c r="BE310" s="69" t="str">
        <f t="shared" si="278"/>
        <v/>
      </c>
      <c r="BF310" s="68" t="str">
        <f t="shared" si="202"/>
        <v/>
      </c>
      <c r="BG310" s="67" t="str">
        <f t="shared" si="203"/>
        <v/>
      </c>
    </row>
    <row r="311" spans="1:59" ht="12" x14ac:dyDescent="0.3">
      <c r="A311" s="445"/>
      <c r="B311" s="3"/>
      <c r="C311" s="3"/>
      <c r="D311" s="495" t="str">
        <f t="shared" si="279"/>
        <v/>
      </c>
      <c r="E311" s="3"/>
      <c r="F311" s="3"/>
      <c r="G311" s="3"/>
      <c r="H311" s="4"/>
      <c r="I311" s="9"/>
      <c r="J311" s="9"/>
      <c r="K311" s="9"/>
      <c r="L311" s="9"/>
      <c r="M311" s="8"/>
      <c r="N311" s="381" t="str">
        <f>IF(D311="No",1,(IF(AND(C311="Part 1033",D311="Yes",H311="Line-Haul"),IF(E311&gt;=20,0.27,(VLOOKUP(E311,'Proration Factors'!$E$14:$F$33,2,FALSE))),(IF(AND(C311="Part 1033",D311="Yes",H311="Switch"),IF(E311&gt;=40,0.2,(VLOOKUP(E311,'Proration Factors'!$H$14:$I$53,2,FALSE))),(IF(AND(C311="Part 92",D311="Yes"),IF(E311&gt;=32,0.143,(VLOOKUP(E311,'Proration Factors'!$B$14:$C$45,2,FALSE))),"")))))))</f>
        <v/>
      </c>
      <c r="O311" s="382" t="str">
        <f t="shared" si="205"/>
        <v/>
      </c>
      <c r="P311" s="383" t="str">
        <f t="shared" si="206"/>
        <v/>
      </c>
      <c r="Q311" s="384" t="str">
        <f t="shared" si="280"/>
        <v/>
      </c>
      <c r="R311" s="3"/>
      <c r="S311" s="205"/>
      <c r="T311" s="60"/>
      <c r="U311" s="68">
        <f t="shared" si="224"/>
        <v>0</v>
      </c>
      <c r="V311" s="26">
        <f t="shared" si="251"/>
        <v>0</v>
      </c>
      <c r="W311" s="26">
        <f t="shared" si="226"/>
        <v>0</v>
      </c>
      <c r="X311" s="21">
        <f t="shared" si="227"/>
        <v>0</v>
      </c>
      <c r="Y311" s="42" t="str">
        <f t="shared" si="252"/>
        <v/>
      </c>
      <c r="Z311" s="26" t="str">
        <f t="shared" si="245"/>
        <v/>
      </c>
      <c r="AA311" s="22" t="str">
        <f t="shared" si="253"/>
        <v/>
      </c>
      <c r="AB311" s="22" t="str">
        <f t="shared" si="254"/>
        <v/>
      </c>
      <c r="AC311" s="26" t="str">
        <f t="shared" si="255"/>
        <v/>
      </c>
      <c r="AD311" s="27" t="str">
        <f t="shared" si="256"/>
        <v/>
      </c>
      <c r="AE311" s="69" t="str">
        <f t="shared" si="257"/>
        <v/>
      </c>
      <c r="AF311" s="60">
        <f t="shared" si="258"/>
        <v>0</v>
      </c>
      <c r="AG311" s="70" t="str">
        <f t="shared" si="259"/>
        <v/>
      </c>
      <c r="AH311" s="70" t="str">
        <f t="shared" si="260"/>
        <v/>
      </c>
      <c r="AI311" s="71" t="str">
        <f t="shared" si="236"/>
        <v/>
      </c>
      <c r="AJ311" s="69">
        <f t="shared" si="261"/>
        <v>0</v>
      </c>
      <c r="AK311" s="60">
        <f t="shared" si="262"/>
        <v>0</v>
      </c>
      <c r="AL311" s="60">
        <f t="shared" si="263"/>
        <v>0</v>
      </c>
      <c r="AM311" s="60">
        <f t="shared" si="264"/>
        <v>0</v>
      </c>
      <c r="AN311" s="60">
        <f t="shared" si="265"/>
        <v>0</v>
      </c>
      <c r="AO311" s="60">
        <f t="shared" si="266"/>
        <v>0</v>
      </c>
      <c r="AP311" s="60">
        <f t="shared" si="267"/>
        <v>0</v>
      </c>
      <c r="AQ311" s="60">
        <f t="shared" si="268"/>
        <v>0</v>
      </c>
      <c r="AR311" s="60">
        <f t="shared" si="269"/>
        <v>0</v>
      </c>
      <c r="AS311" s="60">
        <f t="shared" si="270"/>
        <v>0</v>
      </c>
      <c r="AT311" s="60">
        <f t="shared" si="271"/>
        <v>0</v>
      </c>
      <c r="AU311" s="60">
        <f t="shared" si="272"/>
        <v>0</v>
      </c>
      <c r="AV311" s="68">
        <f t="shared" si="273"/>
        <v>0</v>
      </c>
      <c r="AW311" s="68">
        <f t="shared" si="274"/>
        <v>0</v>
      </c>
      <c r="AX311" s="69" t="str">
        <f t="shared" si="275"/>
        <v/>
      </c>
      <c r="AY311" s="68" t="str">
        <f t="shared" si="276"/>
        <v/>
      </c>
      <c r="AZ311" s="67" t="str">
        <f t="shared" si="277"/>
        <v/>
      </c>
      <c r="BA311" s="68" t="str">
        <f t="shared" si="249"/>
        <v/>
      </c>
      <c r="BB311" s="69" t="str">
        <f t="shared" si="250"/>
        <v/>
      </c>
      <c r="BC311" s="68">
        <f t="shared" si="242"/>
        <v>0</v>
      </c>
      <c r="BD311" s="67" t="str">
        <f t="shared" si="243"/>
        <v/>
      </c>
      <c r="BE311" s="69" t="str">
        <f t="shared" si="278"/>
        <v/>
      </c>
      <c r="BF311" s="68" t="str">
        <f t="shared" si="202"/>
        <v/>
      </c>
      <c r="BG311" s="67" t="str">
        <f t="shared" si="203"/>
        <v/>
      </c>
    </row>
    <row r="312" spans="1:59" ht="12" x14ac:dyDescent="0.3">
      <c r="A312" s="445"/>
      <c r="B312" s="3"/>
      <c r="C312" s="3"/>
      <c r="D312" s="495" t="str">
        <f t="shared" si="279"/>
        <v/>
      </c>
      <c r="E312" s="3"/>
      <c r="F312" s="3"/>
      <c r="G312" s="3"/>
      <c r="H312" s="4"/>
      <c r="I312" s="9"/>
      <c r="J312" s="9"/>
      <c r="K312" s="9"/>
      <c r="L312" s="9"/>
      <c r="M312" s="8"/>
      <c r="N312" s="381" t="str">
        <f>IF(D312="No",1,(IF(AND(C312="Part 1033",D312="Yes",H312="Line-Haul"),IF(E312&gt;=20,0.27,(VLOOKUP(E312,'Proration Factors'!$E$14:$F$33,2,FALSE))),(IF(AND(C312="Part 1033",D312="Yes",H312="Switch"),IF(E312&gt;=40,0.2,(VLOOKUP(E312,'Proration Factors'!$H$14:$I$53,2,FALSE))),(IF(AND(C312="Part 92",D312="Yes"),IF(E312&gt;=32,0.143,(VLOOKUP(E312,'Proration Factors'!$B$14:$C$45,2,FALSE))),"")))))))</f>
        <v/>
      </c>
      <c r="O312" s="382" t="str">
        <f t="shared" si="205"/>
        <v/>
      </c>
      <c r="P312" s="383" t="str">
        <f t="shared" si="206"/>
        <v/>
      </c>
      <c r="Q312" s="384" t="str">
        <f t="shared" si="280"/>
        <v/>
      </c>
      <c r="R312" s="3"/>
      <c r="S312" s="205"/>
      <c r="T312" s="60"/>
      <c r="U312" s="68">
        <f t="shared" si="224"/>
        <v>0</v>
      </c>
      <c r="V312" s="26">
        <f t="shared" si="251"/>
        <v>0</v>
      </c>
      <c r="W312" s="26">
        <f t="shared" si="226"/>
        <v>0</v>
      </c>
      <c r="X312" s="21">
        <f t="shared" si="227"/>
        <v>0</v>
      </c>
      <c r="Y312" s="42" t="str">
        <f t="shared" si="252"/>
        <v/>
      </c>
      <c r="Z312" s="26" t="str">
        <f t="shared" si="245"/>
        <v/>
      </c>
      <c r="AA312" s="22" t="str">
        <f t="shared" si="253"/>
        <v/>
      </c>
      <c r="AB312" s="22" t="str">
        <f t="shared" si="254"/>
        <v/>
      </c>
      <c r="AC312" s="26" t="str">
        <f t="shared" si="255"/>
        <v/>
      </c>
      <c r="AD312" s="27" t="str">
        <f t="shared" si="256"/>
        <v/>
      </c>
      <c r="AE312" s="69" t="str">
        <f t="shared" si="257"/>
        <v/>
      </c>
      <c r="AF312" s="60">
        <f t="shared" si="258"/>
        <v>0</v>
      </c>
      <c r="AG312" s="70" t="str">
        <f t="shared" si="259"/>
        <v/>
      </c>
      <c r="AH312" s="70" t="str">
        <f t="shared" si="260"/>
        <v/>
      </c>
      <c r="AI312" s="71" t="str">
        <f t="shared" si="236"/>
        <v/>
      </c>
      <c r="AJ312" s="69">
        <f t="shared" si="261"/>
        <v>0</v>
      </c>
      <c r="AK312" s="60">
        <f t="shared" si="262"/>
        <v>0</v>
      </c>
      <c r="AL312" s="60">
        <f t="shared" si="263"/>
        <v>0</v>
      </c>
      <c r="AM312" s="60">
        <f t="shared" si="264"/>
        <v>0</v>
      </c>
      <c r="AN312" s="60">
        <f t="shared" si="265"/>
        <v>0</v>
      </c>
      <c r="AO312" s="60">
        <f t="shared" si="266"/>
        <v>0</v>
      </c>
      <c r="AP312" s="60">
        <f t="shared" si="267"/>
        <v>0</v>
      </c>
      <c r="AQ312" s="60">
        <f t="shared" si="268"/>
        <v>0</v>
      </c>
      <c r="AR312" s="60">
        <f t="shared" si="269"/>
        <v>0</v>
      </c>
      <c r="AS312" s="60">
        <f t="shared" si="270"/>
        <v>0</v>
      </c>
      <c r="AT312" s="60">
        <f t="shared" si="271"/>
        <v>0</v>
      </c>
      <c r="AU312" s="60">
        <f t="shared" si="272"/>
        <v>0</v>
      </c>
      <c r="AV312" s="68">
        <f t="shared" si="273"/>
        <v>0</v>
      </c>
      <c r="AW312" s="68">
        <f t="shared" si="274"/>
        <v>0</v>
      </c>
      <c r="AX312" s="69" t="str">
        <f t="shared" si="275"/>
        <v/>
      </c>
      <c r="AY312" s="68" t="str">
        <f t="shared" si="276"/>
        <v/>
      </c>
      <c r="AZ312" s="67" t="str">
        <f t="shared" si="277"/>
        <v/>
      </c>
      <c r="BA312" s="68" t="str">
        <f t="shared" si="249"/>
        <v/>
      </c>
      <c r="BB312" s="69" t="str">
        <f t="shared" si="250"/>
        <v/>
      </c>
      <c r="BC312" s="68">
        <f t="shared" si="242"/>
        <v>0</v>
      </c>
      <c r="BD312" s="67" t="str">
        <f t="shared" si="243"/>
        <v/>
      </c>
      <c r="BE312" s="69" t="str">
        <f t="shared" si="278"/>
        <v/>
      </c>
      <c r="BF312" s="68" t="str">
        <f t="shared" si="202"/>
        <v/>
      </c>
      <c r="BG312" s="67" t="str">
        <f t="shared" si="203"/>
        <v/>
      </c>
    </row>
    <row r="313" spans="1:59" ht="12" x14ac:dyDescent="0.3">
      <c r="A313" s="445"/>
      <c r="B313" s="3"/>
      <c r="C313" s="3"/>
      <c r="D313" s="495" t="str">
        <f t="shared" si="279"/>
        <v/>
      </c>
      <c r="E313" s="3"/>
      <c r="F313" s="3"/>
      <c r="G313" s="3"/>
      <c r="H313" s="4"/>
      <c r="I313" s="9"/>
      <c r="J313" s="9"/>
      <c r="K313" s="9"/>
      <c r="L313" s="9"/>
      <c r="M313" s="8"/>
      <c r="N313" s="381" t="str">
        <f>IF(D313="No",1,(IF(AND(C313="Part 1033",D313="Yes",H313="Line-Haul"),IF(E313&gt;=20,0.27,(VLOOKUP(E313,'Proration Factors'!$E$14:$F$33,2,FALSE))),(IF(AND(C313="Part 1033",D313="Yes",H313="Switch"),IF(E313&gt;=40,0.2,(VLOOKUP(E313,'Proration Factors'!$H$14:$I$53,2,FALSE))),(IF(AND(C313="Part 92",D313="Yes"),IF(E313&gt;=32,0.143,(VLOOKUP(E313,'Proration Factors'!$B$14:$C$45,2,FALSE))),"")))))))</f>
        <v/>
      </c>
      <c r="O313" s="382" t="str">
        <f t="shared" si="205"/>
        <v/>
      </c>
      <c r="P313" s="383" t="str">
        <f t="shared" si="206"/>
        <v/>
      </c>
      <c r="Q313" s="384" t="str">
        <f t="shared" si="280"/>
        <v/>
      </c>
      <c r="R313" s="3"/>
      <c r="S313" s="205"/>
      <c r="T313" s="60"/>
      <c r="U313" s="68">
        <f t="shared" si="224"/>
        <v>0</v>
      </c>
      <c r="V313" s="26">
        <f t="shared" si="251"/>
        <v>0</v>
      </c>
      <c r="W313" s="26">
        <f t="shared" si="226"/>
        <v>0</v>
      </c>
      <c r="X313" s="21">
        <f t="shared" si="227"/>
        <v>0</v>
      </c>
      <c r="Y313" s="42" t="str">
        <f t="shared" si="252"/>
        <v/>
      </c>
      <c r="Z313" s="26" t="str">
        <f t="shared" si="245"/>
        <v/>
      </c>
      <c r="AA313" s="22" t="str">
        <f t="shared" si="253"/>
        <v/>
      </c>
      <c r="AB313" s="22" t="str">
        <f t="shared" si="254"/>
        <v/>
      </c>
      <c r="AC313" s="26" t="str">
        <f t="shared" si="255"/>
        <v/>
      </c>
      <c r="AD313" s="27" t="str">
        <f t="shared" si="256"/>
        <v/>
      </c>
      <c r="AE313" s="69" t="str">
        <f t="shared" si="257"/>
        <v/>
      </c>
      <c r="AF313" s="60">
        <f t="shared" si="258"/>
        <v>0</v>
      </c>
      <c r="AG313" s="70" t="str">
        <f t="shared" si="259"/>
        <v/>
      </c>
      <c r="AH313" s="70" t="str">
        <f t="shared" si="260"/>
        <v/>
      </c>
      <c r="AI313" s="71" t="str">
        <f t="shared" si="236"/>
        <v/>
      </c>
      <c r="AJ313" s="69">
        <f t="shared" si="261"/>
        <v>0</v>
      </c>
      <c r="AK313" s="60">
        <f t="shared" si="262"/>
        <v>0</v>
      </c>
      <c r="AL313" s="60">
        <f t="shared" si="263"/>
        <v>0</v>
      </c>
      <c r="AM313" s="60">
        <f t="shared" si="264"/>
        <v>0</v>
      </c>
      <c r="AN313" s="60">
        <f t="shared" si="265"/>
        <v>0</v>
      </c>
      <c r="AO313" s="60">
        <f t="shared" si="266"/>
        <v>0</v>
      </c>
      <c r="AP313" s="60">
        <f t="shared" si="267"/>
        <v>0</v>
      </c>
      <c r="AQ313" s="60">
        <f t="shared" si="268"/>
        <v>0</v>
      </c>
      <c r="AR313" s="60">
        <f t="shared" si="269"/>
        <v>0</v>
      </c>
      <c r="AS313" s="60">
        <f t="shared" si="270"/>
        <v>0</v>
      </c>
      <c r="AT313" s="60">
        <f t="shared" si="271"/>
        <v>0</v>
      </c>
      <c r="AU313" s="60">
        <f t="shared" si="272"/>
        <v>0</v>
      </c>
      <c r="AV313" s="68">
        <f t="shared" si="273"/>
        <v>0</v>
      </c>
      <c r="AW313" s="68">
        <f t="shared" si="274"/>
        <v>0</v>
      </c>
      <c r="AX313" s="69" t="str">
        <f t="shared" si="275"/>
        <v/>
      </c>
      <c r="AY313" s="68" t="str">
        <f t="shared" si="276"/>
        <v/>
      </c>
      <c r="AZ313" s="67" t="str">
        <f t="shared" si="277"/>
        <v/>
      </c>
      <c r="BA313" s="68" t="str">
        <f t="shared" si="249"/>
        <v/>
      </c>
      <c r="BB313" s="69" t="str">
        <f t="shared" si="250"/>
        <v/>
      </c>
      <c r="BC313" s="68">
        <f t="shared" si="242"/>
        <v>0</v>
      </c>
      <c r="BD313" s="67" t="str">
        <f t="shared" si="243"/>
        <v/>
      </c>
      <c r="BE313" s="69" t="str">
        <f t="shared" si="278"/>
        <v/>
      </c>
      <c r="BF313" s="68" t="str">
        <f t="shared" si="202"/>
        <v/>
      </c>
      <c r="BG313" s="67" t="str">
        <f t="shared" si="203"/>
        <v/>
      </c>
    </row>
    <row r="314" spans="1:59" ht="12" x14ac:dyDescent="0.3">
      <c r="A314" s="445"/>
      <c r="B314" s="3"/>
      <c r="C314" s="3"/>
      <c r="D314" s="495" t="str">
        <f t="shared" si="279"/>
        <v/>
      </c>
      <c r="E314" s="3"/>
      <c r="F314" s="3"/>
      <c r="G314" s="3"/>
      <c r="H314" s="4"/>
      <c r="I314" s="9"/>
      <c r="J314" s="9"/>
      <c r="K314" s="9"/>
      <c r="L314" s="9"/>
      <c r="M314" s="8"/>
      <c r="N314" s="381" t="str">
        <f>IF(D314="No",1,(IF(AND(C314="Part 1033",D314="Yes",H314="Line-Haul"),IF(E314&gt;=20,0.27,(VLOOKUP(E314,'Proration Factors'!$E$14:$F$33,2,FALSE))),(IF(AND(C314="Part 1033",D314="Yes",H314="Switch"),IF(E314&gt;=40,0.2,(VLOOKUP(E314,'Proration Factors'!$H$14:$I$53,2,FALSE))),(IF(AND(C314="Part 92",D314="Yes"),IF(E314&gt;=32,0.143,(VLOOKUP(E314,'Proration Factors'!$B$14:$C$45,2,FALSE))),"")))))))</f>
        <v/>
      </c>
      <c r="O314" s="382" t="str">
        <f t="shared" si="205"/>
        <v/>
      </c>
      <c r="P314" s="383" t="str">
        <f t="shared" si="206"/>
        <v/>
      </c>
      <c r="Q314" s="384" t="str">
        <f t="shared" si="280"/>
        <v/>
      </c>
      <c r="R314" s="3"/>
      <c r="S314" s="205"/>
      <c r="T314" s="60"/>
      <c r="U314" s="68">
        <f t="shared" si="224"/>
        <v>0</v>
      </c>
      <c r="V314" s="26">
        <f t="shared" si="251"/>
        <v>0</v>
      </c>
      <c r="W314" s="26">
        <f t="shared" si="226"/>
        <v>0</v>
      </c>
      <c r="X314" s="21">
        <f t="shared" si="227"/>
        <v>0</v>
      </c>
      <c r="Y314" s="42" t="str">
        <f t="shared" si="252"/>
        <v/>
      </c>
      <c r="Z314" s="26" t="str">
        <f t="shared" si="245"/>
        <v/>
      </c>
      <c r="AA314" s="22" t="str">
        <f t="shared" si="253"/>
        <v/>
      </c>
      <c r="AB314" s="22" t="str">
        <f t="shared" si="254"/>
        <v/>
      </c>
      <c r="AC314" s="26" t="str">
        <f t="shared" si="255"/>
        <v/>
      </c>
      <c r="AD314" s="27" t="str">
        <f t="shared" si="256"/>
        <v/>
      </c>
      <c r="AE314" s="69" t="str">
        <f t="shared" si="257"/>
        <v/>
      </c>
      <c r="AF314" s="60">
        <f t="shared" si="258"/>
        <v>0</v>
      </c>
      <c r="AG314" s="70" t="str">
        <f t="shared" si="259"/>
        <v/>
      </c>
      <c r="AH314" s="70" t="str">
        <f t="shared" si="260"/>
        <v/>
      </c>
      <c r="AI314" s="71" t="str">
        <f t="shared" si="236"/>
        <v/>
      </c>
      <c r="AJ314" s="69">
        <f t="shared" si="261"/>
        <v>0</v>
      </c>
      <c r="AK314" s="60">
        <f t="shared" si="262"/>
        <v>0</v>
      </c>
      <c r="AL314" s="60">
        <f t="shared" si="263"/>
        <v>0</v>
      </c>
      <c r="AM314" s="60">
        <f t="shared" si="264"/>
        <v>0</v>
      </c>
      <c r="AN314" s="60">
        <f t="shared" si="265"/>
        <v>0</v>
      </c>
      <c r="AO314" s="60">
        <f t="shared" si="266"/>
        <v>0</v>
      </c>
      <c r="AP314" s="60">
        <f t="shared" si="267"/>
        <v>0</v>
      </c>
      <c r="AQ314" s="60">
        <f t="shared" si="268"/>
        <v>0</v>
      </c>
      <c r="AR314" s="60">
        <f t="shared" si="269"/>
        <v>0</v>
      </c>
      <c r="AS314" s="60">
        <f t="shared" si="270"/>
        <v>0</v>
      </c>
      <c r="AT314" s="60">
        <f t="shared" si="271"/>
        <v>0</v>
      </c>
      <c r="AU314" s="60">
        <f t="shared" si="272"/>
        <v>0</v>
      </c>
      <c r="AV314" s="68">
        <f t="shared" si="273"/>
        <v>0</v>
      </c>
      <c r="AW314" s="68">
        <f t="shared" si="274"/>
        <v>0</v>
      </c>
      <c r="AX314" s="69" t="str">
        <f t="shared" si="275"/>
        <v/>
      </c>
      <c r="AY314" s="68" t="str">
        <f t="shared" si="276"/>
        <v/>
      </c>
      <c r="AZ314" s="67" t="str">
        <f t="shared" si="277"/>
        <v/>
      </c>
      <c r="BA314" s="68" t="str">
        <f t="shared" si="249"/>
        <v/>
      </c>
      <c r="BB314" s="69" t="str">
        <f t="shared" si="250"/>
        <v/>
      </c>
      <c r="BC314" s="68">
        <f t="shared" si="242"/>
        <v>0</v>
      </c>
      <c r="BD314" s="67" t="str">
        <f t="shared" si="243"/>
        <v/>
      </c>
      <c r="BE314" s="69" t="str">
        <f t="shared" si="278"/>
        <v/>
      </c>
      <c r="BF314" s="68" t="str">
        <f t="shared" si="202"/>
        <v/>
      </c>
      <c r="BG314" s="67" t="str">
        <f t="shared" si="203"/>
        <v/>
      </c>
    </row>
    <row r="315" spans="1:59" ht="12" x14ac:dyDescent="0.3">
      <c r="A315" s="445"/>
      <c r="B315" s="3"/>
      <c r="C315" s="3"/>
      <c r="D315" s="495" t="str">
        <f t="shared" si="279"/>
        <v/>
      </c>
      <c r="E315" s="3"/>
      <c r="F315" s="3"/>
      <c r="G315" s="3"/>
      <c r="H315" s="4"/>
      <c r="I315" s="9"/>
      <c r="J315" s="9"/>
      <c r="K315" s="9"/>
      <c r="L315" s="9"/>
      <c r="M315" s="8"/>
      <c r="N315" s="381" t="str">
        <f>IF(D315="No",1,(IF(AND(C315="Part 1033",D315="Yes",H315="Line-Haul"),IF(E315&gt;=20,0.27,(VLOOKUP(E315,'Proration Factors'!$E$14:$F$33,2,FALSE))),(IF(AND(C315="Part 1033",D315="Yes",H315="Switch"),IF(E315&gt;=40,0.2,(VLOOKUP(E315,'Proration Factors'!$H$14:$I$53,2,FALSE))),(IF(AND(C315="Part 92",D315="Yes"),IF(E315&gt;=32,0.143,(VLOOKUP(E315,'Proration Factors'!$B$14:$C$45,2,FALSE))),"")))))))</f>
        <v/>
      </c>
      <c r="O315" s="382" t="str">
        <f t="shared" si="205"/>
        <v/>
      </c>
      <c r="P315" s="383" t="str">
        <f t="shared" si="206"/>
        <v/>
      </c>
      <c r="Q315" s="384" t="str">
        <f t="shared" si="280"/>
        <v/>
      </c>
      <c r="R315" s="3"/>
      <c r="S315" s="205"/>
      <c r="T315" s="60"/>
      <c r="U315" s="72">
        <f t="shared" si="224"/>
        <v>0</v>
      </c>
      <c r="V315" s="28">
        <f t="shared" si="251"/>
        <v>0</v>
      </c>
      <c r="W315" s="28">
        <f t="shared" si="226"/>
        <v>0</v>
      </c>
      <c r="X315" s="31">
        <f t="shared" si="227"/>
        <v>0</v>
      </c>
      <c r="Y315" s="43" t="str">
        <f t="shared" si="252"/>
        <v/>
      </c>
      <c r="Z315" s="28" t="str">
        <f t="shared" si="245"/>
        <v/>
      </c>
      <c r="AA315" s="32" t="str">
        <f t="shared" si="253"/>
        <v/>
      </c>
      <c r="AB315" s="32" t="str">
        <f t="shared" si="254"/>
        <v/>
      </c>
      <c r="AC315" s="28" t="str">
        <f t="shared" si="255"/>
        <v/>
      </c>
      <c r="AD315" s="30" t="str">
        <f>IF(AND(V315&lt;&gt;0,C315=$B$374),IF(VLOOKUP(Y315,$U$319:$AC$353,8,FALSE)&lt;&gt;0,VLOOKUP(Y315,$U$319:$AC$353,8,FALSE),""),"")</f>
        <v/>
      </c>
      <c r="AE315" s="73" t="str">
        <f t="shared" si="257"/>
        <v/>
      </c>
      <c r="AF315" s="74">
        <f t="shared" si="258"/>
        <v>0</v>
      </c>
      <c r="AG315" s="75" t="str">
        <f t="shared" si="259"/>
        <v/>
      </c>
      <c r="AH315" s="75" t="str">
        <f t="shared" si="260"/>
        <v/>
      </c>
      <c r="AI315" s="76" t="str">
        <f t="shared" si="236"/>
        <v/>
      </c>
      <c r="AJ315" s="73">
        <f t="shared" si="261"/>
        <v>0</v>
      </c>
      <c r="AK315" s="74">
        <f t="shared" si="262"/>
        <v>0</v>
      </c>
      <c r="AL315" s="74">
        <f t="shared" si="263"/>
        <v>0</v>
      </c>
      <c r="AM315" s="74">
        <f t="shared" si="264"/>
        <v>0</v>
      </c>
      <c r="AN315" s="74">
        <f t="shared" si="265"/>
        <v>0</v>
      </c>
      <c r="AO315" s="74">
        <f t="shared" si="266"/>
        <v>0</v>
      </c>
      <c r="AP315" s="74">
        <f t="shared" si="267"/>
        <v>0</v>
      </c>
      <c r="AQ315" s="74">
        <f t="shared" si="268"/>
        <v>0</v>
      </c>
      <c r="AR315" s="74">
        <f t="shared" si="269"/>
        <v>0</v>
      </c>
      <c r="AS315" s="74">
        <f t="shared" si="270"/>
        <v>0</v>
      </c>
      <c r="AT315" s="74">
        <f t="shared" si="271"/>
        <v>0</v>
      </c>
      <c r="AU315" s="74">
        <f t="shared" si="272"/>
        <v>0</v>
      </c>
      <c r="AV315" s="72">
        <f t="shared" si="273"/>
        <v>0</v>
      </c>
      <c r="AW315" s="72">
        <f t="shared" si="274"/>
        <v>0</v>
      </c>
      <c r="AX315" s="73" t="str">
        <f t="shared" si="275"/>
        <v/>
      </c>
      <c r="AY315" s="72" t="str">
        <f t="shared" si="276"/>
        <v/>
      </c>
      <c r="AZ315" s="77" t="str">
        <f t="shared" si="277"/>
        <v/>
      </c>
      <c r="BA315" s="72" t="str">
        <f t="shared" si="249"/>
        <v/>
      </c>
      <c r="BB315" s="73" t="str">
        <f t="shared" si="250"/>
        <v/>
      </c>
      <c r="BC315" s="72">
        <f t="shared" si="242"/>
        <v>0</v>
      </c>
      <c r="BD315" s="77" t="str">
        <f t="shared" si="243"/>
        <v/>
      </c>
      <c r="BE315" s="73" t="str">
        <f t="shared" si="278"/>
        <v/>
      </c>
      <c r="BF315" s="72" t="str">
        <f t="shared" si="202"/>
        <v/>
      </c>
      <c r="BG315" s="77" t="str">
        <f>IF(BE315&lt;&gt;"",BE315,BF315)</f>
        <v/>
      </c>
    </row>
    <row r="316" spans="1:59" ht="13" x14ac:dyDescent="0.3">
      <c r="A316" s="445"/>
      <c r="B316" s="363" t="s">
        <v>273</v>
      </c>
      <c r="C316" s="373"/>
      <c r="D316" s="373"/>
      <c r="E316" s="373"/>
      <c r="F316" s="373"/>
      <c r="G316" s="373"/>
      <c r="H316" s="373"/>
      <c r="I316" s="373"/>
      <c r="J316" s="373"/>
      <c r="K316" s="373"/>
      <c r="L316" s="373"/>
      <c r="M316" s="373"/>
      <c r="N316" s="373"/>
      <c r="O316" s="373"/>
      <c r="P316" s="373"/>
      <c r="Q316" s="373"/>
      <c r="R316" s="373"/>
      <c r="S316" s="203"/>
      <c r="U316" s="22"/>
      <c r="V316" s="22"/>
      <c r="AC316" s="48" t="s">
        <v>127</v>
      </c>
    </row>
    <row r="317" spans="1:59" ht="13.5" thickBot="1" x14ac:dyDescent="0.35">
      <c r="A317" s="445"/>
      <c r="B317" s="363" t="s">
        <v>274</v>
      </c>
      <c r="C317" s="373"/>
      <c r="D317" s="373"/>
      <c r="E317" s="373"/>
      <c r="F317" s="373"/>
      <c r="G317" s="373"/>
      <c r="H317" s="373"/>
      <c r="I317" s="373"/>
      <c r="J317" s="373"/>
      <c r="K317" s="373"/>
      <c r="L317" s="373"/>
      <c r="M317" s="373"/>
      <c r="N317" s="373"/>
      <c r="O317" s="373"/>
      <c r="P317" s="373"/>
      <c r="Q317" s="373"/>
      <c r="R317" s="373"/>
      <c r="S317" s="203"/>
      <c r="U317" s="22"/>
      <c r="V317" s="22"/>
    </row>
    <row r="318" spans="1:59" ht="15.75" customHeight="1" thickBot="1" x14ac:dyDescent="0.3">
      <c r="A318" s="445"/>
      <c r="B318" s="445"/>
      <c r="C318" s="445"/>
      <c r="D318" s="445"/>
      <c r="E318" s="445"/>
      <c r="F318" s="445"/>
      <c r="G318" s="445"/>
      <c r="H318" s="445"/>
      <c r="I318" s="445"/>
      <c r="J318" s="445"/>
      <c r="K318" s="445"/>
      <c r="L318" s="445"/>
      <c r="M318" s="445"/>
      <c r="N318" s="445"/>
      <c r="O318" s="445"/>
      <c r="P318" s="445"/>
      <c r="Q318" s="445"/>
      <c r="R318" s="445"/>
      <c r="S318" s="203"/>
      <c r="V318" s="622" t="s">
        <v>7</v>
      </c>
      <c r="W318" s="622" t="s">
        <v>27</v>
      </c>
      <c r="X318" s="622" t="s">
        <v>145</v>
      </c>
      <c r="Y318" s="624" t="s">
        <v>86</v>
      </c>
      <c r="Z318" s="625"/>
      <c r="AA318" s="582" t="s">
        <v>85</v>
      </c>
      <c r="AB318" s="583"/>
    </row>
    <row r="319" spans="1:59" ht="23.25" customHeight="1" thickBot="1" x14ac:dyDescent="0.35">
      <c r="A319" s="445"/>
      <c r="B319" s="616" t="s">
        <v>129</v>
      </c>
      <c r="C319" s="616"/>
      <c r="D319" s="616"/>
      <c r="E319" s="616"/>
      <c r="F319" s="616"/>
      <c r="G319" s="616"/>
      <c r="H319" s="616"/>
      <c r="I319" s="616"/>
      <c r="J319" s="377" t="s">
        <v>31</v>
      </c>
      <c r="K319" s="377"/>
      <c r="L319" s="373"/>
      <c r="M319" s="373"/>
      <c r="N319" s="373"/>
      <c r="O319" s="373"/>
      <c r="P319" s="627" t="s">
        <v>260</v>
      </c>
      <c r="Q319" s="628"/>
      <c r="R319" s="373"/>
      <c r="S319" s="203"/>
      <c r="V319" s="623"/>
      <c r="W319" s="623"/>
      <c r="X319" s="623"/>
      <c r="Y319" s="78" t="s">
        <v>146</v>
      </c>
      <c r="Z319" s="79" t="s">
        <v>147</v>
      </c>
      <c r="AA319" s="80" t="s">
        <v>148</v>
      </c>
      <c r="AB319" s="81" t="s">
        <v>147</v>
      </c>
    </row>
    <row r="320" spans="1:59" ht="25.5" customHeight="1" x14ac:dyDescent="0.25">
      <c r="A320" s="445"/>
      <c r="B320" s="610" t="s">
        <v>32</v>
      </c>
      <c r="C320" s="599" t="s">
        <v>72</v>
      </c>
      <c r="D320" s="600"/>
      <c r="E320" s="595" t="s">
        <v>279</v>
      </c>
      <c r="F320" s="596"/>
      <c r="G320" s="597" t="s">
        <v>26</v>
      </c>
      <c r="H320" s="598"/>
      <c r="I320" s="601" t="s">
        <v>243</v>
      </c>
      <c r="J320" s="373" t="str">
        <f>IF(SUM(AY15:AY315)&lt;&gt;0, IF((SUM(AX15:AX315)/SUM(AY15:AY315))&gt;0.5,B397,""),"")</f>
        <v/>
      </c>
      <c r="K320" s="373"/>
      <c r="L320" s="373"/>
      <c r="M320" s="373"/>
      <c r="N320" s="373"/>
      <c r="O320" s="373"/>
      <c r="P320" s="557" t="s">
        <v>261</v>
      </c>
      <c r="Q320" s="629"/>
      <c r="R320" s="373"/>
      <c r="S320" s="203"/>
      <c r="U320" s="48" t="str">
        <f t="shared" ref="U320:U325" si="281">V320&amp;W320&amp;X320</f>
        <v>Tier 0NOxLine-Haul</v>
      </c>
      <c r="V320" s="82" t="s">
        <v>8</v>
      </c>
      <c r="W320" s="83" t="s">
        <v>108</v>
      </c>
      <c r="X320" s="84" t="s">
        <v>3</v>
      </c>
      <c r="Y320" s="85">
        <v>8</v>
      </c>
      <c r="Z320" s="86"/>
      <c r="AA320" s="87">
        <v>9.5</v>
      </c>
      <c r="AB320" s="88"/>
    </row>
    <row r="321" spans="1:29" ht="12.75" customHeight="1" x14ac:dyDescent="0.25">
      <c r="A321" s="445"/>
      <c r="B321" s="611"/>
      <c r="C321" s="89" t="s">
        <v>3</v>
      </c>
      <c r="D321" s="90" t="s">
        <v>2</v>
      </c>
      <c r="E321" s="91" t="s">
        <v>3</v>
      </c>
      <c r="F321" s="92" t="s">
        <v>2</v>
      </c>
      <c r="G321" s="93" t="s">
        <v>3</v>
      </c>
      <c r="H321" s="94" t="s">
        <v>2</v>
      </c>
      <c r="I321" s="602"/>
      <c r="J321" s="373"/>
      <c r="K321" s="373"/>
      <c r="L321" s="373"/>
      <c r="M321" s="373"/>
      <c r="N321" s="373"/>
      <c r="O321" s="373"/>
      <c r="P321" s="630"/>
      <c r="Q321" s="631"/>
      <c r="R321" s="373"/>
      <c r="S321" s="203"/>
      <c r="U321" s="48" t="str">
        <f t="shared" si="281"/>
        <v>Tier 0NOxSwitch</v>
      </c>
      <c r="V321" s="95" t="s">
        <v>8</v>
      </c>
      <c r="W321" s="96" t="s">
        <v>108</v>
      </c>
      <c r="X321" s="97" t="s">
        <v>2</v>
      </c>
      <c r="Y321" s="98">
        <v>11.8</v>
      </c>
      <c r="Z321" s="99"/>
      <c r="AA321" s="98">
        <v>14</v>
      </c>
      <c r="AB321" s="99"/>
    </row>
    <row r="322" spans="1:29" ht="12" customHeight="1" x14ac:dyDescent="0.25">
      <c r="A322" s="445"/>
      <c r="B322" s="100" t="s">
        <v>144</v>
      </c>
      <c r="C322" s="101">
        <f>SUMPRODUCT(P15:P315,AJ15:AJ315,AQ15:AQ315,AT15:AT315,AO15:AO315)</f>
        <v>0</v>
      </c>
      <c r="D322" s="102">
        <f>SUMPRODUCT(P15:P315,AJ15:AJ315,AR15:AR315,AT15:AT315,AO15:AO315)</f>
        <v>0</v>
      </c>
      <c r="E322" s="103"/>
      <c r="F322" s="104"/>
      <c r="G322" s="105">
        <f>SUMPRODUCT(P15:P315,AJ15:AJ315,AQ15:AQ315,AS15:AS315,AO15:AO315)</f>
        <v>0</v>
      </c>
      <c r="H322" s="106">
        <f>SUMPRODUCT(P15:P315,AJ15:AJ315,AR15:AR315,AS15:AS315,AO15:AO315)</f>
        <v>0</v>
      </c>
      <c r="I322" s="107"/>
      <c r="J322" s="373"/>
      <c r="K322" s="373"/>
      <c r="L322" s="373"/>
      <c r="M322" s="373"/>
      <c r="N322" s="373"/>
      <c r="O322" s="373"/>
      <c r="P322" s="632"/>
      <c r="Q322" s="633"/>
      <c r="R322" s="373"/>
      <c r="S322" s="203"/>
      <c r="U322" s="48" t="str">
        <f t="shared" si="281"/>
        <v>Tier 0PMLine-Haul</v>
      </c>
      <c r="V322" s="95" t="s">
        <v>8</v>
      </c>
      <c r="W322" s="96" t="s">
        <v>5</v>
      </c>
      <c r="X322" s="97" t="s">
        <v>3</v>
      </c>
      <c r="Y322" s="98">
        <v>0.22</v>
      </c>
      <c r="Z322" s="99"/>
      <c r="AA322" s="109">
        <v>0.32</v>
      </c>
      <c r="AB322" s="99"/>
    </row>
    <row r="323" spans="1:29" ht="12" customHeight="1" x14ac:dyDescent="0.25">
      <c r="A323" s="445"/>
      <c r="B323" s="100" t="s">
        <v>137</v>
      </c>
      <c r="C323" s="101">
        <f>SUMPRODUCT(P15:P315,AJ15:AJ315,AQ15:AQ315,AT15:AT315,AP15:AP315)</f>
        <v>0</v>
      </c>
      <c r="D323" s="102">
        <f>SUMPRODUCT(P15:P315,AJ15:AJ315,AR15:AR315,AT15:AT315,AP15:AP315)</f>
        <v>0</v>
      </c>
      <c r="E323" s="110"/>
      <c r="F323" s="111"/>
      <c r="G323" s="105">
        <f>SUMPRODUCT(P15:P315,AJ15:AJ315,AQ15:AQ315,AS15:AS315,AP15:AP315)</f>
        <v>0</v>
      </c>
      <c r="H323" s="106">
        <f>SUMPRODUCT(P15:P315,AJ15:AJ315,AR15:AR315,AS15:AS315,AP15:AP315)</f>
        <v>0</v>
      </c>
      <c r="I323" s="112"/>
      <c r="J323" s="373"/>
      <c r="K323" s="373"/>
      <c r="L323" s="373"/>
      <c r="M323" s="373"/>
      <c r="N323" s="373"/>
      <c r="O323" s="373"/>
      <c r="P323" s="373"/>
      <c r="Q323" s="373"/>
      <c r="R323" s="373"/>
      <c r="S323" s="203"/>
      <c r="U323" s="48" t="str">
        <f t="shared" si="281"/>
        <v>Tier 0PMSwitch</v>
      </c>
      <c r="V323" s="95" t="s">
        <v>8</v>
      </c>
      <c r="W323" s="96" t="s">
        <v>5</v>
      </c>
      <c r="X323" s="97" t="s">
        <v>2</v>
      </c>
      <c r="Y323" s="98">
        <v>0.26</v>
      </c>
      <c r="Z323" s="99"/>
      <c r="AA323" s="109">
        <v>0.44</v>
      </c>
      <c r="AB323" s="99"/>
    </row>
    <row r="324" spans="1:29" ht="12.75" customHeight="1" x14ac:dyDescent="0.25">
      <c r="A324" s="445"/>
      <c r="B324" s="100" t="s">
        <v>138</v>
      </c>
      <c r="C324" s="101">
        <f>SUMPRODUCT(P15:P315,AK15:AK315,AQ15:AQ315,AT15:AT315,AO15:AO315)</f>
        <v>0</v>
      </c>
      <c r="D324" s="102">
        <f>SUMPRODUCT(P15:P315,AK15:AK315,AR15:AR315,AT15:AT315,AO15:AO315)</f>
        <v>0</v>
      </c>
      <c r="E324" s="110"/>
      <c r="F324" s="111"/>
      <c r="G324" s="105">
        <f>SUMPRODUCT(P15:P315,AK15:AK315,AQ15:AQ315,AS15:AS315,AO15:AO315)</f>
        <v>0</v>
      </c>
      <c r="H324" s="106">
        <f>SUMPRODUCT(P15:P315,AK15:AK315,AR15:AR315,AS15:AS315,AO15:AO315)</f>
        <v>0</v>
      </c>
      <c r="I324" s="112"/>
      <c r="J324" s="373" t="str">
        <f>IF(AND(I329&gt;0.5,I329&lt;&gt;"NA"),B396,"")</f>
        <v/>
      </c>
      <c r="K324" s="373"/>
      <c r="L324" s="373"/>
      <c r="M324" s="373"/>
      <c r="N324" s="373"/>
      <c r="O324" s="373"/>
      <c r="P324" s="634" t="s">
        <v>288</v>
      </c>
      <c r="Q324" s="373"/>
      <c r="R324" s="373"/>
      <c r="S324" s="203"/>
      <c r="U324" s="48" t="str">
        <f t="shared" si="281"/>
        <v>Tier 0HC+NOxLine-Haul</v>
      </c>
      <c r="V324" s="95" t="s">
        <v>8</v>
      </c>
      <c r="W324" s="96" t="s">
        <v>109</v>
      </c>
      <c r="X324" s="97" t="s">
        <v>3</v>
      </c>
      <c r="Y324" s="109"/>
      <c r="Z324" s="113"/>
      <c r="AA324" s="109"/>
      <c r="AB324" s="99"/>
    </row>
    <row r="325" spans="1:29" ht="13.5" customHeight="1" thickBot="1" x14ac:dyDescent="0.3">
      <c r="A325" s="445"/>
      <c r="B325" s="100" t="s">
        <v>139</v>
      </c>
      <c r="C325" s="101">
        <f>SUMPRODUCT(P15:P315,AK15:AK315,AQ15:AQ315,AT15:AT315,AP15:AP315)</f>
        <v>0</v>
      </c>
      <c r="D325" s="102">
        <f>SUMPRODUCT(P15:P315,AK15:AK315,AR15:AR315,AT15:AT315,AP15:AP315)</f>
        <v>0</v>
      </c>
      <c r="E325" s="110"/>
      <c r="F325" s="111"/>
      <c r="G325" s="105">
        <f>SUMPRODUCT(P15:P315,AK15:AK315,AQ15:AQ315,AS15:AS315,AP15:AP315)</f>
        <v>0</v>
      </c>
      <c r="H325" s="106">
        <f>SUMPRODUCT(P15:P315,AK15:AK315,AR15:AR315,AS15:AS315,AP15:AP315)</f>
        <v>0</v>
      </c>
      <c r="I325" s="112"/>
      <c r="J325" s="373"/>
      <c r="K325" s="373"/>
      <c r="L325" s="373"/>
      <c r="M325" s="373"/>
      <c r="N325" s="373"/>
      <c r="O325" s="373"/>
      <c r="P325" s="635"/>
      <c r="Q325" s="373"/>
      <c r="R325" s="373"/>
      <c r="S325" s="203"/>
      <c r="U325" s="48" t="str">
        <f t="shared" si="281"/>
        <v>Tier 0HC+NOxSwitch</v>
      </c>
      <c r="V325" s="114" t="s">
        <v>8</v>
      </c>
      <c r="W325" s="115" t="s">
        <v>109</v>
      </c>
      <c r="X325" s="116" t="s">
        <v>2</v>
      </c>
      <c r="Y325" s="117"/>
      <c r="Z325" s="118"/>
      <c r="AA325" s="117"/>
      <c r="AB325" s="119"/>
    </row>
    <row r="326" spans="1:29" ht="12.75" customHeight="1" thickBot="1" x14ac:dyDescent="0.3">
      <c r="A326" s="445"/>
      <c r="B326" s="100" t="s">
        <v>140</v>
      </c>
      <c r="C326" s="101">
        <f>SUMPRODUCT(P15:P315,AL15:AL315,AQ15:AQ315,AT15:AT315,AO15:AO315)</f>
        <v>0</v>
      </c>
      <c r="D326" s="102">
        <f>SUMPRODUCT(P15:P315,AL15:AL315,AR15:AR315,AT15:AT315,AO15:AO315)</f>
        <v>0</v>
      </c>
      <c r="E326" s="110"/>
      <c r="F326" s="111"/>
      <c r="G326" s="105">
        <f>SUMPRODUCT(P15:P315,AL15:AL315,AQ15:AQ315,AS15:AS315,AO15:AO315)</f>
        <v>0</v>
      </c>
      <c r="H326" s="106">
        <f>SUMPRODUCT(P15:P315,AL15:AL315,AR15:AR315,AS15:AS315,AO15:AO315)</f>
        <v>0</v>
      </c>
      <c r="I326" s="120" t="str">
        <f>IF(SUM(AY15:AY315)&lt;&gt;0,SUM(AX15:AX315)/SUM(AY15:AY315), "NA")</f>
        <v>NA</v>
      </c>
      <c r="J326" s="373"/>
      <c r="K326" s="373"/>
      <c r="L326" s="373"/>
      <c r="M326" s="373"/>
      <c r="N326" s="373"/>
      <c r="O326" s="373"/>
      <c r="P326" s="635"/>
      <c r="Q326" s="373"/>
      <c r="R326" s="373"/>
      <c r="S326" s="203"/>
      <c r="U326" s="48" t="str">
        <f>V326&amp;W326&amp;Y326</f>
        <v/>
      </c>
      <c r="V326" s="121"/>
      <c r="W326" s="122"/>
      <c r="X326" s="122"/>
      <c r="Y326" s="122"/>
      <c r="Z326" s="122"/>
      <c r="AA326" s="122"/>
      <c r="AB326" s="123"/>
    </row>
    <row r="327" spans="1:29" ht="12.75" customHeight="1" x14ac:dyDescent="0.25">
      <c r="A327" s="445"/>
      <c r="B327" s="124" t="s">
        <v>141</v>
      </c>
      <c r="C327" s="125">
        <f>SUMPRODUCT(P15:P315,AL15:AL315,AQ15:AQ315,AT15:AT315,AP15:AP315)</f>
        <v>0</v>
      </c>
      <c r="D327" s="126">
        <f>SUMPRODUCT(P15:P315,AL15:AL315,AR15:AR315,AT15:AT315,AP15:AP315)</f>
        <v>0</v>
      </c>
      <c r="E327" s="110"/>
      <c r="F327" s="111"/>
      <c r="G327" s="127">
        <f>SUMPRODUCT(P15:P315,AL15:AL315,AQ15:AQ315,AS15:AS315,AP15:AP315)</f>
        <v>0</v>
      </c>
      <c r="H327" s="128">
        <f>SUMPRODUCT(P15:P315,AL15:AL315,AR15:AR315,AS15:AS315,AP15:AP315)</f>
        <v>0</v>
      </c>
      <c r="I327" s="112"/>
      <c r="J327" s="373"/>
      <c r="K327" s="373"/>
      <c r="L327" s="373"/>
      <c r="M327" s="373"/>
      <c r="N327" s="373"/>
      <c r="O327" s="373"/>
      <c r="P327" s="635"/>
      <c r="Q327" s="445"/>
      <c r="R327" s="373"/>
      <c r="S327" s="203"/>
      <c r="U327" s="48" t="str">
        <f t="shared" ref="U327:U332" si="282">V327&amp;W327&amp;X327</f>
        <v>Tier 1NOxLine-Haul</v>
      </c>
      <c r="V327" s="82" t="s">
        <v>9</v>
      </c>
      <c r="W327" s="83" t="s">
        <v>108</v>
      </c>
      <c r="X327" s="84" t="s">
        <v>3</v>
      </c>
      <c r="Y327" s="129">
        <v>7.4</v>
      </c>
      <c r="Z327" s="130">
        <v>8</v>
      </c>
      <c r="AA327" s="131">
        <v>7.4</v>
      </c>
      <c r="AB327" s="88">
        <v>9.5</v>
      </c>
    </row>
    <row r="328" spans="1:29" ht="12" customHeight="1" x14ac:dyDescent="0.25">
      <c r="A328" s="445"/>
      <c r="B328" s="124" t="s">
        <v>209</v>
      </c>
      <c r="C328" s="125">
        <f>SUMPRODUCT(P15:P315,AM15:AM315,AQ15:AQ315,AT15:AT315,AP15:AP315)</f>
        <v>0</v>
      </c>
      <c r="D328" s="126">
        <f>SUMPRODUCT(P15:P315,AM15:AM315,AR15:AR315,AT15:AT315,AP15:AP315)</f>
        <v>0</v>
      </c>
      <c r="E328" s="132"/>
      <c r="F328" s="133"/>
      <c r="G328" s="127">
        <f>SUMPRODUCT(P15:P315,AM15:AM315,AQ15:AQ315,AS15:AS315,AP15:AP315)</f>
        <v>0</v>
      </c>
      <c r="H328" s="128">
        <f>SUMPRODUCT(P15:P315,AM15:AM315,AR15:AR315,AS15:AS315,AP15:AP315)</f>
        <v>0</v>
      </c>
      <c r="I328" s="134"/>
      <c r="J328" s="373"/>
      <c r="K328" s="373"/>
      <c r="L328" s="373"/>
      <c r="M328" s="373"/>
      <c r="N328" s="373"/>
      <c r="O328" s="373"/>
      <c r="P328" s="636"/>
      <c r="Q328" s="445"/>
      <c r="R328" s="373"/>
      <c r="S328" s="203"/>
      <c r="U328" s="48" t="str">
        <f t="shared" si="282"/>
        <v>Tier 1NOxSwitch</v>
      </c>
      <c r="V328" s="95" t="s">
        <v>9</v>
      </c>
      <c r="W328" s="96" t="s">
        <v>108</v>
      </c>
      <c r="X328" s="97" t="s">
        <v>2</v>
      </c>
      <c r="Y328" s="135">
        <v>11</v>
      </c>
      <c r="Z328" s="136">
        <v>11.8</v>
      </c>
      <c r="AA328" s="109">
        <v>11</v>
      </c>
      <c r="AB328" s="99">
        <v>14</v>
      </c>
    </row>
    <row r="329" spans="1:29" ht="12.75" customHeight="1" thickBot="1" x14ac:dyDescent="0.3">
      <c r="A329" s="445"/>
      <c r="B329" s="137" t="s">
        <v>210</v>
      </c>
      <c r="C329" s="138">
        <f>SUMPRODUCT(P15:P315,AN15:AN315,AQ15:AQ315,AT15:AT315,AP15:AP315)</f>
        <v>0</v>
      </c>
      <c r="D329" s="139">
        <f>SUMPRODUCT(P15:P315,AN15:AN315,AR15:AR315,AT15:AT315,AP15:AP315)</f>
        <v>0</v>
      </c>
      <c r="E329" s="140">
        <f>SUMPRODUCT(P15:P315,AN15:AN315,AU15:AU315,AQ15:AQ315,AP15:AP315)</f>
        <v>0</v>
      </c>
      <c r="F329" s="141">
        <f>SUMPRODUCT(P15:P315,AN15:AN315,AU15:AU315,AR15:AR315,AP15:AP315)</f>
        <v>0</v>
      </c>
      <c r="G329" s="142">
        <f>SUMPRODUCT(P15:P315,AN15:AN315,AQ15:AQ315,AS15:AS315,AP15:AP315)</f>
        <v>0</v>
      </c>
      <c r="H329" s="143">
        <f>SUMPRODUCT(P15:P315,AN15:AN315,AR15:AR315,AS15:AS315,AP15:AP315)</f>
        <v>0</v>
      </c>
      <c r="I329" s="144" t="str">
        <f>IF(SUM(AW15:AW315)&lt;&gt;0,SUM(AV15:AV315)/G11, "NA")</f>
        <v>NA</v>
      </c>
      <c r="J329" s="373"/>
      <c r="K329" s="373"/>
      <c r="L329" s="373"/>
      <c r="M329" s="373"/>
      <c r="N329" s="373"/>
      <c r="O329" s="373"/>
      <c r="P329" s="373"/>
      <c r="Q329" s="445"/>
      <c r="R329" s="373"/>
      <c r="S329" s="203"/>
      <c r="U329" s="48" t="str">
        <f t="shared" si="282"/>
        <v>Tier 1PMLine-Haul</v>
      </c>
      <c r="V329" s="95" t="s">
        <v>9</v>
      </c>
      <c r="W329" s="96" t="s">
        <v>5</v>
      </c>
      <c r="X329" s="97" t="s">
        <v>3</v>
      </c>
      <c r="Y329" s="145">
        <v>0.22</v>
      </c>
      <c r="Z329" s="136">
        <v>0.22</v>
      </c>
      <c r="AA329" s="109">
        <v>0.32</v>
      </c>
      <c r="AB329" s="99">
        <v>0.6</v>
      </c>
    </row>
    <row r="330" spans="1:29" s="203" customFormat="1" ht="12" customHeight="1" x14ac:dyDescent="0.25">
      <c r="A330" s="445"/>
      <c r="B330" s="445"/>
      <c r="C330" s="445"/>
      <c r="D330" s="445"/>
      <c r="E330" s="445"/>
      <c r="F330" s="445"/>
      <c r="G330" s="445"/>
      <c r="H330" s="445"/>
      <c r="I330" s="445" t="s">
        <v>244</v>
      </c>
      <c r="J330" s="445"/>
      <c r="K330" s="445"/>
      <c r="L330" s="445"/>
      <c r="M330" s="445"/>
      <c r="N330" s="445"/>
      <c r="O330" s="445"/>
      <c r="P330" s="373"/>
      <c r="Q330" s="445"/>
      <c r="R330" s="445"/>
      <c r="U330" s="203" t="str">
        <f t="shared" si="282"/>
        <v>Tier 1PMSwitch</v>
      </c>
      <c r="V330" s="458" t="s">
        <v>9</v>
      </c>
      <c r="W330" s="459" t="s">
        <v>5</v>
      </c>
      <c r="X330" s="460" t="s">
        <v>2</v>
      </c>
      <c r="Y330" s="461">
        <v>0.26</v>
      </c>
      <c r="Z330" s="462">
        <v>0.26</v>
      </c>
      <c r="AA330" s="463">
        <v>0.44</v>
      </c>
      <c r="AB330" s="464">
        <v>0.72</v>
      </c>
    </row>
    <row r="331" spans="1:29" s="203" customFormat="1" ht="12.75" customHeight="1" thickBot="1" x14ac:dyDescent="0.3">
      <c r="A331" s="445"/>
      <c r="B331" s="445"/>
      <c r="C331" s="445"/>
      <c r="D331" s="445"/>
      <c r="E331" s="445"/>
      <c r="F331" s="445"/>
      <c r="G331" s="445"/>
      <c r="H331" s="445"/>
      <c r="I331" s="445"/>
      <c r="J331" s="445"/>
      <c r="K331" s="445"/>
      <c r="L331" s="445"/>
      <c r="M331" s="445"/>
      <c r="N331" s="445"/>
      <c r="O331" s="445"/>
      <c r="P331" s="373"/>
      <c r="Q331" s="445"/>
      <c r="R331" s="445"/>
      <c r="U331" s="203" t="str">
        <f t="shared" si="282"/>
        <v>Tier 1HC+NOxLine-Haul</v>
      </c>
      <c r="V331" s="465" t="s">
        <v>9</v>
      </c>
      <c r="W331" s="466" t="s">
        <v>109</v>
      </c>
      <c r="X331" s="467" t="s">
        <v>3</v>
      </c>
      <c r="Y331" s="468"/>
      <c r="Z331" s="469"/>
      <c r="AA331" s="470"/>
      <c r="AB331" s="471"/>
    </row>
    <row r="332" spans="1:29" ht="12.75" customHeight="1" thickBot="1" x14ac:dyDescent="0.3">
      <c r="A332" s="445"/>
      <c r="B332" s="619" t="s">
        <v>277</v>
      </c>
      <c r="C332" s="620"/>
      <c r="D332" s="620"/>
      <c r="E332" s="620"/>
      <c r="F332" s="620"/>
      <c r="G332" s="620"/>
      <c r="H332" s="620"/>
      <c r="I332" s="620"/>
      <c r="J332" s="621"/>
      <c r="K332" s="496"/>
      <c r="L332" s="373"/>
      <c r="M332" s="373"/>
      <c r="N332" s="373"/>
      <c r="O332" s="373"/>
      <c r="P332" s="373"/>
      <c r="Q332" s="445"/>
      <c r="R332" s="373"/>
      <c r="S332" s="203"/>
      <c r="U332" s="48" t="str">
        <f t="shared" si="282"/>
        <v>Tier 1HC+NOxSwitch</v>
      </c>
      <c r="V332" s="114" t="s">
        <v>9</v>
      </c>
      <c r="W332" s="115" t="s">
        <v>109</v>
      </c>
      <c r="X332" s="116" t="s">
        <v>2</v>
      </c>
      <c r="Y332" s="154"/>
      <c r="Z332" s="155"/>
      <c r="AA332" s="117"/>
      <c r="AB332" s="119"/>
    </row>
    <row r="333" spans="1:29" ht="57" customHeight="1" thickBot="1" x14ac:dyDescent="0.3">
      <c r="A333" s="445"/>
      <c r="B333" s="156" t="s">
        <v>21</v>
      </c>
      <c r="C333" s="157" t="s">
        <v>192</v>
      </c>
      <c r="D333" s="158" t="s">
        <v>22</v>
      </c>
      <c r="E333" s="156" t="s">
        <v>262</v>
      </c>
      <c r="F333" s="157" t="s">
        <v>263</v>
      </c>
      <c r="G333" s="159" t="s">
        <v>264</v>
      </c>
      <c r="H333" s="156" t="s">
        <v>265</v>
      </c>
      <c r="I333" s="157" t="s">
        <v>266</v>
      </c>
      <c r="J333" s="159" t="s">
        <v>267</v>
      </c>
      <c r="K333" s="497"/>
      <c r="L333" s="373"/>
      <c r="M333" s="373"/>
      <c r="N333" s="373"/>
      <c r="O333" s="373"/>
      <c r="P333" s="373"/>
      <c r="Q333" s="373"/>
      <c r="R333" s="373"/>
      <c r="S333" s="203"/>
      <c r="U333" s="48" t="str">
        <f>V333&amp;W333&amp;Y333</f>
        <v/>
      </c>
      <c r="V333" s="121"/>
      <c r="W333" s="122"/>
      <c r="X333" s="122"/>
      <c r="Y333" s="122"/>
      <c r="Z333" s="122"/>
      <c r="AA333" s="122"/>
      <c r="AB333" s="123"/>
    </row>
    <row r="334" spans="1:29" ht="12" customHeight="1" x14ac:dyDescent="0.25">
      <c r="A334" s="445"/>
      <c r="B334" s="603" t="s">
        <v>241</v>
      </c>
      <c r="C334" s="605" t="s">
        <v>4</v>
      </c>
      <c r="D334" s="160" t="s">
        <v>3</v>
      </c>
      <c r="E334" s="161" t="s">
        <v>91</v>
      </c>
      <c r="F334" s="338">
        <v>8</v>
      </c>
      <c r="G334" s="86"/>
      <c r="H334" s="162" t="s">
        <v>100</v>
      </c>
      <c r="I334" s="338">
        <v>9.5</v>
      </c>
      <c r="J334" s="86"/>
      <c r="K334" s="498"/>
      <c r="L334" s="373"/>
      <c r="M334" s="373"/>
      <c r="N334" s="373"/>
      <c r="O334" s="373"/>
      <c r="P334" s="373"/>
      <c r="Q334" s="373"/>
      <c r="R334" s="373"/>
      <c r="S334" s="203"/>
      <c r="U334" s="48" t="str">
        <f t="shared" ref="U334:U339" si="283">V334&amp;W334&amp;X334</f>
        <v>Tier 2NOxLine-Haul</v>
      </c>
      <c r="V334" s="82" t="s">
        <v>10</v>
      </c>
      <c r="W334" s="83" t="s">
        <v>108</v>
      </c>
      <c r="X334" s="84" t="s">
        <v>3</v>
      </c>
      <c r="Y334" s="129">
        <v>5.5</v>
      </c>
      <c r="Z334" s="163">
        <v>7.4</v>
      </c>
      <c r="AA334" s="131">
        <v>5.5</v>
      </c>
      <c r="AB334" s="164">
        <v>7.4</v>
      </c>
    </row>
    <row r="335" spans="1:29" ht="12" customHeight="1" x14ac:dyDescent="0.25">
      <c r="A335" s="445"/>
      <c r="B335" s="603"/>
      <c r="C335" s="606"/>
      <c r="D335" s="165" t="s">
        <v>2</v>
      </c>
      <c r="E335" s="166" t="s">
        <v>96</v>
      </c>
      <c r="F335" s="339">
        <v>11.8</v>
      </c>
      <c r="G335" s="99"/>
      <c r="H335" s="168" t="s">
        <v>100</v>
      </c>
      <c r="I335" s="339">
        <v>14</v>
      </c>
      <c r="J335" s="99"/>
      <c r="K335" s="498"/>
      <c r="L335" s="373"/>
      <c r="M335" s="373"/>
      <c r="N335" s="373"/>
      <c r="O335" s="373"/>
      <c r="P335" s="373"/>
      <c r="Q335" s="373"/>
      <c r="R335" s="373"/>
      <c r="S335" s="203"/>
      <c r="U335" s="48" t="str">
        <f t="shared" si="283"/>
        <v>Tier 2NOxSwitch</v>
      </c>
      <c r="V335" s="95" t="s">
        <v>10</v>
      </c>
      <c r="W335" s="96" t="s">
        <v>108</v>
      </c>
      <c r="X335" s="97" t="s">
        <v>2</v>
      </c>
      <c r="Y335" s="135">
        <v>8.1</v>
      </c>
      <c r="Z335" s="153">
        <v>11</v>
      </c>
      <c r="AA335" s="109">
        <v>8.1</v>
      </c>
      <c r="AB335" s="113">
        <v>11</v>
      </c>
    </row>
    <row r="336" spans="1:29" ht="12" customHeight="1" x14ac:dyDescent="0.25">
      <c r="A336" s="445"/>
      <c r="B336" s="603"/>
      <c r="C336" s="606" t="s">
        <v>5</v>
      </c>
      <c r="D336" s="165" t="s">
        <v>3</v>
      </c>
      <c r="E336" s="166" t="s">
        <v>91</v>
      </c>
      <c r="F336" s="167">
        <v>0.22</v>
      </c>
      <c r="G336" s="99"/>
      <c r="H336" s="168" t="s">
        <v>100</v>
      </c>
      <c r="I336" s="169">
        <v>0.32</v>
      </c>
      <c r="J336" s="99"/>
      <c r="K336" s="498"/>
      <c r="L336" s="373"/>
      <c r="M336" s="373"/>
      <c r="N336" s="373"/>
      <c r="O336" s="373"/>
      <c r="P336" s="373"/>
      <c r="Q336" s="373"/>
      <c r="R336" s="373"/>
      <c r="S336" s="203"/>
      <c r="U336" s="48" t="str">
        <f t="shared" si="283"/>
        <v>Tier 2PMLine-Haul</v>
      </c>
      <c r="V336" s="95" t="s">
        <v>10</v>
      </c>
      <c r="W336" s="96" t="s">
        <v>5</v>
      </c>
      <c r="X336" s="97" t="s">
        <v>3</v>
      </c>
      <c r="Y336" s="135">
        <v>0.1</v>
      </c>
      <c r="Z336" s="136">
        <v>0.22</v>
      </c>
      <c r="AA336" s="109">
        <v>0.2</v>
      </c>
      <c r="AB336" s="99">
        <v>0.45</v>
      </c>
      <c r="AC336" s="47"/>
    </row>
    <row r="337" spans="1:29" ht="12.75" customHeight="1" thickBot="1" x14ac:dyDescent="0.3">
      <c r="A337" s="445"/>
      <c r="B337" s="604"/>
      <c r="C337" s="607"/>
      <c r="D337" s="170" t="s">
        <v>2</v>
      </c>
      <c r="E337" s="171" t="s">
        <v>96</v>
      </c>
      <c r="F337" s="172">
        <v>0.26</v>
      </c>
      <c r="G337" s="119"/>
      <c r="H337" s="173" t="s">
        <v>100</v>
      </c>
      <c r="I337" s="174">
        <v>0.44</v>
      </c>
      <c r="J337" s="119"/>
      <c r="K337" s="498"/>
      <c r="L337" s="373"/>
      <c r="M337" s="373"/>
      <c r="N337" s="373"/>
      <c r="O337" s="373"/>
      <c r="P337" s="373"/>
      <c r="Q337" s="373"/>
      <c r="R337" s="373"/>
      <c r="S337" s="203"/>
      <c r="U337" s="48" t="str">
        <f t="shared" si="283"/>
        <v>Tier 2PMSwitch</v>
      </c>
      <c r="V337" s="95" t="s">
        <v>10</v>
      </c>
      <c r="W337" s="147" t="s">
        <v>5</v>
      </c>
      <c r="X337" s="148" t="s">
        <v>2</v>
      </c>
      <c r="Y337" s="175">
        <v>0.13</v>
      </c>
      <c r="Z337" s="150">
        <v>0.26</v>
      </c>
      <c r="AA337" s="109">
        <v>0.24</v>
      </c>
      <c r="AB337" s="99">
        <v>0.54</v>
      </c>
      <c r="AC337" s="47"/>
    </row>
    <row r="338" spans="1:29" ht="13.5" thickBot="1" x14ac:dyDescent="0.3">
      <c r="A338" s="445"/>
      <c r="B338" s="176"/>
      <c r="C338" s="177"/>
      <c r="D338" s="177"/>
      <c r="E338" s="177"/>
      <c r="F338" s="177"/>
      <c r="G338" s="177"/>
      <c r="H338" s="177"/>
      <c r="I338" s="177"/>
      <c r="J338" s="178"/>
      <c r="K338" s="499"/>
      <c r="L338" s="373"/>
      <c r="M338" s="373"/>
      <c r="N338" s="373"/>
      <c r="O338" s="373"/>
      <c r="P338" s="373"/>
      <c r="Q338" s="373"/>
      <c r="R338" s="373"/>
      <c r="S338" s="203"/>
      <c r="U338" s="48" t="str">
        <f t="shared" si="283"/>
        <v>Tier 2HC+NOxLine-Haul</v>
      </c>
      <c r="V338" s="95" t="s">
        <v>10</v>
      </c>
      <c r="W338" s="96" t="s">
        <v>109</v>
      </c>
      <c r="X338" s="97" t="s">
        <v>3</v>
      </c>
      <c r="Y338" s="135"/>
      <c r="Z338" s="153"/>
      <c r="AA338" s="109"/>
      <c r="AB338" s="99"/>
      <c r="AC338" s="47"/>
    </row>
    <row r="339" spans="1:29" ht="13.5" thickBot="1" x14ac:dyDescent="0.3">
      <c r="A339" s="445"/>
      <c r="B339" s="592" t="s">
        <v>240</v>
      </c>
      <c r="C339" s="612" t="s">
        <v>4</v>
      </c>
      <c r="D339" s="179" t="s">
        <v>3</v>
      </c>
      <c r="E339" s="180" t="s">
        <v>92</v>
      </c>
      <c r="F339" s="340">
        <v>7.4</v>
      </c>
      <c r="G339" s="341">
        <v>8</v>
      </c>
      <c r="H339" s="181" t="s">
        <v>97</v>
      </c>
      <c r="I339" s="340">
        <v>7.4</v>
      </c>
      <c r="J339" s="341">
        <v>9.5</v>
      </c>
      <c r="K339" s="500"/>
      <c r="L339" s="373"/>
      <c r="M339" s="373"/>
      <c r="N339" s="373"/>
      <c r="O339" s="373"/>
      <c r="P339" s="373"/>
      <c r="Q339" s="373"/>
      <c r="R339" s="373"/>
      <c r="S339" s="203"/>
      <c r="U339" s="48" t="str">
        <f t="shared" si="283"/>
        <v>Tier 2HC+NOxSwitch</v>
      </c>
      <c r="V339" s="114" t="s">
        <v>10</v>
      </c>
      <c r="W339" s="115" t="s">
        <v>109</v>
      </c>
      <c r="X339" s="116" t="s">
        <v>2</v>
      </c>
      <c r="Y339" s="154"/>
      <c r="Z339" s="155"/>
      <c r="AA339" s="117"/>
      <c r="AB339" s="119"/>
      <c r="AC339" s="47"/>
    </row>
    <row r="340" spans="1:29" ht="12" thickBot="1" x14ac:dyDescent="0.3">
      <c r="A340" s="445"/>
      <c r="B340" s="593"/>
      <c r="C340" s="606"/>
      <c r="D340" s="165" t="s">
        <v>2</v>
      </c>
      <c r="E340" s="166" t="s">
        <v>97</v>
      </c>
      <c r="F340" s="342">
        <v>11</v>
      </c>
      <c r="G340" s="343">
        <v>11.8</v>
      </c>
      <c r="H340" s="168" t="s">
        <v>97</v>
      </c>
      <c r="I340" s="342">
        <v>11</v>
      </c>
      <c r="J340" s="343">
        <v>14</v>
      </c>
      <c r="K340" s="500"/>
      <c r="L340" s="373"/>
      <c r="M340" s="373"/>
      <c r="N340" s="373"/>
      <c r="O340" s="373"/>
      <c r="P340" s="373"/>
      <c r="Q340" s="373"/>
      <c r="R340" s="373"/>
      <c r="S340" s="203"/>
      <c r="U340" s="48" t="str">
        <f>V340&amp;W340&amp;Y340</f>
        <v/>
      </c>
      <c r="V340" s="121"/>
      <c r="W340" s="122"/>
      <c r="X340" s="122"/>
      <c r="Y340" s="122"/>
      <c r="Z340" s="123"/>
      <c r="AA340" s="47"/>
      <c r="AB340" s="47"/>
      <c r="AC340" s="47"/>
    </row>
    <row r="341" spans="1:29" ht="13" x14ac:dyDescent="0.25">
      <c r="A341" s="445"/>
      <c r="B341" s="593"/>
      <c r="C341" s="608" t="s">
        <v>5</v>
      </c>
      <c r="D341" s="165" t="s">
        <v>3</v>
      </c>
      <c r="E341" s="166" t="s">
        <v>92</v>
      </c>
      <c r="F341" s="167">
        <v>0.22</v>
      </c>
      <c r="G341" s="99">
        <v>0.22</v>
      </c>
      <c r="H341" s="168" t="s">
        <v>97</v>
      </c>
      <c r="I341" s="169">
        <v>0.32</v>
      </c>
      <c r="J341" s="99">
        <v>0.6</v>
      </c>
      <c r="K341" s="498"/>
      <c r="L341" s="373"/>
      <c r="M341" s="373"/>
      <c r="N341" s="373"/>
      <c r="O341" s="373"/>
      <c r="P341" s="373"/>
      <c r="Q341" s="373"/>
      <c r="R341" s="373"/>
      <c r="S341" s="203"/>
      <c r="U341" s="48" t="str">
        <f t="shared" ref="U341:U346" si="284">V341&amp;W341&amp;X341</f>
        <v>Tier 3NOxLine-Haul</v>
      </c>
      <c r="V341" s="82" t="s">
        <v>40</v>
      </c>
      <c r="W341" s="83" t="s">
        <v>108</v>
      </c>
      <c r="X341" s="84" t="s">
        <v>3</v>
      </c>
      <c r="Y341" s="129">
        <v>5.5</v>
      </c>
      <c r="Z341" s="164">
        <v>5.5</v>
      </c>
      <c r="AA341" s="47"/>
      <c r="AB341" s="47"/>
      <c r="AC341" s="47"/>
    </row>
    <row r="342" spans="1:29" ht="13.5" thickBot="1" x14ac:dyDescent="0.3">
      <c r="A342" s="445"/>
      <c r="B342" s="594"/>
      <c r="C342" s="609"/>
      <c r="D342" s="170" t="s">
        <v>2</v>
      </c>
      <c r="E342" s="171" t="s">
        <v>97</v>
      </c>
      <c r="F342" s="172">
        <v>0.26</v>
      </c>
      <c r="G342" s="119">
        <v>0.26</v>
      </c>
      <c r="H342" s="173" t="s">
        <v>97</v>
      </c>
      <c r="I342" s="174">
        <v>0.44</v>
      </c>
      <c r="J342" s="119">
        <v>0.72</v>
      </c>
      <c r="K342" s="498"/>
      <c r="L342" s="373"/>
      <c r="M342" s="373"/>
      <c r="N342" s="373"/>
      <c r="O342" s="373"/>
      <c r="P342" s="373"/>
      <c r="Q342" s="373"/>
      <c r="R342" s="373"/>
      <c r="S342" s="203"/>
      <c r="U342" s="48" t="str">
        <f t="shared" si="284"/>
        <v>Tier 3NOxSwitch</v>
      </c>
      <c r="V342" s="95" t="s">
        <v>40</v>
      </c>
      <c r="W342" s="96" t="s">
        <v>108</v>
      </c>
      <c r="X342" s="97" t="s">
        <v>2</v>
      </c>
      <c r="Y342" s="135">
        <v>5</v>
      </c>
      <c r="Z342" s="113">
        <v>8.1</v>
      </c>
      <c r="AA342" s="47"/>
      <c r="AB342" s="47"/>
      <c r="AC342" s="47"/>
    </row>
    <row r="343" spans="1:29" ht="12" thickBot="1" x14ac:dyDescent="0.3">
      <c r="A343" s="445"/>
      <c r="B343" s="176"/>
      <c r="C343" s="177"/>
      <c r="D343" s="177"/>
      <c r="E343" s="177"/>
      <c r="F343" s="177"/>
      <c r="G343" s="177"/>
      <c r="H343" s="177"/>
      <c r="I343" s="177"/>
      <c r="J343" s="178"/>
      <c r="K343" s="499"/>
      <c r="L343" s="373"/>
      <c r="M343" s="373"/>
      <c r="N343" s="373"/>
      <c r="O343" s="373"/>
      <c r="P343" s="373"/>
      <c r="Q343" s="373"/>
      <c r="R343" s="373"/>
      <c r="S343" s="203"/>
      <c r="U343" s="48" t="str">
        <f t="shared" si="284"/>
        <v>Tier 3PMLine-Haul</v>
      </c>
      <c r="V343" s="95" t="s">
        <v>40</v>
      </c>
      <c r="W343" s="96" t="s">
        <v>5</v>
      </c>
      <c r="X343" s="97" t="s">
        <v>3</v>
      </c>
      <c r="Y343" s="135">
        <v>0.1</v>
      </c>
      <c r="Z343" s="113">
        <v>0.1</v>
      </c>
      <c r="AA343" s="47"/>
      <c r="AB343" s="47"/>
      <c r="AC343" s="47"/>
    </row>
    <row r="344" spans="1:29" x14ac:dyDescent="0.25">
      <c r="A344" s="445"/>
      <c r="B344" s="592" t="s">
        <v>239</v>
      </c>
      <c r="C344" s="612" t="s">
        <v>4</v>
      </c>
      <c r="D344" s="179" t="s">
        <v>3</v>
      </c>
      <c r="E344" s="180" t="s">
        <v>93</v>
      </c>
      <c r="F344" s="340">
        <v>5.5</v>
      </c>
      <c r="G344" s="344">
        <v>7.4</v>
      </c>
      <c r="H344" s="181" t="s">
        <v>101</v>
      </c>
      <c r="I344" s="340">
        <v>5.5</v>
      </c>
      <c r="J344" s="344">
        <v>7.4</v>
      </c>
      <c r="K344" s="501"/>
      <c r="L344" s="373"/>
      <c r="M344" s="373"/>
      <c r="N344" s="373"/>
      <c r="O344" s="373"/>
      <c r="P344" s="373"/>
      <c r="Q344" s="373"/>
      <c r="R344" s="373"/>
      <c r="S344" s="203"/>
      <c r="U344" s="48" t="str">
        <f t="shared" si="284"/>
        <v>Tier 3PMSwitch</v>
      </c>
      <c r="V344" s="95" t="s">
        <v>40</v>
      </c>
      <c r="W344" s="147" t="s">
        <v>5</v>
      </c>
      <c r="X344" s="148" t="s">
        <v>2</v>
      </c>
      <c r="Y344" s="175">
        <v>0.1</v>
      </c>
      <c r="Z344" s="183">
        <v>0.13</v>
      </c>
      <c r="AA344" s="47"/>
      <c r="AB344" s="47"/>
      <c r="AC344" s="47"/>
    </row>
    <row r="345" spans="1:29" ht="13" x14ac:dyDescent="0.25">
      <c r="A345" s="445"/>
      <c r="B345" s="593"/>
      <c r="C345" s="606"/>
      <c r="D345" s="165" t="s">
        <v>2</v>
      </c>
      <c r="E345" s="166" t="s">
        <v>98</v>
      </c>
      <c r="F345" s="342">
        <v>8.1</v>
      </c>
      <c r="G345" s="345">
        <v>11</v>
      </c>
      <c r="H345" s="168" t="s">
        <v>101</v>
      </c>
      <c r="I345" s="342">
        <v>8.1</v>
      </c>
      <c r="J345" s="345">
        <v>11</v>
      </c>
      <c r="K345" s="501"/>
      <c r="L345" s="373"/>
      <c r="M345" s="373"/>
      <c r="N345" s="373"/>
      <c r="O345" s="373"/>
      <c r="P345" s="373"/>
      <c r="Q345" s="373"/>
      <c r="R345" s="373"/>
      <c r="S345" s="203"/>
      <c r="U345" s="48" t="str">
        <f t="shared" si="284"/>
        <v>Tier 3HC+NOxLine-Haul</v>
      </c>
      <c r="V345" s="95" t="s">
        <v>40</v>
      </c>
      <c r="W345" s="96" t="s">
        <v>109</v>
      </c>
      <c r="X345" s="97" t="s">
        <v>3</v>
      </c>
      <c r="Y345" s="135"/>
      <c r="Z345" s="113"/>
      <c r="AA345" s="47"/>
      <c r="AB345" s="47"/>
      <c r="AC345" s="47"/>
    </row>
    <row r="346" spans="1:29" ht="13.5" thickBot="1" x14ac:dyDescent="0.3">
      <c r="A346" s="445"/>
      <c r="B346" s="593"/>
      <c r="C346" s="606" t="s">
        <v>5</v>
      </c>
      <c r="D346" s="165" t="s">
        <v>3</v>
      </c>
      <c r="E346" s="166" t="s">
        <v>93</v>
      </c>
      <c r="F346" s="182">
        <v>0.1</v>
      </c>
      <c r="G346" s="99">
        <v>0.22</v>
      </c>
      <c r="H346" s="168" t="s">
        <v>101</v>
      </c>
      <c r="I346" s="182">
        <v>0.2</v>
      </c>
      <c r="J346" s="99">
        <v>0.45</v>
      </c>
      <c r="K346" s="498"/>
      <c r="L346" s="373"/>
      <c r="M346" s="373"/>
      <c r="N346" s="373"/>
      <c r="O346" s="373"/>
      <c r="P346" s="373"/>
      <c r="Q346" s="373"/>
      <c r="R346" s="373"/>
      <c r="S346" s="203"/>
      <c r="U346" s="48" t="str">
        <f t="shared" si="284"/>
        <v>Tier 3HC+NOxSwitch</v>
      </c>
      <c r="V346" s="114" t="s">
        <v>40</v>
      </c>
      <c r="W346" s="115" t="s">
        <v>109</v>
      </c>
      <c r="X346" s="116" t="s">
        <v>2</v>
      </c>
      <c r="Y346" s="154"/>
      <c r="Z346" s="118"/>
      <c r="AA346" s="47"/>
      <c r="AB346" s="47"/>
      <c r="AC346" s="47"/>
    </row>
    <row r="347" spans="1:29" ht="12" thickBot="1" x14ac:dyDescent="0.3">
      <c r="A347" s="445"/>
      <c r="B347" s="594"/>
      <c r="C347" s="607"/>
      <c r="D347" s="170" t="s">
        <v>2</v>
      </c>
      <c r="E347" s="171" t="s">
        <v>98</v>
      </c>
      <c r="F347" s="184">
        <v>0.13</v>
      </c>
      <c r="G347" s="119">
        <v>0.26</v>
      </c>
      <c r="H347" s="173" t="s">
        <v>101</v>
      </c>
      <c r="I347" s="184">
        <v>0.24</v>
      </c>
      <c r="J347" s="119">
        <v>0.54</v>
      </c>
      <c r="K347" s="498"/>
      <c r="L347" s="373"/>
      <c r="M347" s="373"/>
      <c r="N347" s="373"/>
      <c r="O347" s="373"/>
      <c r="P347" s="373"/>
      <c r="Q347" s="373"/>
      <c r="R347" s="373"/>
      <c r="S347" s="203"/>
      <c r="U347" s="48" t="str">
        <f>V347&amp;W347&amp;Y347</f>
        <v/>
      </c>
      <c r="V347" s="121"/>
      <c r="W347" s="122"/>
      <c r="X347" s="122"/>
      <c r="Y347" s="122"/>
      <c r="Z347" s="123"/>
      <c r="AA347" s="47"/>
      <c r="AB347" s="47"/>
      <c r="AC347" s="47"/>
    </row>
    <row r="348" spans="1:29" ht="13.5" thickBot="1" x14ac:dyDescent="0.3">
      <c r="A348" s="445"/>
      <c r="B348" s="176"/>
      <c r="C348" s="177"/>
      <c r="D348" s="177"/>
      <c r="E348" s="177"/>
      <c r="F348" s="177"/>
      <c r="G348" s="178"/>
      <c r="H348" s="373"/>
      <c r="I348" s="373"/>
      <c r="J348" s="373"/>
      <c r="K348" s="373"/>
      <c r="L348" s="373"/>
      <c r="M348" s="373"/>
      <c r="N348" s="373"/>
      <c r="O348" s="373"/>
      <c r="P348" s="373"/>
      <c r="Q348" s="373"/>
      <c r="R348" s="373"/>
      <c r="S348" s="203"/>
      <c r="U348" s="48" t="str">
        <f t="shared" ref="U348:U353" si="285">V348&amp;W348&amp;X348</f>
        <v>Tier 4NOxLine-Haul</v>
      </c>
      <c r="V348" s="82" t="s">
        <v>41</v>
      </c>
      <c r="W348" s="83" t="s">
        <v>108</v>
      </c>
      <c r="X348" s="84" t="s">
        <v>3</v>
      </c>
      <c r="Y348" s="129">
        <v>1.3</v>
      </c>
      <c r="Z348" s="164">
        <v>5.5</v>
      </c>
      <c r="AA348" s="47"/>
      <c r="AB348" s="47"/>
    </row>
    <row r="349" spans="1:29" ht="13" x14ac:dyDescent="0.25">
      <c r="A349" s="445"/>
      <c r="B349" s="592" t="s">
        <v>40</v>
      </c>
      <c r="C349" s="613" t="s">
        <v>4</v>
      </c>
      <c r="D349" s="179" t="s">
        <v>3</v>
      </c>
      <c r="E349" s="180" t="s">
        <v>94</v>
      </c>
      <c r="F349" s="340">
        <v>5.5</v>
      </c>
      <c r="G349" s="344">
        <v>5.5</v>
      </c>
      <c r="H349" s="373"/>
      <c r="I349" s="373"/>
      <c r="J349" s="373"/>
      <c r="K349" s="373"/>
      <c r="L349" s="373"/>
      <c r="M349" s="373"/>
      <c r="N349" s="373"/>
      <c r="O349" s="373"/>
      <c r="P349" s="373"/>
      <c r="Q349" s="373"/>
      <c r="R349" s="373"/>
      <c r="S349" s="203"/>
      <c r="U349" s="48" t="str">
        <f t="shared" si="285"/>
        <v>Tier 4NOxSwitch</v>
      </c>
      <c r="V349" s="95" t="s">
        <v>41</v>
      </c>
      <c r="W349" s="96" t="s">
        <v>108</v>
      </c>
      <c r="X349" s="97" t="s">
        <v>2</v>
      </c>
      <c r="Y349" s="135">
        <v>1.3</v>
      </c>
      <c r="Z349" s="113">
        <v>5</v>
      </c>
      <c r="AA349" s="47"/>
      <c r="AB349" s="47"/>
    </row>
    <row r="350" spans="1:29" x14ac:dyDescent="0.25">
      <c r="A350" s="445"/>
      <c r="B350" s="593"/>
      <c r="C350" s="605"/>
      <c r="D350" s="165" t="s">
        <v>2</v>
      </c>
      <c r="E350" s="166" t="s">
        <v>99</v>
      </c>
      <c r="F350" s="342">
        <v>5</v>
      </c>
      <c r="G350" s="345">
        <v>8.1</v>
      </c>
      <c r="H350" s="373"/>
      <c r="I350" s="373"/>
      <c r="J350" s="373"/>
      <c r="K350" s="373"/>
      <c r="L350" s="373"/>
      <c r="M350" s="373"/>
      <c r="N350" s="373"/>
      <c r="O350" s="373"/>
      <c r="P350" s="373"/>
      <c r="Q350" s="373"/>
      <c r="R350" s="373"/>
      <c r="S350" s="203"/>
      <c r="U350" s="48" t="str">
        <f t="shared" si="285"/>
        <v>Tier 4PMLine-Haul</v>
      </c>
      <c r="V350" s="95" t="s">
        <v>41</v>
      </c>
      <c r="W350" s="96" t="s">
        <v>5</v>
      </c>
      <c r="X350" s="97" t="s">
        <v>3</v>
      </c>
      <c r="Y350" s="135">
        <v>0.03</v>
      </c>
      <c r="Z350" s="113">
        <v>0.1</v>
      </c>
      <c r="AA350" s="47"/>
      <c r="AB350" s="47"/>
    </row>
    <row r="351" spans="1:29" x14ac:dyDescent="0.25">
      <c r="A351" s="445"/>
      <c r="B351" s="593"/>
      <c r="C351" s="608" t="s">
        <v>5</v>
      </c>
      <c r="D351" s="165" t="s">
        <v>3</v>
      </c>
      <c r="E351" s="166" t="s">
        <v>94</v>
      </c>
      <c r="F351" s="182">
        <v>0.1</v>
      </c>
      <c r="G351" s="113">
        <v>0.1</v>
      </c>
      <c r="H351" s="373"/>
      <c r="I351" s="373"/>
      <c r="J351" s="373"/>
      <c r="K351" s="373"/>
      <c r="L351" s="373"/>
      <c r="M351" s="373"/>
      <c r="N351" s="373"/>
      <c r="O351" s="373"/>
      <c r="P351" s="373"/>
      <c r="Q351" s="373"/>
      <c r="R351" s="373"/>
      <c r="S351" s="203"/>
      <c r="U351" s="48" t="str">
        <f t="shared" si="285"/>
        <v>Tier 4PMSwitch</v>
      </c>
      <c r="V351" s="95" t="s">
        <v>41</v>
      </c>
      <c r="W351" s="96" t="s">
        <v>5</v>
      </c>
      <c r="X351" s="97" t="s">
        <v>2</v>
      </c>
      <c r="Y351" s="135">
        <v>0.03</v>
      </c>
      <c r="Z351" s="113">
        <v>0.1</v>
      </c>
      <c r="AA351" s="47"/>
      <c r="AB351" s="47"/>
    </row>
    <row r="352" spans="1:29" ht="13.5" thickBot="1" x14ac:dyDescent="0.3">
      <c r="A352" s="445"/>
      <c r="B352" s="594"/>
      <c r="C352" s="609"/>
      <c r="D352" s="170" t="s">
        <v>2</v>
      </c>
      <c r="E352" s="171" t="s">
        <v>99</v>
      </c>
      <c r="F352" s="184">
        <v>0.1</v>
      </c>
      <c r="G352" s="118">
        <v>0.13</v>
      </c>
      <c r="H352" s="373"/>
      <c r="I352" s="373"/>
      <c r="J352" s="373"/>
      <c r="K352" s="373"/>
      <c r="L352" s="373"/>
      <c r="M352" s="373"/>
      <c r="N352" s="373"/>
      <c r="O352" s="373"/>
      <c r="P352" s="373"/>
      <c r="Q352" s="373"/>
      <c r="R352" s="373"/>
      <c r="S352" s="203"/>
      <c r="U352" s="48" t="str">
        <f t="shared" si="285"/>
        <v>Tier 4HC+NOxLine-Haul</v>
      </c>
      <c r="V352" s="95" t="s">
        <v>41</v>
      </c>
      <c r="W352" s="96" t="s">
        <v>109</v>
      </c>
      <c r="X352" s="97" t="s">
        <v>3</v>
      </c>
      <c r="Y352" s="135">
        <v>1.4</v>
      </c>
      <c r="Z352" s="113"/>
      <c r="AA352" s="47"/>
      <c r="AB352" s="47"/>
    </row>
    <row r="353" spans="1:28" ht="13.5" thickBot="1" x14ac:dyDescent="0.3">
      <c r="A353" s="445"/>
      <c r="B353" s="176"/>
      <c r="C353" s="177"/>
      <c r="D353" s="177"/>
      <c r="E353" s="177"/>
      <c r="F353" s="177"/>
      <c r="G353" s="178"/>
      <c r="H353" s="373"/>
      <c r="I353" s="373"/>
      <c r="J353" s="373"/>
      <c r="K353" s="373"/>
      <c r="L353" s="373"/>
      <c r="M353" s="373"/>
      <c r="N353" s="373"/>
      <c r="O353" s="373"/>
      <c r="P353" s="373"/>
      <c r="Q353" s="373"/>
      <c r="R353" s="373"/>
      <c r="S353" s="203"/>
      <c r="U353" s="48" t="str">
        <f t="shared" si="285"/>
        <v>Tier 4HC+NOxSwitch</v>
      </c>
      <c r="V353" s="114" t="s">
        <v>41</v>
      </c>
      <c r="W353" s="115" t="s">
        <v>109</v>
      </c>
      <c r="X353" s="116" t="s">
        <v>2</v>
      </c>
      <c r="Y353" s="154">
        <v>1.4</v>
      </c>
      <c r="Z353" s="118"/>
      <c r="AA353" s="47"/>
      <c r="AB353" s="47"/>
    </row>
    <row r="354" spans="1:28" x14ac:dyDescent="0.25">
      <c r="A354" s="445"/>
      <c r="B354" s="592" t="s">
        <v>41</v>
      </c>
      <c r="C354" s="613" t="s">
        <v>4</v>
      </c>
      <c r="D354" s="179" t="s">
        <v>3</v>
      </c>
      <c r="E354" s="180" t="s">
        <v>95</v>
      </c>
      <c r="F354" s="340">
        <v>1.3</v>
      </c>
      <c r="G354" s="344">
        <v>5.5</v>
      </c>
      <c r="H354" s="373"/>
      <c r="I354" s="373"/>
      <c r="J354" s="373"/>
      <c r="K354" s="373"/>
      <c r="L354" s="373"/>
      <c r="M354" s="373"/>
      <c r="N354" s="373"/>
      <c r="O354" s="373"/>
      <c r="P354" s="373"/>
      <c r="Q354" s="373"/>
      <c r="R354" s="373"/>
      <c r="S354" s="203"/>
    </row>
    <row r="355" spans="1:28" x14ac:dyDescent="0.25">
      <c r="A355" s="445"/>
      <c r="B355" s="593"/>
      <c r="C355" s="605"/>
      <c r="D355" s="165" t="s">
        <v>2</v>
      </c>
      <c r="E355" s="166" t="s">
        <v>95</v>
      </c>
      <c r="F355" s="342">
        <v>1.3</v>
      </c>
      <c r="G355" s="345">
        <v>5</v>
      </c>
      <c r="H355" s="373"/>
      <c r="I355" s="373"/>
      <c r="J355" s="373"/>
      <c r="K355" s="373"/>
      <c r="L355" s="373"/>
      <c r="M355" s="373"/>
      <c r="N355" s="373"/>
      <c r="O355" s="373"/>
      <c r="P355" s="373"/>
      <c r="Q355" s="373"/>
      <c r="R355" s="373"/>
      <c r="S355" s="203"/>
    </row>
    <row r="356" spans="1:28" x14ac:dyDescent="0.25">
      <c r="A356" s="445"/>
      <c r="B356" s="593"/>
      <c r="C356" s="608" t="s">
        <v>5</v>
      </c>
      <c r="D356" s="165" t="s">
        <v>3</v>
      </c>
      <c r="E356" s="166" t="s">
        <v>95</v>
      </c>
      <c r="F356" s="182">
        <v>0.03</v>
      </c>
      <c r="G356" s="113">
        <v>0.1</v>
      </c>
      <c r="H356" s="373"/>
      <c r="I356" s="373"/>
      <c r="J356" s="373"/>
      <c r="K356" s="373"/>
      <c r="L356" s="373"/>
      <c r="M356" s="373"/>
      <c r="N356" s="373"/>
      <c r="O356" s="373"/>
      <c r="P356" s="373"/>
      <c r="Q356" s="373"/>
      <c r="R356" s="373"/>
      <c r="S356" s="203"/>
    </row>
    <row r="357" spans="1:28" x14ac:dyDescent="0.25">
      <c r="A357" s="445"/>
      <c r="B357" s="593"/>
      <c r="C357" s="605"/>
      <c r="D357" s="165" t="s">
        <v>2</v>
      </c>
      <c r="E357" s="166" t="s">
        <v>95</v>
      </c>
      <c r="F357" s="182">
        <v>0.03</v>
      </c>
      <c r="G357" s="113">
        <v>0.1</v>
      </c>
      <c r="H357" s="373"/>
      <c r="I357" s="373"/>
      <c r="J357" s="373"/>
      <c r="K357" s="373"/>
      <c r="L357" s="373"/>
      <c r="M357" s="373"/>
      <c r="N357" s="373"/>
      <c r="O357" s="373"/>
      <c r="P357" s="373"/>
      <c r="Q357" s="373"/>
      <c r="R357" s="373"/>
      <c r="S357" s="203"/>
    </row>
    <row r="358" spans="1:28" x14ac:dyDescent="0.25">
      <c r="A358" s="445"/>
      <c r="B358" s="593"/>
      <c r="C358" s="608" t="s">
        <v>191</v>
      </c>
      <c r="D358" s="165" t="s">
        <v>3</v>
      </c>
      <c r="E358" s="166" t="s">
        <v>95</v>
      </c>
      <c r="F358" s="342">
        <v>1.4</v>
      </c>
      <c r="G358" s="113"/>
      <c r="H358" s="373"/>
      <c r="I358" s="373"/>
      <c r="J358" s="373"/>
      <c r="K358" s="373"/>
      <c r="L358" s="373"/>
      <c r="M358" s="373"/>
      <c r="N358" s="373"/>
      <c r="O358" s="373"/>
      <c r="P358" s="373"/>
      <c r="Q358" s="373"/>
      <c r="R358" s="373"/>
      <c r="S358" s="203"/>
    </row>
    <row r="359" spans="1:28" ht="12" thickBot="1" x14ac:dyDescent="0.3">
      <c r="A359" s="445"/>
      <c r="B359" s="594"/>
      <c r="C359" s="609"/>
      <c r="D359" s="170" t="s">
        <v>2</v>
      </c>
      <c r="E359" s="171" t="s">
        <v>95</v>
      </c>
      <c r="F359" s="346">
        <v>1.4</v>
      </c>
      <c r="G359" s="118"/>
      <c r="H359" s="373"/>
      <c r="I359" s="373"/>
      <c r="J359" s="373"/>
      <c r="K359" s="373"/>
      <c r="L359" s="373"/>
      <c r="M359" s="373"/>
      <c r="N359" s="373"/>
      <c r="O359" s="373"/>
      <c r="P359" s="373"/>
      <c r="Q359" s="373"/>
      <c r="R359" s="373"/>
      <c r="S359" s="203"/>
    </row>
    <row r="360" spans="1:28" x14ac:dyDescent="0.25">
      <c r="A360" s="445"/>
      <c r="B360" s="373"/>
      <c r="C360" s="373"/>
      <c r="D360" s="373"/>
      <c r="E360" s="373"/>
      <c r="F360" s="373"/>
      <c r="G360" s="373"/>
      <c r="H360" s="373"/>
      <c r="I360" s="373"/>
      <c r="J360" s="373"/>
      <c r="K360" s="373"/>
      <c r="L360" s="373"/>
      <c r="M360" s="373"/>
      <c r="N360" s="373"/>
      <c r="O360" s="373"/>
      <c r="P360" s="373"/>
      <c r="Q360" s="373"/>
      <c r="R360" s="373"/>
      <c r="S360" s="203"/>
    </row>
    <row r="361" spans="1:28" ht="13.5" x14ac:dyDescent="0.25">
      <c r="A361" s="445"/>
      <c r="B361" s="411" t="s">
        <v>269</v>
      </c>
      <c r="C361" s="373"/>
      <c r="D361" s="373"/>
      <c r="E361" s="373"/>
      <c r="F361" s="373"/>
      <c r="G361" s="373"/>
      <c r="H361" s="373"/>
      <c r="I361" s="373"/>
      <c r="J361" s="373"/>
      <c r="K361" s="373"/>
      <c r="L361" s="373"/>
      <c r="M361" s="373"/>
      <c r="N361" s="373"/>
      <c r="O361" s="373"/>
      <c r="P361" s="373"/>
      <c r="Q361" s="373"/>
      <c r="R361" s="373"/>
      <c r="S361" s="203"/>
    </row>
    <row r="362" spans="1:28" ht="13.5" x14ac:dyDescent="0.25">
      <c r="A362" s="445"/>
      <c r="B362" s="411" t="s">
        <v>270</v>
      </c>
      <c r="C362" s="373"/>
      <c r="D362" s="373"/>
      <c r="E362" s="373"/>
      <c r="F362" s="373"/>
      <c r="G362" s="373"/>
      <c r="H362" s="373"/>
      <c r="I362" s="373"/>
      <c r="J362" s="373"/>
      <c r="K362" s="373"/>
      <c r="L362" s="373"/>
      <c r="M362" s="373"/>
      <c r="N362" s="373"/>
      <c r="O362" s="373"/>
      <c r="P362" s="373"/>
      <c r="Q362" s="373"/>
      <c r="R362" s="373"/>
      <c r="S362" s="203"/>
    </row>
    <row r="363" spans="1:28" x14ac:dyDescent="0.25">
      <c r="A363" s="445"/>
      <c r="B363" s="363" t="s">
        <v>268</v>
      </c>
      <c r="C363" s="373"/>
      <c r="D363" s="373"/>
      <c r="E363" s="373"/>
      <c r="F363" s="373"/>
      <c r="G363" s="373"/>
      <c r="H363" s="373"/>
      <c r="I363" s="373"/>
      <c r="J363" s="373"/>
      <c r="K363" s="373"/>
      <c r="L363" s="373"/>
      <c r="M363" s="373"/>
      <c r="N363" s="373"/>
      <c r="O363" s="373"/>
      <c r="P363" s="373"/>
      <c r="Q363" s="373"/>
      <c r="R363" s="373"/>
      <c r="S363" s="203"/>
    </row>
    <row r="364" spans="1:28" ht="12.5" x14ac:dyDescent="0.25">
      <c r="A364" s="445"/>
      <c r="B364" s="411" t="s">
        <v>271</v>
      </c>
      <c r="C364" s="373"/>
      <c r="D364" s="373"/>
      <c r="E364" s="373"/>
      <c r="F364" s="373"/>
      <c r="G364" s="373"/>
      <c r="H364" s="373"/>
      <c r="I364" s="373"/>
      <c r="J364" s="373"/>
      <c r="K364" s="373"/>
      <c r="L364" s="373"/>
      <c r="M364" s="373"/>
      <c r="N364" s="373"/>
      <c r="O364" s="373"/>
      <c r="P364" s="373"/>
      <c r="Q364" s="373"/>
      <c r="R364" s="373"/>
      <c r="S364" s="203"/>
    </row>
    <row r="365" spans="1:28" ht="13.5" x14ac:dyDescent="0.25">
      <c r="A365" s="445"/>
      <c r="B365" s="411" t="s">
        <v>272</v>
      </c>
      <c r="C365" s="373"/>
      <c r="D365" s="373"/>
      <c r="E365" s="373"/>
      <c r="F365" s="373"/>
      <c r="G365" s="373"/>
      <c r="H365" s="373"/>
      <c r="I365" s="373"/>
      <c r="J365" s="373"/>
      <c r="K365" s="373"/>
      <c r="L365" s="373"/>
      <c r="M365" s="373"/>
      <c r="N365" s="373"/>
      <c r="O365" s="373"/>
      <c r="P365" s="373"/>
      <c r="Q365" s="373"/>
      <c r="R365" s="373"/>
      <c r="S365" s="203"/>
    </row>
    <row r="366" spans="1:28" s="203" customFormat="1" x14ac:dyDescent="0.25">
      <c r="A366" s="445"/>
      <c r="B366" s="445"/>
      <c r="C366" s="445"/>
      <c r="D366" s="445"/>
      <c r="E366" s="445"/>
      <c r="F366" s="445"/>
      <c r="G366" s="445"/>
      <c r="H366" s="445"/>
      <c r="I366" s="445"/>
      <c r="J366" s="445"/>
      <c r="K366" s="445"/>
      <c r="L366" s="445"/>
      <c r="M366" s="445"/>
      <c r="N366" s="445"/>
      <c r="O366" s="445"/>
      <c r="P366" s="445"/>
      <c r="Q366" s="445"/>
      <c r="R366" s="445"/>
    </row>
    <row r="367" spans="1:28" ht="12.5" x14ac:dyDescent="0.25">
      <c r="B367" s="188"/>
      <c r="C367" s="185"/>
      <c r="D367" s="186"/>
      <c r="E367" s="187"/>
      <c r="F367" s="187"/>
      <c r="G367" s="189"/>
      <c r="M367" s="108"/>
      <c r="N367" s="108"/>
      <c r="O367" s="48"/>
    </row>
    <row r="368" spans="1:28" ht="14.5" x14ac:dyDescent="0.35">
      <c r="B368" s="190" t="s">
        <v>45</v>
      </c>
      <c r="C368" s="191"/>
      <c r="D368" s="192"/>
      <c r="E368" s="193"/>
      <c r="F368" s="193"/>
      <c r="G368" s="189"/>
      <c r="M368" s="108"/>
      <c r="N368" s="108"/>
      <c r="O368" s="48"/>
    </row>
    <row r="369" spans="1:29" x14ac:dyDescent="0.25">
      <c r="B369" s="194" t="s">
        <v>42</v>
      </c>
      <c r="M369" s="108"/>
      <c r="N369" s="108"/>
      <c r="O369" s="48"/>
    </row>
    <row r="370" spans="1:29" x14ac:dyDescent="0.25">
      <c r="B370" s="48" t="s">
        <v>44</v>
      </c>
      <c r="M370" s="108"/>
      <c r="N370" s="108"/>
      <c r="O370" s="48"/>
    </row>
    <row r="371" spans="1:29" x14ac:dyDescent="0.25">
      <c r="B371" s="48" t="s">
        <v>43</v>
      </c>
      <c r="O371" s="47"/>
      <c r="P371" s="108"/>
    </row>
    <row r="372" spans="1:29" x14ac:dyDescent="0.25">
      <c r="B372" s="48" t="s">
        <v>125</v>
      </c>
      <c r="O372" s="47"/>
      <c r="P372" s="108"/>
      <c r="U372" s="195"/>
      <c r="V372" s="195"/>
      <c r="W372" s="195"/>
      <c r="X372" s="195"/>
      <c r="Y372" s="195"/>
      <c r="Z372" s="195"/>
      <c r="AA372" s="195"/>
      <c r="AB372" s="195"/>
      <c r="AC372" s="195"/>
    </row>
    <row r="373" spans="1:29" x14ac:dyDescent="0.25">
      <c r="B373" s="196"/>
      <c r="C373" s="191"/>
      <c r="D373" s="192"/>
      <c r="E373" s="193"/>
      <c r="F373" s="193"/>
      <c r="G373" s="189"/>
      <c r="O373" s="47"/>
      <c r="P373" s="108"/>
      <c r="U373" s="195"/>
      <c r="V373" s="195"/>
      <c r="W373" s="195"/>
      <c r="X373" s="195"/>
      <c r="Y373" s="195"/>
      <c r="Z373" s="195"/>
      <c r="AA373" s="195"/>
      <c r="AB373" s="195"/>
      <c r="AC373" s="195"/>
    </row>
    <row r="374" spans="1:29" s="195" customFormat="1" ht="13.5" x14ac:dyDescent="0.35">
      <c r="A374" s="442"/>
      <c r="B374" s="195" t="s">
        <v>85</v>
      </c>
      <c r="C374" s="195" t="s">
        <v>81</v>
      </c>
      <c r="D374" s="195" t="s">
        <v>28</v>
      </c>
      <c r="E374" s="195" t="s">
        <v>8</v>
      </c>
      <c r="F374" s="197"/>
      <c r="G374" s="197"/>
      <c r="H374" s="197"/>
      <c r="I374" s="197"/>
      <c r="J374" s="197"/>
      <c r="K374" s="197"/>
      <c r="L374" s="197"/>
      <c r="M374" s="197"/>
      <c r="N374" s="197"/>
      <c r="O374" s="197"/>
      <c r="P374" s="197"/>
    </row>
    <row r="375" spans="1:29" s="195" customFormat="1" x14ac:dyDescent="0.25">
      <c r="A375" s="442"/>
      <c r="B375" s="195" t="s">
        <v>86</v>
      </c>
      <c r="C375" s="195" t="s">
        <v>82</v>
      </c>
      <c r="D375" s="195" t="s">
        <v>5</v>
      </c>
      <c r="E375" s="198" t="s">
        <v>9</v>
      </c>
      <c r="F375" s="197"/>
      <c r="G375" s="197"/>
      <c r="H375" s="197"/>
      <c r="I375" s="197"/>
      <c r="J375" s="197"/>
      <c r="K375" s="197"/>
      <c r="L375" s="197"/>
      <c r="M375" s="197"/>
      <c r="N375" s="197"/>
      <c r="O375" s="197"/>
      <c r="P375" s="197"/>
    </row>
    <row r="376" spans="1:29" s="195" customFormat="1" ht="13.5" x14ac:dyDescent="0.35">
      <c r="A376" s="442"/>
      <c r="D376" s="197" t="s">
        <v>74</v>
      </c>
      <c r="E376" s="198" t="s">
        <v>10</v>
      </c>
      <c r="F376" s="197"/>
      <c r="G376" s="197"/>
      <c r="H376" s="197"/>
      <c r="I376" s="197"/>
      <c r="J376" s="197"/>
      <c r="K376" s="197"/>
      <c r="L376" s="197"/>
      <c r="M376" s="197"/>
      <c r="N376" s="197"/>
      <c r="O376" s="197"/>
      <c r="P376" s="197"/>
    </row>
    <row r="377" spans="1:29" s="195" customFormat="1" x14ac:dyDescent="0.25">
      <c r="A377" s="442"/>
      <c r="D377" s="197"/>
      <c r="E377" s="198" t="s">
        <v>40</v>
      </c>
      <c r="F377" s="197" t="s">
        <v>3</v>
      </c>
      <c r="G377" s="197"/>
      <c r="H377" s="197"/>
      <c r="I377" s="197"/>
      <c r="J377" s="197"/>
      <c r="K377" s="197"/>
      <c r="L377" s="197"/>
      <c r="M377" s="197"/>
      <c r="N377" s="197"/>
      <c r="O377" s="197"/>
      <c r="P377" s="197"/>
      <c r="U377" s="48"/>
      <c r="V377" s="48"/>
      <c r="W377" s="48"/>
      <c r="X377" s="48"/>
      <c r="Y377" s="48"/>
      <c r="Z377" s="48"/>
      <c r="AA377" s="48"/>
      <c r="AB377" s="48"/>
      <c r="AC377" s="48"/>
    </row>
    <row r="378" spans="1:29" s="195" customFormat="1" x14ac:dyDescent="0.25">
      <c r="A378" s="442"/>
      <c r="E378" s="198" t="s">
        <v>41</v>
      </c>
      <c r="F378" s="197" t="s">
        <v>2</v>
      </c>
      <c r="G378" s="197"/>
      <c r="H378" s="197"/>
      <c r="I378" s="197"/>
      <c r="J378" s="197"/>
      <c r="K378" s="197"/>
      <c r="L378" s="197"/>
      <c r="M378" s="197"/>
      <c r="N378" s="197"/>
      <c r="O378" s="197"/>
      <c r="P378" s="197"/>
      <c r="U378" s="48"/>
      <c r="V378" s="48"/>
      <c r="W378" s="48"/>
      <c r="X378" s="48"/>
      <c r="Y378" s="48"/>
      <c r="Z378" s="48"/>
      <c r="AA378" s="48"/>
      <c r="AB378" s="48"/>
      <c r="AC378" s="48"/>
    </row>
    <row r="379" spans="1:29" ht="12" x14ac:dyDescent="0.3">
      <c r="B379" s="17" t="s">
        <v>142</v>
      </c>
      <c r="C379" s="18"/>
      <c r="D379" s="18"/>
      <c r="E379" s="18"/>
      <c r="F379" s="18"/>
      <c r="G379" s="18"/>
      <c r="H379" s="18"/>
      <c r="I379" s="18"/>
      <c r="J379" s="16"/>
      <c r="K379" s="16"/>
      <c r="O379" s="47"/>
      <c r="P379" s="108"/>
    </row>
    <row r="380" spans="1:29" ht="12" x14ac:dyDescent="0.3">
      <c r="B380" s="34" t="s">
        <v>208</v>
      </c>
      <c r="C380" s="18"/>
      <c r="D380" s="18"/>
      <c r="E380" s="18"/>
      <c r="F380" s="16"/>
      <c r="G380" s="199"/>
      <c r="H380" s="199"/>
      <c r="I380" s="108"/>
      <c r="J380" s="48"/>
      <c r="K380" s="48"/>
      <c r="L380" s="48"/>
      <c r="M380" s="48"/>
      <c r="N380" s="48"/>
      <c r="O380" s="48"/>
    </row>
    <row r="381" spans="1:29" ht="12" x14ac:dyDescent="0.3">
      <c r="B381" s="34" t="s">
        <v>207</v>
      </c>
      <c r="C381" s="18"/>
      <c r="D381" s="18"/>
      <c r="E381" s="18"/>
      <c r="F381" s="16"/>
      <c r="G381" s="199"/>
      <c r="H381" s="199"/>
      <c r="I381" s="108"/>
      <c r="J381" s="48"/>
      <c r="K381" s="48"/>
      <c r="L381" s="48"/>
      <c r="M381" s="48"/>
      <c r="N381" s="48"/>
      <c r="O381" s="48"/>
    </row>
    <row r="382" spans="1:29" ht="12" x14ac:dyDescent="0.3">
      <c r="B382" s="34" t="s">
        <v>248</v>
      </c>
      <c r="C382" s="18"/>
      <c r="D382" s="18"/>
      <c r="E382" s="18"/>
      <c r="F382" s="16"/>
      <c r="G382" s="199"/>
      <c r="H382" s="199"/>
      <c r="I382" s="108"/>
      <c r="J382" s="48"/>
      <c r="K382" s="48"/>
      <c r="L382" s="48"/>
      <c r="M382" s="48"/>
      <c r="N382" s="48"/>
      <c r="O382" s="48"/>
    </row>
    <row r="383" spans="1:29" ht="12" x14ac:dyDescent="0.3">
      <c r="B383" s="34" t="s">
        <v>195</v>
      </c>
      <c r="C383" s="18"/>
      <c r="D383" s="18"/>
      <c r="E383" s="18"/>
      <c r="F383" s="16"/>
      <c r="G383" s="199"/>
      <c r="H383" s="199"/>
      <c r="I383" s="108"/>
      <c r="J383" s="48"/>
      <c r="K383" s="48"/>
      <c r="L383" s="48"/>
      <c r="M383" s="48"/>
      <c r="N383" s="48"/>
      <c r="O383" s="48"/>
    </row>
    <row r="384" spans="1:29" ht="12" x14ac:dyDescent="0.3">
      <c r="B384" s="34" t="s">
        <v>251</v>
      </c>
      <c r="C384" s="18"/>
      <c r="D384" s="18"/>
      <c r="E384" s="18"/>
      <c r="F384" s="16"/>
      <c r="G384" s="199"/>
      <c r="H384" s="199"/>
      <c r="J384" s="108"/>
      <c r="K384" s="108"/>
      <c r="L384" s="48"/>
      <c r="M384" s="48"/>
      <c r="N384" s="48"/>
      <c r="O384" s="48"/>
    </row>
    <row r="385" spans="2:15" ht="12" x14ac:dyDescent="0.3">
      <c r="B385" s="34" t="s">
        <v>196</v>
      </c>
      <c r="C385" s="18"/>
      <c r="D385" s="18"/>
      <c r="E385" s="18"/>
      <c r="F385" s="16"/>
      <c r="G385" s="199"/>
      <c r="H385" s="199"/>
      <c r="J385" s="108"/>
      <c r="K385" s="108"/>
      <c r="L385" s="48"/>
      <c r="M385" s="48"/>
      <c r="N385" s="48"/>
      <c r="O385" s="48"/>
    </row>
    <row r="386" spans="2:15" ht="12" x14ac:dyDescent="0.3">
      <c r="B386" s="200" t="s">
        <v>188</v>
      </c>
      <c r="C386" s="18"/>
      <c r="D386" s="18"/>
      <c r="E386" s="18"/>
      <c r="F386" s="16"/>
      <c r="G386" s="199"/>
      <c r="H386" s="199"/>
      <c r="J386" s="108"/>
      <c r="K386" s="108"/>
      <c r="L386" s="48"/>
      <c r="M386" s="48"/>
      <c r="N386" s="48"/>
      <c r="O386" s="48"/>
    </row>
    <row r="387" spans="2:15" ht="12" x14ac:dyDescent="0.3">
      <c r="B387" s="34" t="s">
        <v>130</v>
      </c>
      <c r="C387" s="18"/>
      <c r="D387" s="18"/>
      <c r="E387" s="18"/>
      <c r="F387" s="16"/>
      <c r="G387" s="199"/>
      <c r="H387" s="199"/>
      <c r="J387" s="108"/>
      <c r="K387" s="108"/>
      <c r="L387" s="48"/>
      <c r="M387" s="48"/>
      <c r="N387" s="48"/>
      <c r="O387" s="48"/>
    </row>
    <row r="388" spans="2:15" ht="12" x14ac:dyDescent="0.3">
      <c r="B388" s="201" t="s">
        <v>113</v>
      </c>
      <c r="C388" s="18"/>
      <c r="D388" s="18"/>
      <c r="E388" s="18"/>
      <c r="F388" s="16"/>
      <c r="G388" s="16"/>
      <c r="H388" s="16"/>
      <c r="I388" s="16"/>
      <c r="J388" s="108"/>
      <c r="K388" s="108"/>
      <c r="L388" s="48"/>
      <c r="M388" s="48"/>
      <c r="N388" s="48"/>
      <c r="O388" s="48"/>
    </row>
    <row r="389" spans="2:15" ht="12" x14ac:dyDescent="0.3">
      <c r="B389" s="200" t="s">
        <v>114</v>
      </c>
      <c r="C389" s="16"/>
      <c r="D389" s="16"/>
      <c r="E389" s="16"/>
      <c r="F389" s="16"/>
      <c r="G389" s="16"/>
      <c r="H389" s="16"/>
      <c r="I389" s="16"/>
      <c r="J389" s="108"/>
      <c r="K389" s="108"/>
      <c r="L389" s="48"/>
      <c r="M389" s="48"/>
      <c r="N389" s="48"/>
      <c r="O389" s="48"/>
    </row>
    <row r="390" spans="2:15" ht="12" x14ac:dyDescent="0.3">
      <c r="B390" s="200" t="s">
        <v>115</v>
      </c>
      <c r="C390" s="16"/>
      <c r="D390" s="16"/>
      <c r="E390" s="16"/>
      <c r="F390" s="16"/>
      <c r="G390" s="16"/>
      <c r="H390" s="16"/>
      <c r="I390" s="16"/>
      <c r="J390" s="108"/>
      <c r="K390" s="108"/>
      <c r="L390" s="48"/>
      <c r="M390" s="48"/>
      <c r="N390" s="48"/>
      <c r="O390" s="48"/>
    </row>
    <row r="391" spans="2:15" ht="12" x14ac:dyDescent="0.3">
      <c r="B391" s="200" t="s">
        <v>116</v>
      </c>
      <c r="C391" s="16"/>
      <c r="D391" s="16"/>
      <c r="E391" s="16"/>
      <c r="F391" s="16"/>
      <c r="G391" s="16"/>
      <c r="H391" s="16"/>
      <c r="I391" s="16"/>
      <c r="J391" s="108"/>
      <c r="K391" s="108"/>
      <c r="L391" s="48"/>
      <c r="M391" s="48"/>
      <c r="N391" s="48"/>
      <c r="O391" s="48"/>
    </row>
    <row r="392" spans="2:15" ht="12" x14ac:dyDescent="0.3">
      <c r="B392" s="201" t="s">
        <v>117</v>
      </c>
      <c r="C392" s="199"/>
      <c r="D392" s="202"/>
      <c r="E392" s="202"/>
      <c r="F392" s="199"/>
      <c r="G392" s="16"/>
      <c r="H392" s="16"/>
      <c r="I392" s="16"/>
      <c r="J392" s="48"/>
      <c r="K392" s="48"/>
      <c r="L392" s="48"/>
      <c r="M392" s="48"/>
      <c r="N392" s="48"/>
      <c r="O392" s="48"/>
    </row>
    <row r="393" spans="2:15" ht="12" x14ac:dyDescent="0.3">
      <c r="B393" s="34" t="s">
        <v>118</v>
      </c>
      <c r="C393" s="199"/>
      <c r="D393" s="199"/>
      <c r="E393" s="199"/>
      <c r="F393" s="199"/>
      <c r="G393" s="16"/>
      <c r="H393" s="16"/>
      <c r="I393" s="16"/>
      <c r="J393" s="48"/>
      <c r="K393" s="48"/>
      <c r="L393" s="48"/>
      <c r="M393" s="48"/>
      <c r="N393" s="48"/>
      <c r="O393" s="48"/>
    </row>
    <row r="394" spans="2:15" ht="12" x14ac:dyDescent="0.3">
      <c r="B394" s="200" t="s">
        <v>120</v>
      </c>
      <c r="C394" s="199"/>
      <c r="D394" s="199"/>
      <c r="E394" s="199"/>
      <c r="F394" s="199"/>
      <c r="G394" s="16"/>
      <c r="H394" s="16"/>
      <c r="I394" s="16"/>
      <c r="J394" s="48"/>
      <c r="K394" s="48"/>
      <c r="L394" s="48"/>
      <c r="M394" s="48"/>
      <c r="N394" s="48"/>
      <c r="O394" s="48"/>
    </row>
    <row r="395" spans="2:15" ht="12" x14ac:dyDescent="0.3">
      <c r="B395" s="200" t="s">
        <v>121</v>
      </c>
      <c r="C395" s="199"/>
      <c r="D395" s="199"/>
      <c r="E395" s="199"/>
      <c r="F395" s="199"/>
      <c r="G395" s="16"/>
      <c r="H395" s="16"/>
      <c r="I395" s="16"/>
      <c r="J395" s="48"/>
      <c r="K395" s="48"/>
      <c r="L395" s="48"/>
      <c r="M395" s="48"/>
      <c r="N395" s="48"/>
      <c r="O395" s="48"/>
    </row>
    <row r="396" spans="2:15" ht="12" x14ac:dyDescent="0.3">
      <c r="B396" s="200" t="s">
        <v>211</v>
      </c>
      <c r="C396" s="199"/>
      <c r="D396" s="199"/>
      <c r="E396" s="199"/>
      <c r="F396" s="199"/>
      <c r="G396" s="16"/>
      <c r="H396" s="16"/>
      <c r="I396" s="16"/>
      <c r="J396" s="48"/>
      <c r="K396" s="48"/>
      <c r="L396" s="48"/>
      <c r="M396" s="48"/>
      <c r="N396" s="48"/>
      <c r="O396" s="48"/>
    </row>
    <row r="397" spans="2:15" ht="12" x14ac:dyDescent="0.3">
      <c r="B397" s="201" t="s">
        <v>242</v>
      </c>
      <c r="C397" s="199"/>
      <c r="D397" s="199"/>
      <c r="E397" s="199"/>
      <c r="F397" s="199"/>
      <c r="G397" s="16"/>
      <c r="H397" s="16"/>
      <c r="I397" s="16"/>
      <c r="J397" s="48"/>
      <c r="K397" s="48"/>
      <c r="L397" s="48"/>
      <c r="M397" s="48"/>
      <c r="N397" s="48"/>
      <c r="O397" s="48"/>
    </row>
    <row r="398" spans="2:15" ht="12" hidden="1" x14ac:dyDescent="0.3">
      <c r="B398" s="16" t="str">
        <f>RIGHT(C11,2)</f>
        <v/>
      </c>
      <c r="C398" s="16"/>
      <c r="D398" s="16" t="str">
        <f t="shared" ref="D398:D461" si="286">LEFT(B15,1)</f>
        <v/>
      </c>
      <c r="E398" s="16" t="b">
        <f>IF($B$398="10","A",IF($B$398="11","B", IF($B$398="12","C", IF($B$398="13","D",IF($B$398="14","E",IF($B$398="15","F",IF($B$398="16","G",IF($B$398="17","H"))))))))</f>
        <v>0</v>
      </c>
      <c r="F398" s="16">
        <f t="shared" ref="F398:F461" si="287">IF(ISBLANK(B15), 1,IF(OR(D398=$E$398,D398=$E$399,D398=$E$400,D398=$E$401,D398=$E$402),1,0))</f>
        <v>1</v>
      </c>
      <c r="L398" s="16"/>
      <c r="M398" s="16"/>
      <c r="N398" s="16"/>
      <c r="O398" s="16"/>
    </row>
    <row r="399" spans="2:15" ht="12" hidden="1" x14ac:dyDescent="0.3">
      <c r="B399" s="16"/>
      <c r="C399" s="16"/>
      <c r="D399" s="16" t="str">
        <f t="shared" si="286"/>
        <v/>
      </c>
      <c r="E399" s="16" t="b">
        <f>IF($B$398="18","J",IF($B$398="19","K",IF($B$398="20","L",IF($B$398="21","M",IF($B$398="22","N",IF($B$398="23","P",IF($B$398="24","R",IF($B$398="25","S"))))))))</f>
        <v>0</v>
      </c>
      <c r="F399" s="16">
        <f t="shared" si="287"/>
        <v>1</v>
      </c>
      <c r="L399" s="16"/>
      <c r="M399" s="16"/>
      <c r="N399" s="16"/>
      <c r="O399" s="16"/>
    </row>
    <row r="400" spans="2:15" ht="12" hidden="1" x14ac:dyDescent="0.3">
      <c r="B400" s="16"/>
      <c r="C400" s="16"/>
      <c r="D400" s="16" t="str">
        <f t="shared" si="286"/>
        <v/>
      </c>
      <c r="E400" s="16" t="b">
        <f>IF($B$398="26","T",IF($B$398="27","V"))</f>
        <v>0</v>
      </c>
      <c r="F400" s="16">
        <f t="shared" si="287"/>
        <v>1</v>
      </c>
      <c r="L400" s="16"/>
      <c r="M400" s="16"/>
      <c r="N400" s="16"/>
      <c r="O400" s="16"/>
    </row>
    <row r="401" spans="2:6" ht="12" hidden="1" x14ac:dyDescent="0.3">
      <c r="B401" s="16"/>
      <c r="C401" s="16"/>
      <c r="D401" s="16" t="str">
        <f t="shared" si="286"/>
        <v/>
      </c>
      <c r="E401" s="16" t="b">
        <f>IF(B398="01", "1",IF(B398="02", "2",IF(B398="03", "3",IF(B398="04", "4",IF(B398="05", "5",IF(B398="06", "6",IF(B398="07", "7",IF(B398="08", "8"))))))))</f>
        <v>0</v>
      </c>
      <c r="F401" s="16">
        <f t="shared" si="287"/>
        <v>1</v>
      </c>
    </row>
    <row r="402" spans="2:6" ht="12" hidden="1" x14ac:dyDescent="0.3">
      <c r="B402" s="16"/>
      <c r="C402" s="16"/>
      <c r="D402" s="16" t="str">
        <f t="shared" si="286"/>
        <v/>
      </c>
      <c r="E402" s="16" t="b">
        <f>IF(B398="09", "9")</f>
        <v>0</v>
      </c>
      <c r="F402" s="16">
        <f t="shared" si="287"/>
        <v>1</v>
      </c>
    </row>
    <row r="403" spans="2:6" ht="12" hidden="1" x14ac:dyDescent="0.3">
      <c r="B403" s="16"/>
      <c r="C403" s="16"/>
      <c r="D403" s="16" t="str">
        <f t="shared" si="286"/>
        <v/>
      </c>
      <c r="E403" s="16"/>
      <c r="F403" s="16">
        <f t="shared" si="287"/>
        <v>1</v>
      </c>
    </row>
    <row r="404" spans="2:6" ht="12" hidden="1" x14ac:dyDescent="0.3">
      <c r="B404" s="16"/>
      <c r="C404" s="16"/>
      <c r="D404" s="16" t="str">
        <f t="shared" si="286"/>
        <v/>
      </c>
      <c r="E404" s="16"/>
      <c r="F404" s="16">
        <f t="shared" si="287"/>
        <v>1</v>
      </c>
    </row>
    <row r="405" spans="2:6" ht="12" hidden="1" x14ac:dyDescent="0.3">
      <c r="B405" s="16"/>
      <c r="C405" s="16"/>
      <c r="D405" s="16" t="str">
        <f t="shared" si="286"/>
        <v/>
      </c>
      <c r="E405" s="16"/>
      <c r="F405" s="16">
        <f t="shared" si="287"/>
        <v>1</v>
      </c>
    </row>
    <row r="406" spans="2:6" ht="12" hidden="1" x14ac:dyDescent="0.3">
      <c r="B406" s="16"/>
      <c r="C406" s="16"/>
      <c r="D406" s="16" t="str">
        <f t="shared" si="286"/>
        <v/>
      </c>
      <c r="E406" s="16"/>
      <c r="F406" s="16">
        <f t="shared" si="287"/>
        <v>1</v>
      </c>
    </row>
    <row r="407" spans="2:6" ht="12" hidden="1" x14ac:dyDescent="0.3">
      <c r="B407" s="16"/>
      <c r="C407" s="16"/>
      <c r="D407" s="16" t="str">
        <f t="shared" si="286"/>
        <v/>
      </c>
      <c r="E407" s="16"/>
      <c r="F407" s="16">
        <f t="shared" si="287"/>
        <v>1</v>
      </c>
    </row>
    <row r="408" spans="2:6" ht="12" hidden="1" x14ac:dyDescent="0.3">
      <c r="B408" s="16"/>
      <c r="C408" s="16"/>
      <c r="D408" s="16" t="str">
        <f t="shared" si="286"/>
        <v/>
      </c>
      <c r="E408" s="16"/>
      <c r="F408" s="16">
        <f t="shared" si="287"/>
        <v>1</v>
      </c>
    </row>
    <row r="409" spans="2:6" ht="12" hidden="1" x14ac:dyDescent="0.3">
      <c r="B409" s="16"/>
      <c r="C409" s="16"/>
      <c r="D409" s="16" t="str">
        <f t="shared" si="286"/>
        <v/>
      </c>
      <c r="E409" s="16"/>
      <c r="F409" s="16">
        <f t="shared" si="287"/>
        <v>1</v>
      </c>
    </row>
    <row r="410" spans="2:6" ht="12" hidden="1" x14ac:dyDescent="0.3">
      <c r="B410" s="16"/>
      <c r="C410" s="16"/>
      <c r="D410" s="16" t="str">
        <f t="shared" si="286"/>
        <v/>
      </c>
      <c r="E410" s="16"/>
      <c r="F410" s="16">
        <f t="shared" si="287"/>
        <v>1</v>
      </c>
    </row>
    <row r="411" spans="2:6" ht="12" hidden="1" x14ac:dyDescent="0.3">
      <c r="B411" s="16"/>
      <c r="C411" s="16"/>
      <c r="D411" s="16" t="str">
        <f t="shared" si="286"/>
        <v/>
      </c>
      <c r="E411" s="16"/>
      <c r="F411" s="16">
        <f t="shared" si="287"/>
        <v>1</v>
      </c>
    </row>
    <row r="412" spans="2:6" ht="12" hidden="1" x14ac:dyDescent="0.3">
      <c r="B412" s="16"/>
      <c r="C412" s="16"/>
      <c r="D412" s="16" t="str">
        <f t="shared" si="286"/>
        <v/>
      </c>
      <c r="E412" s="16"/>
      <c r="F412" s="16">
        <f t="shared" si="287"/>
        <v>1</v>
      </c>
    </row>
    <row r="413" spans="2:6" ht="12" hidden="1" x14ac:dyDescent="0.3">
      <c r="B413" s="16"/>
      <c r="C413" s="16"/>
      <c r="D413" s="16" t="str">
        <f t="shared" si="286"/>
        <v/>
      </c>
      <c r="E413" s="16"/>
      <c r="F413" s="16">
        <f t="shared" si="287"/>
        <v>1</v>
      </c>
    </row>
    <row r="414" spans="2:6" ht="12" hidden="1" x14ac:dyDescent="0.3">
      <c r="B414" s="16"/>
      <c r="C414" s="16"/>
      <c r="D414" s="16" t="str">
        <f t="shared" si="286"/>
        <v/>
      </c>
      <c r="E414" s="16"/>
      <c r="F414" s="16">
        <f t="shared" si="287"/>
        <v>1</v>
      </c>
    </row>
    <row r="415" spans="2:6" ht="12" hidden="1" x14ac:dyDescent="0.3">
      <c r="B415" s="16"/>
      <c r="C415" s="16"/>
      <c r="D415" s="16" t="str">
        <f t="shared" si="286"/>
        <v/>
      </c>
      <c r="E415" s="16"/>
      <c r="F415" s="16">
        <f t="shared" si="287"/>
        <v>1</v>
      </c>
    </row>
    <row r="416" spans="2:6" ht="12" hidden="1" x14ac:dyDescent="0.3">
      <c r="B416" s="16"/>
      <c r="C416" s="16"/>
      <c r="D416" s="16" t="str">
        <f t="shared" si="286"/>
        <v/>
      </c>
      <c r="E416" s="16"/>
      <c r="F416" s="16">
        <f t="shared" si="287"/>
        <v>1</v>
      </c>
    </row>
    <row r="417" spans="2:6" ht="12" hidden="1" x14ac:dyDescent="0.3">
      <c r="B417" s="16"/>
      <c r="C417" s="16"/>
      <c r="D417" s="16" t="str">
        <f t="shared" si="286"/>
        <v/>
      </c>
      <c r="E417" s="16"/>
      <c r="F417" s="16">
        <f t="shared" si="287"/>
        <v>1</v>
      </c>
    </row>
    <row r="418" spans="2:6" ht="12" hidden="1" x14ac:dyDescent="0.3">
      <c r="B418" s="16"/>
      <c r="C418" s="16"/>
      <c r="D418" s="16" t="str">
        <f t="shared" si="286"/>
        <v/>
      </c>
      <c r="E418" s="16"/>
      <c r="F418" s="16">
        <f t="shared" si="287"/>
        <v>1</v>
      </c>
    </row>
    <row r="419" spans="2:6" ht="12" hidden="1" x14ac:dyDescent="0.3">
      <c r="B419" s="16"/>
      <c r="C419" s="16"/>
      <c r="D419" s="16" t="str">
        <f t="shared" si="286"/>
        <v/>
      </c>
      <c r="E419" s="16"/>
      <c r="F419" s="16">
        <f t="shared" si="287"/>
        <v>1</v>
      </c>
    </row>
    <row r="420" spans="2:6" ht="12" hidden="1" x14ac:dyDescent="0.3">
      <c r="B420" s="16"/>
      <c r="C420" s="16"/>
      <c r="D420" s="16" t="str">
        <f t="shared" si="286"/>
        <v/>
      </c>
      <c r="E420" s="16"/>
      <c r="F420" s="16">
        <f t="shared" si="287"/>
        <v>1</v>
      </c>
    </row>
    <row r="421" spans="2:6" ht="12" hidden="1" x14ac:dyDescent="0.3">
      <c r="B421" s="16"/>
      <c r="C421" s="16"/>
      <c r="D421" s="16" t="str">
        <f t="shared" si="286"/>
        <v/>
      </c>
      <c r="E421" s="16"/>
      <c r="F421" s="16">
        <f t="shared" si="287"/>
        <v>1</v>
      </c>
    </row>
    <row r="422" spans="2:6" ht="12" hidden="1" x14ac:dyDescent="0.3">
      <c r="B422" s="16"/>
      <c r="C422" s="16"/>
      <c r="D422" s="16" t="str">
        <f t="shared" si="286"/>
        <v/>
      </c>
      <c r="E422" s="16"/>
      <c r="F422" s="16">
        <f t="shared" si="287"/>
        <v>1</v>
      </c>
    </row>
    <row r="423" spans="2:6" ht="12" hidden="1" x14ac:dyDescent="0.3">
      <c r="B423" s="16"/>
      <c r="C423" s="16"/>
      <c r="D423" s="16" t="str">
        <f t="shared" si="286"/>
        <v/>
      </c>
      <c r="E423" s="16"/>
      <c r="F423" s="16">
        <f t="shared" si="287"/>
        <v>1</v>
      </c>
    </row>
    <row r="424" spans="2:6" ht="12" hidden="1" x14ac:dyDescent="0.3">
      <c r="B424" s="16"/>
      <c r="C424" s="16"/>
      <c r="D424" s="16" t="str">
        <f t="shared" si="286"/>
        <v/>
      </c>
      <c r="E424" s="16"/>
      <c r="F424" s="16">
        <f t="shared" si="287"/>
        <v>1</v>
      </c>
    </row>
    <row r="425" spans="2:6" ht="12" hidden="1" x14ac:dyDescent="0.3">
      <c r="B425" s="16"/>
      <c r="C425" s="16"/>
      <c r="D425" s="16" t="str">
        <f t="shared" si="286"/>
        <v/>
      </c>
      <c r="E425" s="16"/>
      <c r="F425" s="16">
        <f t="shared" si="287"/>
        <v>1</v>
      </c>
    </row>
    <row r="426" spans="2:6" ht="12" hidden="1" x14ac:dyDescent="0.3">
      <c r="B426" s="16"/>
      <c r="C426" s="16"/>
      <c r="D426" s="16" t="str">
        <f t="shared" si="286"/>
        <v/>
      </c>
      <c r="E426" s="16"/>
      <c r="F426" s="16">
        <f t="shared" si="287"/>
        <v>1</v>
      </c>
    </row>
    <row r="427" spans="2:6" ht="12" hidden="1" x14ac:dyDescent="0.3">
      <c r="B427" s="16"/>
      <c r="C427" s="16"/>
      <c r="D427" s="16" t="str">
        <f t="shared" si="286"/>
        <v/>
      </c>
      <c r="E427" s="16"/>
      <c r="F427" s="16">
        <f t="shared" si="287"/>
        <v>1</v>
      </c>
    </row>
    <row r="428" spans="2:6" ht="12" hidden="1" x14ac:dyDescent="0.3">
      <c r="B428" s="16"/>
      <c r="C428" s="16"/>
      <c r="D428" s="16" t="str">
        <f t="shared" si="286"/>
        <v/>
      </c>
      <c r="E428" s="16"/>
      <c r="F428" s="16">
        <f t="shared" si="287"/>
        <v>1</v>
      </c>
    </row>
    <row r="429" spans="2:6" ht="12" hidden="1" x14ac:dyDescent="0.3">
      <c r="B429" s="16"/>
      <c r="C429" s="16"/>
      <c r="D429" s="16" t="str">
        <f t="shared" si="286"/>
        <v/>
      </c>
      <c r="E429" s="16"/>
      <c r="F429" s="16">
        <f t="shared" si="287"/>
        <v>1</v>
      </c>
    </row>
    <row r="430" spans="2:6" ht="12" hidden="1" x14ac:dyDescent="0.3">
      <c r="B430" s="16"/>
      <c r="C430" s="16"/>
      <c r="D430" s="16" t="str">
        <f t="shared" si="286"/>
        <v/>
      </c>
      <c r="E430" s="16"/>
      <c r="F430" s="16">
        <f t="shared" si="287"/>
        <v>1</v>
      </c>
    </row>
    <row r="431" spans="2:6" ht="12" hidden="1" x14ac:dyDescent="0.3">
      <c r="B431" s="16"/>
      <c r="C431" s="16"/>
      <c r="D431" s="16" t="str">
        <f t="shared" si="286"/>
        <v/>
      </c>
      <c r="E431" s="16"/>
      <c r="F431" s="16">
        <f t="shared" si="287"/>
        <v>1</v>
      </c>
    </row>
    <row r="432" spans="2:6" ht="12" hidden="1" x14ac:dyDescent="0.3">
      <c r="B432" s="16"/>
      <c r="C432" s="16"/>
      <c r="D432" s="16" t="str">
        <f t="shared" si="286"/>
        <v/>
      </c>
      <c r="E432" s="16"/>
      <c r="F432" s="16">
        <f t="shared" si="287"/>
        <v>1</v>
      </c>
    </row>
    <row r="433" spans="2:6" ht="12" hidden="1" x14ac:dyDescent="0.3">
      <c r="B433" s="16"/>
      <c r="C433" s="16"/>
      <c r="D433" s="16" t="str">
        <f t="shared" si="286"/>
        <v/>
      </c>
      <c r="E433" s="16"/>
      <c r="F433" s="16">
        <f t="shared" si="287"/>
        <v>1</v>
      </c>
    </row>
    <row r="434" spans="2:6" ht="12" hidden="1" x14ac:dyDescent="0.3">
      <c r="B434" s="16"/>
      <c r="C434" s="16"/>
      <c r="D434" s="16" t="str">
        <f t="shared" si="286"/>
        <v/>
      </c>
      <c r="E434" s="16"/>
      <c r="F434" s="16">
        <f t="shared" si="287"/>
        <v>1</v>
      </c>
    </row>
    <row r="435" spans="2:6" ht="12" hidden="1" x14ac:dyDescent="0.3">
      <c r="B435" s="16"/>
      <c r="C435" s="16"/>
      <c r="D435" s="16" t="str">
        <f t="shared" si="286"/>
        <v/>
      </c>
      <c r="E435" s="16"/>
      <c r="F435" s="16">
        <f t="shared" si="287"/>
        <v>1</v>
      </c>
    </row>
    <row r="436" spans="2:6" ht="12" hidden="1" x14ac:dyDescent="0.3">
      <c r="B436" s="16"/>
      <c r="C436" s="16"/>
      <c r="D436" s="16" t="str">
        <f t="shared" si="286"/>
        <v/>
      </c>
      <c r="E436" s="16"/>
      <c r="F436" s="16">
        <f t="shared" si="287"/>
        <v>1</v>
      </c>
    </row>
    <row r="437" spans="2:6" ht="12" hidden="1" x14ac:dyDescent="0.3">
      <c r="B437" s="16"/>
      <c r="C437" s="16"/>
      <c r="D437" s="16" t="str">
        <f t="shared" si="286"/>
        <v/>
      </c>
      <c r="E437" s="16"/>
      <c r="F437" s="16">
        <f t="shared" si="287"/>
        <v>1</v>
      </c>
    </row>
    <row r="438" spans="2:6" ht="12" hidden="1" x14ac:dyDescent="0.3">
      <c r="B438" s="16"/>
      <c r="C438" s="16"/>
      <c r="D438" s="16" t="str">
        <f t="shared" si="286"/>
        <v/>
      </c>
      <c r="E438" s="16"/>
      <c r="F438" s="16">
        <f t="shared" si="287"/>
        <v>1</v>
      </c>
    </row>
    <row r="439" spans="2:6" ht="12" hidden="1" x14ac:dyDescent="0.3">
      <c r="B439" s="16"/>
      <c r="C439" s="16"/>
      <c r="D439" s="16" t="str">
        <f t="shared" si="286"/>
        <v/>
      </c>
      <c r="E439" s="16"/>
      <c r="F439" s="16">
        <f t="shared" si="287"/>
        <v>1</v>
      </c>
    </row>
    <row r="440" spans="2:6" ht="12" hidden="1" x14ac:dyDescent="0.3">
      <c r="B440" s="16"/>
      <c r="C440" s="16"/>
      <c r="D440" s="16" t="str">
        <f t="shared" si="286"/>
        <v/>
      </c>
      <c r="E440" s="16"/>
      <c r="F440" s="16">
        <f t="shared" si="287"/>
        <v>1</v>
      </c>
    </row>
    <row r="441" spans="2:6" ht="12" hidden="1" x14ac:dyDescent="0.3">
      <c r="B441" s="16"/>
      <c r="C441" s="16"/>
      <c r="D441" s="16" t="str">
        <f t="shared" si="286"/>
        <v/>
      </c>
      <c r="E441" s="16"/>
      <c r="F441" s="16">
        <f t="shared" si="287"/>
        <v>1</v>
      </c>
    </row>
    <row r="442" spans="2:6" ht="12" hidden="1" x14ac:dyDescent="0.3">
      <c r="B442" s="16"/>
      <c r="C442" s="16"/>
      <c r="D442" s="16" t="str">
        <f t="shared" si="286"/>
        <v/>
      </c>
      <c r="E442" s="16"/>
      <c r="F442" s="16">
        <f t="shared" si="287"/>
        <v>1</v>
      </c>
    </row>
    <row r="443" spans="2:6" ht="12" hidden="1" x14ac:dyDescent="0.3">
      <c r="B443" s="16"/>
      <c r="C443" s="16"/>
      <c r="D443" s="16" t="str">
        <f t="shared" si="286"/>
        <v/>
      </c>
      <c r="E443" s="16"/>
      <c r="F443" s="16">
        <f t="shared" si="287"/>
        <v>1</v>
      </c>
    </row>
    <row r="444" spans="2:6" ht="12" hidden="1" x14ac:dyDescent="0.3">
      <c r="B444" s="16"/>
      <c r="C444" s="16"/>
      <c r="D444" s="16" t="str">
        <f t="shared" si="286"/>
        <v/>
      </c>
      <c r="E444" s="16"/>
      <c r="F444" s="16">
        <f t="shared" si="287"/>
        <v>1</v>
      </c>
    </row>
    <row r="445" spans="2:6" ht="12" hidden="1" x14ac:dyDescent="0.3">
      <c r="B445" s="16"/>
      <c r="C445" s="16"/>
      <c r="D445" s="16" t="str">
        <f t="shared" si="286"/>
        <v/>
      </c>
      <c r="E445" s="16"/>
      <c r="F445" s="16">
        <f t="shared" si="287"/>
        <v>1</v>
      </c>
    </row>
    <row r="446" spans="2:6" ht="12" hidden="1" x14ac:dyDescent="0.3">
      <c r="B446" s="16"/>
      <c r="C446" s="16"/>
      <c r="D446" s="16" t="str">
        <f t="shared" si="286"/>
        <v/>
      </c>
      <c r="E446" s="16"/>
      <c r="F446" s="16">
        <f t="shared" si="287"/>
        <v>1</v>
      </c>
    </row>
    <row r="447" spans="2:6" ht="12" hidden="1" x14ac:dyDescent="0.3">
      <c r="B447" s="16"/>
      <c r="C447" s="16"/>
      <c r="D447" s="16" t="str">
        <f t="shared" si="286"/>
        <v/>
      </c>
      <c r="E447" s="16"/>
      <c r="F447" s="16">
        <f t="shared" si="287"/>
        <v>1</v>
      </c>
    </row>
    <row r="448" spans="2:6" ht="12" hidden="1" x14ac:dyDescent="0.3">
      <c r="D448" s="16" t="str">
        <f t="shared" si="286"/>
        <v/>
      </c>
      <c r="F448" s="16">
        <f t="shared" si="287"/>
        <v>1</v>
      </c>
    </row>
    <row r="449" spans="4:6" ht="12" hidden="1" x14ac:dyDescent="0.3">
      <c r="D449" s="16" t="str">
        <f t="shared" si="286"/>
        <v/>
      </c>
      <c r="F449" s="16">
        <f t="shared" si="287"/>
        <v>1</v>
      </c>
    </row>
    <row r="450" spans="4:6" ht="12" hidden="1" x14ac:dyDescent="0.3">
      <c r="D450" s="16" t="str">
        <f t="shared" si="286"/>
        <v/>
      </c>
      <c r="F450" s="16">
        <f t="shared" si="287"/>
        <v>1</v>
      </c>
    </row>
    <row r="451" spans="4:6" ht="12" hidden="1" x14ac:dyDescent="0.3">
      <c r="D451" s="16" t="str">
        <f t="shared" si="286"/>
        <v/>
      </c>
      <c r="F451" s="16">
        <f t="shared" si="287"/>
        <v>1</v>
      </c>
    </row>
    <row r="452" spans="4:6" ht="12" hidden="1" x14ac:dyDescent="0.3">
      <c r="D452" s="16" t="str">
        <f t="shared" si="286"/>
        <v/>
      </c>
      <c r="F452" s="16">
        <f t="shared" si="287"/>
        <v>1</v>
      </c>
    </row>
    <row r="453" spans="4:6" ht="12" hidden="1" x14ac:dyDescent="0.3">
      <c r="D453" s="16" t="str">
        <f t="shared" si="286"/>
        <v/>
      </c>
      <c r="F453" s="16">
        <f t="shared" si="287"/>
        <v>1</v>
      </c>
    </row>
    <row r="454" spans="4:6" ht="12" hidden="1" x14ac:dyDescent="0.3">
      <c r="D454" s="16" t="str">
        <f t="shared" si="286"/>
        <v/>
      </c>
      <c r="F454" s="16">
        <f t="shared" si="287"/>
        <v>1</v>
      </c>
    </row>
    <row r="455" spans="4:6" ht="12" hidden="1" x14ac:dyDescent="0.3">
      <c r="D455" s="16" t="str">
        <f t="shared" si="286"/>
        <v/>
      </c>
      <c r="F455" s="16">
        <f t="shared" si="287"/>
        <v>1</v>
      </c>
    </row>
    <row r="456" spans="4:6" ht="12" hidden="1" x14ac:dyDescent="0.3">
      <c r="D456" s="16" t="str">
        <f t="shared" si="286"/>
        <v/>
      </c>
      <c r="F456" s="16">
        <f t="shared" si="287"/>
        <v>1</v>
      </c>
    </row>
    <row r="457" spans="4:6" ht="12" hidden="1" x14ac:dyDescent="0.3">
      <c r="D457" s="16" t="str">
        <f t="shared" si="286"/>
        <v/>
      </c>
      <c r="F457" s="16">
        <f t="shared" si="287"/>
        <v>1</v>
      </c>
    </row>
    <row r="458" spans="4:6" ht="12" hidden="1" x14ac:dyDescent="0.3">
      <c r="D458" s="16" t="str">
        <f t="shared" si="286"/>
        <v/>
      </c>
      <c r="F458" s="16">
        <f t="shared" si="287"/>
        <v>1</v>
      </c>
    </row>
    <row r="459" spans="4:6" ht="12" hidden="1" x14ac:dyDescent="0.3">
      <c r="D459" s="16" t="str">
        <f t="shared" si="286"/>
        <v/>
      </c>
      <c r="F459" s="16">
        <f t="shared" si="287"/>
        <v>1</v>
      </c>
    </row>
    <row r="460" spans="4:6" ht="12" hidden="1" x14ac:dyDescent="0.3">
      <c r="D460" s="16" t="str">
        <f t="shared" si="286"/>
        <v/>
      </c>
      <c r="F460" s="16">
        <f t="shared" si="287"/>
        <v>1</v>
      </c>
    </row>
    <row r="461" spans="4:6" ht="12" hidden="1" x14ac:dyDescent="0.3">
      <c r="D461" s="16" t="str">
        <f t="shared" si="286"/>
        <v/>
      </c>
      <c r="F461" s="16">
        <f t="shared" si="287"/>
        <v>1</v>
      </c>
    </row>
    <row r="462" spans="4:6" ht="12" hidden="1" x14ac:dyDescent="0.3">
      <c r="D462" s="16" t="str">
        <f t="shared" ref="D462:D525" si="288">LEFT(B79,1)</f>
        <v/>
      </c>
      <c r="F462" s="16">
        <f t="shared" ref="F462:F525" si="289">IF(ISBLANK(B79), 1,IF(OR(D462=$E$398,D462=$E$399,D462=$E$400,D462=$E$401,D462=$E$402),1,0))</f>
        <v>1</v>
      </c>
    </row>
    <row r="463" spans="4:6" ht="12" hidden="1" x14ac:dyDescent="0.3">
      <c r="D463" s="16" t="str">
        <f t="shared" si="288"/>
        <v/>
      </c>
      <c r="F463" s="16">
        <f t="shared" si="289"/>
        <v>1</v>
      </c>
    </row>
    <row r="464" spans="4:6" ht="12" hidden="1" x14ac:dyDescent="0.3">
      <c r="D464" s="16" t="str">
        <f t="shared" si="288"/>
        <v/>
      </c>
      <c r="F464" s="16">
        <f t="shared" si="289"/>
        <v>1</v>
      </c>
    </row>
    <row r="465" spans="4:6" ht="12" hidden="1" x14ac:dyDescent="0.3">
      <c r="D465" s="16" t="str">
        <f t="shared" si="288"/>
        <v/>
      </c>
      <c r="F465" s="16">
        <f t="shared" si="289"/>
        <v>1</v>
      </c>
    </row>
    <row r="466" spans="4:6" ht="12" hidden="1" x14ac:dyDescent="0.3">
      <c r="D466" s="16" t="str">
        <f t="shared" si="288"/>
        <v/>
      </c>
      <c r="F466" s="16">
        <f t="shared" si="289"/>
        <v>1</v>
      </c>
    </row>
    <row r="467" spans="4:6" ht="12" hidden="1" x14ac:dyDescent="0.3">
      <c r="D467" s="16" t="str">
        <f t="shared" si="288"/>
        <v/>
      </c>
      <c r="F467" s="16">
        <f t="shared" si="289"/>
        <v>1</v>
      </c>
    </row>
    <row r="468" spans="4:6" ht="12" hidden="1" x14ac:dyDescent="0.3">
      <c r="D468" s="16" t="str">
        <f t="shared" si="288"/>
        <v/>
      </c>
      <c r="F468" s="16">
        <f t="shared" si="289"/>
        <v>1</v>
      </c>
    </row>
    <row r="469" spans="4:6" ht="12" hidden="1" x14ac:dyDescent="0.3">
      <c r="D469" s="16" t="str">
        <f t="shared" si="288"/>
        <v/>
      </c>
      <c r="F469" s="16">
        <f t="shared" si="289"/>
        <v>1</v>
      </c>
    </row>
    <row r="470" spans="4:6" ht="12" hidden="1" x14ac:dyDescent="0.3">
      <c r="D470" s="16" t="str">
        <f t="shared" si="288"/>
        <v/>
      </c>
      <c r="F470" s="16">
        <f t="shared" si="289"/>
        <v>1</v>
      </c>
    </row>
    <row r="471" spans="4:6" ht="12" hidden="1" x14ac:dyDescent="0.3">
      <c r="D471" s="16" t="str">
        <f t="shared" si="288"/>
        <v/>
      </c>
      <c r="F471" s="16">
        <f t="shared" si="289"/>
        <v>1</v>
      </c>
    </row>
    <row r="472" spans="4:6" ht="12" hidden="1" x14ac:dyDescent="0.3">
      <c r="D472" s="16" t="str">
        <f t="shared" si="288"/>
        <v/>
      </c>
      <c r="F472" s="16">
        <f t="shared" si="289"/>
        <v>1</v>
      </c>
    </row>
    <row r="473" spans="4:6" ht="12" hidden="1" x14ac:dyDescent="0.3">
      <c r="D473" s="16" t="str">
        <f t="shared" si="288"/>
        <v/>
      </c>
      <c r="F473" s="16">
        <f t="shared" si="289"/>
        <v>1</v>
      </c>
    </row>
    <row r="474" spans="4:6" ht="12" hidden="1" x14ac:dyDescent="0.3">
      <c r="D474" s="16" t="str">
        <f t="shared" si="288"/>
        <v/>
      </c>
      <c r="F474" s="16">
        <f t="shared" si="289"/>
        <v>1</v>
      </c>
    </row>
    <row r="475" spans="4:6" ht="12" hidden="1" x14ac:dyDescent="0.3">
      <c r="D475" s="16" t="str">
        <f t="shared" si="288"/>
        <v/>
      </c>
      <c r="F475" s="16">
        <f t="shared" si="289"/>
        <v>1</v>
      </c>
    </row>
    <row r="476" spans="4:6" ht="12" hidden="1" x14ac:dyDescent="0.3">
      <c r="D476" s="16" t="str">
        <f t="shared" si="288"/>
        <v/>
      </c>
      <c r="F476" s="16">
        <f t="shared" si="289"/>
        <v>1</v>
      </c>
    </row>
    <row r="477" spans="4:6" ht="12" hidden="1" x14ac:dyDescent="0.3">
      <c r="D477" s="16" t="str">
        <f t="shared" si="288"/>
        <v/>
      </c>
      <c r="F477" s="16">
        <f t="shared" si="289"/>
        <v>1</v>
      </c>
    </row>
    <row r="478" spans="4:6" ht="12" hidden="1" x14ac:dyDescent="0.3">
      <c r="D478" s="16" t="str">
        <f t="shared" si="288"/>
        <v/>
      </c>
      <c r="F478" s="16">
        <f t="shared" si="289"/>
        <v>1</v>
      </c>
    </row>
    <row r="479" spans="4:6" ht="12" hidden="1" x14ac:dyDescent="0.3">
      <c r="D479" s="16" t="str">
        <f t="shared" si="288"/>
        <v/>
      </c>
      <c r="F479" s="16">
        <f t="shared" si="289"/>
        <v>1</v>
      </c>
    </row>
    <row r="480" spans="4:6" ht="12" hidden="1" x14ac:dyDescent="0.3">
      <c r="D480" s="16" t="str">
        <f t="shared" si="288"/>
        <v/>
      </c>
      <c r="F480" s="16">
        <f t="shared" si="289"/>
        <v>1</v>
      </c>
    </row>
    <row r="481" spans="4:6" ht="12" hidden="1" x14ac:dyDescent="0.3">
      <c r="D481" s="16" t="str">
        <f t="shared" si="288"/>
        <v/>
      </c>
      <c r="F481" s="16">
        <f t="shared" si="289"/>
        <v>1</v>
      </c>
    </row>
    <row r="482" spans="4:6" ht="12" hidden="1" x14ac:dyDescent="0.3">
      <c r="D482" s="16" t="str">
        <f t="shared" si="288"/>
        <v/>
      </c>
      <c r="F482" s="16">
        <f t="shared" si="289"/>
        <v>1</v>
      </c>
    </row>
    <row r="483" spans="4:6" ht="12" hidden="1" x14ac:dyDescent="0.3">
      <c r="D483" s="16" t="str">
        <f t="shared" si="288"/>
        <v/>
      </c>
      <c r="F483" s="16">
        <f t="shared" si="289"/>
        <v>1</v>
      </c>
    </row>
    <row r="484" spans="4:6" ht="12" hidden="1" x14ac:dyDescent="0.3">
      <c r="D484" s="16" t="str">
        <f t="shared" si="288"/>
        <v/>
      </c>
      <c r="F484" s="16">
        <f t="shared" si="289"/>
        <v>1</v>
      </c>
    </row>
    <row r="485" spans="4:6" ht="12" hidden="1" x14ac:dyDescent="0.3">
      <c r="D485" s="16" t="str">
        <f t="shared" si="288"/>
        <v/>
      </c>
      <c r="F485" s="16">
        <f t="shared" si="289"/>
        <v>1</v>
      </c>
    </row>
    <row r="486" spans="4:6" ht="12" hidden="1" x14ac:dyDescent="0.3">
      <c r="D486" s="16" t="str">
        <f t="shared" si="288"/>
        <v/>
      </c>
      <c r="F486" s="16">
        <f t="shared" si="289"/>
        <v>1</v>
      </c>
    </row>
    <row r="487" spans="4:6" ht="12" hidden="1" x14ac:dyDescent="0.3">
      <c r="D487" s="16" t="str">
        <f t="shared" si="288"/>
        <v/>
      </c>
      <c r="F487" s="16">
        <f t="shared" si="289"/>
        <v>1</v>
      </c>
    </row>
    <row r="488" spans="4:6" ht="12" hidden="1" x14ac:dyDescent="0.3">
      <c r="D488" s="16" t="str">
        <f t="shared" si="288"/>
        <v/>
      </c>
      <c r="F488" s="16">
        <f t="shared" si="289"/>
        <v>1</v>
      </c>
    </row>
    <row r="489" spans="4:6" ht="12" hidden="1" x14ac:dyDescent="0.3">
      <c r="D489" s="16" t="str">
        <f t="shared" si="288"/>
        <v/>
      </c>
      <c r="F489" s="16">
        <f t="shared" si="289"/>
        <v>1</v>
      </c>
    </row>
    <row r="490" spans="4:6" ht="12" hidden="1" x14ac:dyDescent="0.3">
      <c r="D490" s="16" t="str">
        <f t="shared" si="288"/>
        <v/>
      </c>
      <c r="F490" s="16">
        <f t="shared" si="289"/>
        <v>1</v>
      </c>
    </row>
    <row r="491" spans="4:6" ht="12" hidden="1" x14ac:dyDescent="0.3">
      <c r="D491" s="16" t="str">
        <f t="shared" si="288"/>
        <v/>
      </c>
      <c r="F491" s="16">
        <f t="shared" si="289"/>
        <v>1</v>
      </c>
    </row>
    <row r="492" spans="4:6" ht="12" hidden="1" x14ac:dyDescent="0.3">
      <c r="D492" s="16" t="str">
        <f t="shared" si="288"/>
        <v/>
      </c>
      <c r="F492" s="16">
        <f t="shared" si="289"/>
        <v>1</v>
      </c>
    </row>
    <row r="493" spans="4:6" ht="12" hidden="1" x14ac:dyDescent="0.3">
      <c r="D493" s="16" t="str">
        <f t="shared" si="288"/>
        <v/>
      </c>
      <c r="F493" s="16">
        <f t="shared" si="289"/>
        <v>1</v>
      </c>
    </row>
    <row r="494" spans="4:6" ht="12" hidden="1" x14ac:dyDescent="0.3">
      <c r="D494" s="16" t="str">
        <f t="shared" si="288"/>
        <v/>
      </c>
      <c r="F494" s="16">
        <f t="shared" si="289"/>
        <v>1</v>
      </c>
    </row>
    <row r="495" spans="4:6" ht="12" hidden="1" x14ac:dyDescent="0.3">
      <c r="D495" s="16" t="str">
        <f t="shared" si="288"/>
        <v/>
      </c>
      <c r="F495" s="16">
        <f t="shared" si="289"/>
        <v>1</v>
      </c>
    </row>
    <row r="496" spans="4:6" ht="12" hidden="1" x14ac:dyDescent="0.3">
      <c r="D496" s="16" t="str">
        <f t="shared" si="288"/>
        <v/>
      </c>
      <c r="F496" s="16">
        <f t="shared" si="289"/>
        <v>1</v>
      </c>
    </row>
    <row r="497" spans="4:6" ht="12" hidden="1" x14ac:dyDescent="0.3">
      <c r="D497" s="16" t="str">
        <f t="shared" si="288"/>
        <v/>
      </c>
      <c r="F497" s="16">
        <f t="shared" si="289"/>
        <v>1</v>
      </c>
    </row>
    <row r="498" spans="4:6" ht="12" hidden="1" x14ac:dyDescent="0.3">
      <c r="D498" s="16" t="str">
        <f t="shared" si="288"/>
        <v/>
      </c>
      <c r="F498" s="16">
        <f t="shared" si="289"/>
        <v>1</v>
      </c>
    </row>
    <row r="499" spans="4:6" ht="12" hidden="1" x14ac:dyDescent="0.3">
      <c r="D499" s="16" t="str">
        <f t="shared" si="288"/>
        <v/>
      </c>
      <c r="F499" s="16">
        <f t="shared" si="289"/>
        <v>1</v>
      </c>
    </row>
    <row r="500" spans="4:6" ht="12" hidden="1" x14ac:dyDescent="0.3">
      <c r="D500" s="16" t="str">
        <f t="shared" si="288"/>
        <v/>
      </c>
      <c r="F500" s="16">
        <f t="shared" si="289"/>
        <v>1</v>
      </c>
    </row>
    <row r="501" spans="4:6" ht="12" hidden="1" x14ac:dyDescent="0.3">
      <c r="D501" s="16" t="str">
        <f t="shared" si="288"/>
        <v/>
      </c>
      <c r="F501" s="16">
        <f t="shared" si="289"/>
        <v>1</v>
      </c>
    </row>
    <row r="502" spans="4:6" ht="12" hidden="1" x14ac:dyDescent="0.3">
      <c r="D502" s="16" t="str">
        <f t="shared" si="288"/>
        <v/>
      </c>
      <c r="F502" s="16">
        <f t="shared" si="289"/>
        <v>1</v>
      </c>
    </row>
    <row r="503" spans="4:6" ht="12" hidden="1" x14ac:dyDescent="0.3">
      <c r="D503" s="16" t="str">
        <f t="shared" si="288"/>
        <v/>
      </c>
      <c r="F503" s="16">
        <f t="shared" si="289"/>
        <v>1</v>
      </c>
    </row>
    <row r="504" spans="4:6" ht="12" hidden="1" x14ac:dyDescent="0.3">
      <c r="D504" s="16" t="str">
        <f t="shared" si="288"/>
        <v/>
      </c>
      <c r="F504" s="16">
        <f t="shared" si="289"/>
        <v>1</v>
      </c>
    </row>
    <row r="505" spans="4:6" ht="12" hidden="1" x14ac:dyDescent="0.3">
      <c r="D505" s="16" t="str">
        <f t="shared" si="288"/>
        <v/>
      </c>
      <c r="F505" s="16">
        <f t="shared" si="289"/>
        <v>1</v>
      </c>
    </row>
    <row r="506" spans="4:6" ht="12" hidden="1" x14ac:dyDescent="0.3">
      <c r="D506" s="16" t="str">
        <f t="shared" si="288"/>
        <v/>
      </c>
      <c r="F506" s="16">
        <f t="shared" si="289"/>
        <v>1</v>
      </c>
    </row>
    <row r="507" spans="4:6" ht="12" hidden="1" x14ac:dyDescent="0.3">
      <c r="D507" s="16" t="str">
        <f t="shared" si="288"/>
        <v/>
      </c>
      <c r="F507" s="16">
        <f t="shared" si="289"/>
        <v>1</v>
      </c>
    </row>
    <row r="508" spans="4:6" ht="12" hidden="1" x14ac:dyDescent="0.3">
      <c r="D508" s="16" t="str">
        <f t="shared" si="288"/>
        <v/>
      </c>
      <c r="F508" s="16">
        <f t="shared" si="289"/>
        <v>1</v>
      </c>
    </row>
    <row r="509" spans="4:6" ht="12" hidden="1" x14ac:dyDescent="0.3">
      <c r="D509" s="16" t="str">
        <f t="shared" si="288"/>
        <v/>
      </c>
      <c r="F509" s="16">
        <f t="shared" si="289"/>
        <v>1</v>
      </c>
    </row>
    <row r="510" spans="4:6" ht="12" hidden="1" x14ac:dyDescent="0.3">
      <c r="D510" s="16" t="str">
        <f t="shared" si="288"/>
        <v/>
      </c>
      <c r="F510" s="16">
        <f t="shared" si="289"/>
        <v>1</v>
      </c>
    </row>
    <row r="511" spans="4:6" ht="12" hidden="1" x14ac:dyDescent="0.3">
      <c r="D511" s="16" t="str">
        <f t="shared" si="288"/>
        <v/>
      </c>
      <c r="F511" s="16">
        <f t="shared" si="289"/>
        <v>1</v>
      </c>
    </row>
    <row r="512" spans="4:6" ht="12" hidden="1" x14ac:dyDescent="0.3">
      <c r="D512" s="16" t="str">
        <f t="shared" si="288"/>
        <v/>
      </c>
      <c r="F512" s="16">
        <f t="shared" si="289"/>
        <v>1</v>
      </c>
    </row>
    <row r="513" spans="4:6" ht="12" hidden="1" x14ac:dyDescent="0.3">
      <c r="D513" s="16" t="str">
        <f t="shared" si="288"/>
        <v/>
      </c>
      <c r="F513" s="16">
        <f t="shared" si="289"/>
        <v>1</v>
      </c>
    </row>
    <row r="514" spans="4:6" ht="12" hidden="1" x14ac:dyDescent="0.3">
      <c r="D514" s="16" t="str">
        <f t="shared" si="288"/>
        <v/>
      </c>
      <c r="F514" s="16">
        <f t="shared" si="289"/>
        <v>1</v>
      </c>
    </row>
    <row r="515" spans="4:6" ht="12" hidden="1" x14ac:dyDescent="0.3">
      <c r="D515" s="16" t="str">
        <f t="shared" si="288"/>
        <v/>
      </c>
      <c r="F515" s="16">
        <f t="shared" si="289"/>
        <v>1</v>
      </c>
    </row>
    <row r="516" spans="4:6" ht="12" hidden="1" x14ac:dyDescent="0.3">
      <c r="D516" s="16" t="str">
        <f t="shared" si="288"/>
        <v/>
      </c>
      <c r="F516" s="16">
        <f t="shared" si="289"/>
        <v>1</v>
      </c>
    </row>
    <row r="517" spans="4:6" ht="12" hidden="1" x14ac:dyDescent="0.3">
      <c r="D517" s="16" t="str">
        <f t="shared" si="288"/>
        <v/>
      </c>
      <c r="F517" s="16">
        <f t="shared" si="289"/>
        <v>1</v>
      </c>
    </row>
    <row r="518" spans="4:6" ht="12" hidden="1" x14ac:dyDescent="0.3">
      <c r="D518" s="16" t="str">
        <f t="shared" si="288"/>
        <v/>
      </c>
      <c r="F518" s="16">
        <f t="shared" si="289"/>
        <v>1</v>
      </c>
    </row>
    <row r="519" spans="4:6" ht="12" hidden="1" x14ac:dyDescent="0.3">
      <c r="D519" s="16" t="str">
        <f t="shared" si="288"/>
        <v/>
      </c>
      <c r="F519" s="16">
        <f t="shared" si="289"/>
        <v>1</v>
      </c>
    </row>
    <row r="520" spans="4:6" ht="12" hidden="1" x14ac:dyDescent="0.3">
      <c r="D520" s="16" t="str">
        <f t="shared" si="288"/>
        <v/>
      </c>
      <c r="F520" s="16">
        <f t="shared" si="289"/>
        <v>1</v>
      </c>
    </row>
    <row r="521" spans="4:6" ht="12" hidden="1" x14ac:dyDescent="0.3">
      <c r="D521" s="16" t="str">
        <f t="shared" si="288"/>
        <v/>
      </c>
      <c r="F521" s="16">
        <f t="shared" si="289"/>
        <v>1</v>
      </c>
    </row>
    <row r="522" spans="4:6" ht="12" hidden="1" x14ac:dyDescent="0.3">
      <c r="D522" s="16" t="str">
        <f t="shared" si="288"/>
        <v/>
      </c>
      <c r="F522" s="16">
        <f t="shared" si="289"/>
        <v>1</v>
      </c>
    </row>
    <row r="523" spans="4:6" ht="12" hidden="1" x14ac:dyDescent="0.3">
      <c r="D523" s="16" t="str">
        <f t="shared" si="288"/>
        <v/>
      </c>
      <c r="F523" s="16">
        <f t="shared" si="289"/>
        <v>1</v>
      </c>
    </row>
    <row r="524" spans="4:6" ht="12" hidden="1" x14ac:dyDescent="0.3">
      <c r="D524" s="16" t="str">
        <f t="shared" si="288"/>
        <v/>
      </c>
      <c r="F524" s="16">
        <f t="shared" si="289"/>
        <v>1</v>
      </c>
    </row>
    <row r="525" spans="4:6" ht="12" hidden="1" x14ac:dyDescent="0.3">
      <c r="D525" s="16" t="str">
        <f t="shared" si="288"/>
        <v/>
      </c>
      <c r="F525" s="16">
        <f t="shared" si="289"/>
        <v>1</v>
      </c>
    </row>
    <row r="526" spans="4:6" ht="12" hidden="1" x14ac:dyDescent="0.3">
      <c r="D526" s="16" t="str">
        <f t="shared" ref="D526:D589" si="290">LEFT(B143,1)</f>
        <v/>
      </c>
      <c r="F526" s="16">
        <f t="shared" ref="F526:F589" si="291">IF(ISBLANK(B143), 1,IF(OR(D526=$E$398,D526=$E$399,D526=$E$400,D526=$E$401,D526=$E$402),1,0))</f>
        <v>1</v>
      </c>
    </row>
    <row r="527" spans="4:6" ht="12" hidden="1" x14ac:dyDescent="0.3">
      <c r="D527" s="16" t="str">
        <f t="shared" si="290"/>
        <v/>
      </c>
      <c r="F527" s="16">
        <f t="shared" si="291"/>
        <v>1</v>
      </c>
    </row>
    <row r="528" spans="4:6" ht="12" hidden="1" x14ac:dyDescent="0.3">
      <c r="D528" s="16" t="str">
        <f t="shared" si="290"/>
        <v/>
      </c>
      <c r="F528" s="16">
        <f t="shared" si="291"/>
        <v>1</v>
      </c>
    </row>
    <row r="529" spans="4:6" ht="12" hidden="1" x14ac:dyDescent="0.3">
      <c r="D529" s="16" t="str">
        <f t="shared" si="290"/>
        <v/>
      </c>
      <c r="F529" s="16">
        <f t="shared" si="291"/>
        <v>1</v>
      </c>
    </row>
    <row r="530" spans="4:6" ht="12" hidden="1" x14ac:dyDescent="0.3">
      <c r="D530" s="16" t="str">
        <f t="shared" si="290"/>
        <v/>
      </c>
      <c r="F530" s="16">
        <f t="shared" si="291"/>
        <v>1</v>
      </c>
    </row>
    <row r="531" spans="4:6" ht="12" hidden="1" x14ac:dyDescent="0.3">
      <c r="D531" s="16" t="str">
        <f t="shared" si="290"/>
        <v/>
      </c>
      <c r="F531" s="16">
        <f t="shared" si="291"/>
        <v>1</v>
      </c>
    </row>
    <row r="532" spans="4:6" ht="12" hidden="1" x14ac:dyDescent="0.3">
      <c r="D532" s="16" t="str">
        <f t="shared" si="290"/>
        <v/>
      </c>
      <c r="F532" s="16">
        <f t="shared" si="291"/>
        <v>1</v>
      </c>
    </row>
    <row r="533" spans="4:6" ht="12" hidden="1" x14ac:dyDescent="0.3">
      <c r="D533" s="16" t="str">
        <f t="shared" si="290"/>
        <v/>
      </c>
      <c r="F533" s="16">
        <f t="shared" si="291"/>
        <v>1</v>
      </c>
    </row>
    <row r="534" spans="4:6" ht="12" hidden="1" x14ac:dyDescent="0.3">
      <c r="D534" s="16" t="str">
        <f t="shared" si="290"/>
        <v/>
      </c>
      <c r="F534" s="16">
        <f t="shared" si="291"/>
        <v>1</v>
      </c>
    </row>
    <row r="535" spans="4:6" ht="12" hidden="1" x14ac:dyDescent="0.3">
      <c r="D535" s="16" t="str">
        <f t="shared" si="290"/>
        <v/>
      </c>
      <c r="F535" s="16">
        <f t="shared" si="291"/>
        <v>1</v>
      </c>
    </row>
    <row r="536" spans="4:6" ht="12" hidden="1" x14ac:dyDescent="0.3">
      <c r="D536" s="16" t="str">
        <f t="shared" si="290"/>
        <v/>
      </c>
      <c r="F536" s="16">
        <f t="shared" si="291"/>
        <v>1</v>
      </c>
    </row>
    <row r="537" spans="4:6" ht="12" hidden="1" x14ac:dyDescent="0.3">
      <c r="D537" s="16" t="str">
        <f t="shared" si="290"/>
        <v/>
      </c>
      <c r="F537" s="16">
        <f t="shared" si="291"/>
        <v>1</v>
      </c>
    </row>
    <row r="538" spans="4:6" ht="12" hidden="1" x14ac:dyDescent="0.3">
      <c r="D538" s="16" t="str">
        <f t="shared" si="290"/>
        <v/>
      </c>
      <c r="F538" s="16">
        <f t="shared" si="291"/>
        <v>1</v>
      </c>
    </row>
    <row r="539" spans="4:6" ht="12" hidden="1" x14ac:dyDescent="0.3">
      <c r="D539" s="16" t="str">
        <f t="shared" si="290"/>
        <v/>
      </c>
      <c r="F539" s="16">
        <f t="shared" si="291"/>
        <v>1</v>
      </c>
    </row>
    <row r="540" spans="4:6" ht="12" hidden="1" x14ac:dyDescent="0.3">
      <c r="D540" s="16" t="str">
        <f t="shared" si="290"/>
        <v/>
      </c>
      <c r="F540" s="16">
        <f t="shared" si="291"/>
        <v>1</v>
      </c>
    </row>
    <row r="541" spans="4:6" ht="12" hidden="1" x14ac:dyDescent="0.3">
      <c r="D541" s="16" t="str">
        <f t="shared" si="290"/>
        <v/>
      </c>
      <c r="F541" s="16">
        <f t="shared" si="291"/>
        <v>1</v>
      </c>
    </row>
    <row r="542" spans="4:6" ht="12" hidden="1" x14ac:dyDescent="0.3">
      <c r="D542" s="16" t="str">
        <f t="shared" si="290"/>
        <v/>
      </c>
      <c r="F542" s="16">
        <f t="shared" si="291"/>
        <v>1</v>
      </c>
    </row>
    <row r="543" spans="4:6" ht="12" hidden="1" x14ac:dyDescent="0.3">
      <c r="D543" s="16" t="str">
        <f t="shared" si="290"/>
        <v/>
      </c>
      <c r="F543" s="16">
        <f t="shared" si="291"/>
        <v>1</v>
      </c>
    </row>
    <row r="544" spans="4:6" ht="12" hidden="1" x14ac:dyDescent="0.3">
      <c r="D544" s="16" t="str">
        <f t="shared" si="290"/>
        <v/>
      </c>
      <c r="F544" s="16">
        <f t="shared" si="291"/>
        <v>1</v>
      </c>
    </row>
    <row r="545" spans="4:6" ht="12" hidden="1" x14ac:dyDescent="0.3">
      <c r="D545" s="16" t="str">
        <f t="shared" si="290"/>
        <v/>
      </c>
      <c r="F545" s="16">
        <f t="shared" si="291"/>
        <v>1</v>
      </c>
    </row>
    <row r="546" spans="4:6" ht="12" hidden="1" x14ac:dyDescent="0.3">
      <c r="D546" s="16" t="str">
        <f t="shared" si="290"/>
        <v/>
      </c>
      <c r="F546" s="16">
        <f t="shared" si="291"/>
        <v>1</v>
      </c>
    </row>
    <row r="547" spans="4:6" ht="12" hidden="1" x14ac:dyDescent="0.3">
      <c r="D547" s="16" t="str">
        <f t="shared" si="290"/>
        <v/>
      </c>
      <c r="F547" s="16">
        <f t="shared" si="291"/>
        <v>1</v>
      </c>
    </row>
    <row r="548" spans="4:6" ht="12" hidden="1" x14ac:dyDescent="0.3">
      <c r="D548" s="16" t="str">
        <f t="shared" si="290"/>
        <v/>
      </c>
      <c r="F548" s="16">
        <f t="shared" si="291"/>
        <v>1</v>
      </c>
    </row>
    <row r="549" spans="4:6" ht="12" hidden="1" x14ac:dyDescent="0.3">
      <c r="D549" s="16" t="str">
        <f t="shared" si="290"/>
        <v/>
      </c>
      <c r="F549" s="16">
        <f t="shared" si="291"/>
        <v>1</v>
      </c>
    </row>
    <row r="550" spans="4:6" ht="12" hidden="1" x14ac:dyDescent="0.3">
      <c r="D550" s="16" t="str">
        <f t="shared" si="290"/>
        <v/>
      </c>
      <c r="F550" s="16">
        <f t="shared" si="291"/>
        <v>1</v>
      </c>
    </row>
    <row r="551" spans="4:6" ht="12" hidden="1" x14ac:dyDescent="0.3">
      <c r="D551" s="16" t="str">
        <f t="shared" si="290"/>
        <v/>
      </c>
      <c r="F551" s="16">
        <f t="shared" si="291"/>
        <v>1</v>
      </c>
    </row>
    <row r="552" spans="4:6" ht="12" hidden="1" x14ac:dyDescent="0.3">
      <c r="D552" s="16" t="str">
        <f t="shared" si="290"/>
        <v/>
      </c>
      <c r="F552" s="16">
        <f t="shared" si="291"/>
        <v>1</v>
      </c>
    </row>
    <row r="553" spans="4:6" ht="12" hidden="1" x14ac:dyDescent="0.3">
      <c r="D553" s="16" t="str">
        <f t="shared" si="290"/>
        <v/>
      </c>
      <c r="F553" s="16">
        <f t="shared" si="291"/>
        <v>1</v>
      </c>
    </row>
    <row r="554" spans="4:6" ht="12" hidden="1" x14ac:dyDescent="0.3">
      <c r="D554" s="16" t="str">
        <f t="shared" si="290"/>
        <v/>
      </c>
      <c r="F554" s="16">
        <f t="shared" si="291"/>
        <v>1</v>
      </c>
    </row>
    <row r="555" spans="4:6" ht="12" hidden="1" x14ac:dyDescent="0.3">
      <c r="D555" s="16" t="str">
        <f t="shared" si="290"/>
        <v/>
      </c>
      <c r="F555" s="16">
        <f t="shared" si="291"/>
        <v>1</v>
      </c>
    </row>
    <row r="556" spans="4:6" ht="12" hidden="1" x14ac:dyDescent="0.3">
      <c r="D556" s="16" t="str">
        <f t="shared" si="290"/>
        <v/>
      </c>
      <c r="F556" s="16">
        <f t="shared" si="291"/>
        <v>1</v>
      </c>
    </row>
    <row r="557" spans="4:6" ht="12" hidden="1" x14ac:dyDescent="0.3">
      <c r="D557" s="16" t="str">
        <f t="shared" si="290"/>
        <v/>
      </c>
      <c r="F557" s="16">
        <f t="shared" si="291"/>
        <v>1</v>
      </c>
    </row>
    <row r="558" spans="4:6" ht="12" hidden="1" x14ac:dyDescent="0.3">
      <c r="D558" s="16" t="str">
        <f t="shared" si="290"/>
        <v/>
      </c>
      <c r="F558" s="16">
        <f t="shared" si="291"/>
        <v>1</v>
      </c>
    </row>
    <row r="559" spans="4:6" ht="12" hidden="1" x14ac:dyDescent="0.3">
      <c r="D559" s="16" t="str">
        <f t="shared" si="290"/>
        <v/>
      </c>
      <c r="F559" s="16">
        <f t="shared" si="291"/>
        <v>1</v>
      </c>
    </row>
    <row r="560" spans="4:6" ht="12" hidden="1" x14ac:dyDescent="0.3">
      <c r="D560" s="16" t="str">
        <f t="shared" si="290"/>
        <v/>
      </c>
      <c r="F560" s="16">
        <f t="shared" si="291"/>
        <v>1</v>
      </c>
    </row>
    <row r="561" spans="4:6" ht="12" hidden="1" x14ac:dyDescent="0.3">
      <c r="D561" s="16" t="str">
        <f t="shared" si="290"/>
        <v/>
      </c>
      <c r="F561" s="16">
        <f t="shared" si="291"/>
        <v>1</v>
      </c>
    </row>
    <row r="562" spans="4:6" ht="12" hidden="1" x14ac:dyDescent="0.3">
      <c r="D562" s="16" t="str">
        <f t="shared" si="290"/>
        <v/>
      </c>
      <c r="F562" s="16">
        <f t="shared" si="291"/>
        <v>1</v>
      </c>
    </row>
    <row r="563" spans="4:6" ht="12" hidden="1" x14ac:dyDescent="0.3">
      <c r="D563" s="16" t="str">
        <f t="shared" si="290"/>
        <v/>
      </c>
      <c r="F563" s="16">
        <f t="shared" si="291"/>
        <v>1</v>
      </c>
    </row>
    <row r="564" spans="4:6" ht="12" hidden="1" x14ac:dyDescent="0.3">
      <c r="D564" s="16" t="str">
        <f t="shared" si="290"/>
        <v/>
      </c>
      <c r="F564" s="16">
        <f t="shared" si="291"/>
        <v>1</v>
      </c>
    </row>
    <row r="565" spans="4:6" ht="12" hidden="1" x14ac:dyDescent="0.3">
      <c r="D565" s="16" t="str">
        <f t="shared" si="290"/>
        <v/>
      </c>
      <c r="F565" s="16">
        <f t="shared" si="291"/>
        <v>1</v>
      </c>
    </row>
    <row r="566" spans="4:6" ht="12" hidden="1" x14ac:dyDescent="0.3">
      <c r="D566" s="16" t="str">
        <f t="shared" si="290"/>
        <v/>
      </c>
      <c r="F566" s="16">
        <f t="shared" si="291"/>
        <v>1</v>
      </c>
    </row>
    <row r="567" spans="4:6" ht="12" hidden="1" x14ac:dyDescent="0.3">
      <c r="D567" s="16" t="str">
        <f t="shared" si="290"/>
        <v/>
      </c>
      <c r="F567" s="16">
        <f t="shared" si="291"/>
        <v>1</v>
      </c>
    </row>
    <row r="568" spans="4:6" ht="12" hidden="1" x14ac:dyDescent="0.3">
      <c r="D568" s="16" t="str">
        <f t="shared" si="290"/>
        <v/>
      </c>
      <c r="F568" s="16">
        <f t="shared" si="291"/>
        <v>1</v>
      </c>
    </row>
    <row r="569" spans="4:6" ht="12" hidden="1" x14ac:dyDescent="0.3">
      <c r="D569" s="16" t="str">
        <f t="shared" si="290"/>
        <v/>
      </c>
      <c r="F569" s="16">
        <f t="shared" si="291"/>
        <v>1</v>
      </c>
    </row>
    <row r="570" spans="4:6" ht="12" hidden="1" x14ac:dyDescent="0.3">
      <c r="D570" s="16" t="str">
        <f t="shared" si="290"/>
        <v/>
      </c>
      <c r="F570" s="16">
        <f t="shared" si="291"/>
        <v>1</v>
      </c>
    </row>
    <row r="571" spans="4:6" ht="12" hidden="1" x14ac:dyDescent="0.3">
      <c r="D571" s="16" t="str">
        <f t="shared" si="290"/>
        <v/>
      </c>
      <c r="F571" s="16">
        <f t="shared" si="291"/>
        <v>1</v>
      </c>
    </row>
    <row r="572" spans="4:6" ht="12" hidden="1" x14ac:dyDescent="0.3">
      <c r="D572" s="16" t="str">
        <f t="shared" si="290"/>
        <v/>
      </c>
      <c r="F572" s="16">
        <f t="shared" si="291"/>
        <v>1</v>
      </c>
    </row>
    <row r="573" spans="4:6" ht="12" hidden="1" x14ac:dyDescent="0.3">
      <c r="D573" s="16" t="str">
        <f t="shared" si="290"/>
        <v/>
      </c>
      <c r="F573" s="16">
        <f t="shared" si="291"/>
        <v>1</v>
      </c>
    </row>
    <row r="574" spans="4:6" ht="12" hidden="1" x14ac:dyDescent="0.3">
      <c r="D574" s="16" t="str">
        <f t="shared" si="290"/>
        <v/>
      </c>
      <c r="F574" s="16">
        <f t="shared" si="291"/>
        <v>1</v>
      </c>
    </row>
    <row r="575" spans="4:6" ht="12" hidden="1" x14ac:dyDescent="0.3">
      <c r="D575" s="16" t="str">
        <f t="shared" si="290"/>
        <v/>
      </c>
      <c r="F575" s="16">
        <f t="shared" si="291"/>
        <v>1</v>
      </c>
    </row>
    <row r="576" spans="4:6" ht="12" hidden="1" x14ac:dyDescent="0.3">
      <c r="D576" s="16" t="str">
        <f t="shared" si="290"/>
        <v/>
      </c>
      <c r="F576" s="16">
        <f t="shared" si="291"/>
        <v>1</v>
      </c>
    </row>
    <row r="577" spans="4:6" ht="12" hidden="1" x14ac:dyDescent="0.3">
      <c r="D577" s="16" t="str">
        <f t="shared" si="290"/>
        <v/>
      </c>
      <c r="F577" s="16">
        <f t="shared" si="291"/>
        <v>1</v>
      </c>
    </row>
    <row r="578" spans="4:6" ht="12" hidden="1" x14ac:dyDescent="0.3">
      <c r="D578" s="16" t="str">
        <f t="shared" si="290"/>
        <v/>
      </c>
      <c r="F578" s="16">
        <f t="shared" si="291"/>
        <v>1</v>
      </c>
    </row>
    <row r="579" spans="4:6" ht="12" hidden="1" x14ac:dyDescent="0.3">
      <c r="D579" s="16" t="str">
        <f t="shared" si="290"/>
        <v/>
      </c>
      <c r="F579" s="16">
        <f t="shared" si="291"/>
        <v>1</v>
      </c>
    </row>
    <row r="580" spans="4:6" ht="12" hidden="1" x14ac:dyDescent="0.3">
      <c r="D580" s="16" t="str">
        <f t="shared" si="290"/>
        <v/>
      </c>
      <c r="F580" s="16">
        <f t="shared" si="291"/>
        <v>1</v>
      </c>
    </row>
    <row r="581" spans="4:6" ht="12" hidden="1" x14ac:dyDescent="0.3">
      <c r="D581" s="16" t="str">
        <f t="shared" si="290"/>
        <v/>
      </c>
      <c r="F581" s="16">
        <f t="shared" si="291"/>
        <v>1</v>
      </c>
    </row>
    <row r="582" spans="4:6" ht="12" hidden="1" x14ac:dyDescent="0.3">
      <c r="D582" s="16" t="str">
        <f t="shared" si="290"/>
        <v/>
      </c>
      <c r="F582" s="16">
        <f t="shared" si="291"/>
        <v>1</v>
      </c>
    </row>
    <row r="583" spans="4:6" ht="12" hidden="1" x14ac:dyDescent="0.3">
      <c r="D583" s="16" t="str">
        <f t="shared" si="290"/>
        <v/>
      </c>
      <c r="F583" s="16">
        <f t="shared" si="291"/>
        <v>1</v>
      </c>
    </row>
    <row r="584" spans="4:6" ht="12" hidden="1" x14ac:dyDescent="0.3">
      <c r="D584" s="16" t="str">
        <f t="shared" si="290"/>
        <v/>
      </c>
      <c r="F584" s="16">
        <f t="shared" si="291"/>
        <v>1</v>
      </c>
    </row>
    <row r="585" spans="4:6" ht="12" hidden="1" x14ac:dyDescent="0.3">
      <c r="D585" s="16" t="str">
        <f t="shared" si="290"/>
        <v/>
      </c>
      <c r="F585" s="16">
        <f t="shared" si="291"/>
        <v>1</v>
      </c>
    </row>
    <row r="586" spans="4:6" ht="12" hidden="1" x14ac:dyDescent="0.3">
      <c r="D586" s="16" t="str">
        <f t="shared" si="290"/>
        <v/>
      </c>
      <c r="F586" s="16">
        <f t="shared" si="291"/>
        <v>1</v>
      </c>
    </row>
    <row r="587" spans="4:6" ht="12" hidden="1" x14ac:dyDescent="0.3">
      <c r="D587" s="16" t="str">
        <f t="shared" si="290"/>
        <v/>
      </c>
      <c r="F587" s="16">
        <f t="shared" si="291"/>
        <v>1</v>
      </c>
    </row>
    <row r="588" spans="4:6" ht="12" hidden="1" x14ac:dyDescent="0.3">
      <c r="D588" s="16" t="str">
        <f t="shared" si="290"/>
        <v/>
      </c>
      <c r="F588" s="16">
        <f t="shared" si="291"/>
        <v>1</v>
      </c>
    </row>
    <row r="589" spans="4:6" ht="12" hidden="1" x14ac:dyDescent="0.3">
      <c r="D589" s="16" t="str">
        <f t="shared" si="290"/>
        <v/>
      </c>
      <c r="F589" s="16">
        <f t="shared" si="291"/>
        <v>1</v>
      </c>
    </row>
    <row r="590" spans="4:6" ht="12" hidden="1" x14ac:dyDescent="0.3">
      <c r="D590" s="16" t="str">
        <f t="shared" ref="D590:D653" si="292">LEFT(B207,1)</f>
        <v/>
      </c>
      <c r="F590" s="16">
        <f t="shared" ref="F590:F653" si="293">IF(ISBLANK(B207), 1,IF(OR(D590=$E$398,D590=$E$399,D590=$E$400,D590=$E$401,D590=$E$402),1,0))</f>
        <v>1</v>
      </c>
    </row>
    <row r="591" spans="4:6" ht="12" hidden="1" x14ac:dyDescent="0.3">
      <c r="D591" s="16" t="str">
        <f t="shared" si="292"/>
        <v/>
      </c>
      <c r="F591" s="16">
        <f t="shared" si="293"/>
        <v>1</v>
      </c>
    </row>
    <row r="592" spans="4:6" ht="12" hidden="1" x14ac:dyDescent="0.3">
      <c r="D592" s="16" t="str">
        <f t="shared" si="292"/>
        <v/>
      </c>
      <c r="F592" s="16">
        <f t="shared" si="293"/>
        <v>1</v>
      </c>
    </row>
    <row r="593" spans="4:6" ht="12" hidden="1" x14ac:dyDescent="0.3">
      <c r="D593" s="16" t="str">
        <f t="shared" si="292"/>
        <v/>
      </c>
      <c r="F593" s="16">
        <f t="shared" si="293"/>
        <v>1</v>
      </c>
    </row>
    <row r="594" spans="4:6" ht="12" hidden="1" x14ac:dyDescent="0.3">
      <c r="D594" s="16" t="str">
        <f t="shared" si="292"/>
        <v/>
      </c>
      <c r="F594" s="16">
        <f t="shared" si="293"/>
        <v>1</v>
      </c>
    </row>
    <row r="595" spans="4:6" ht="12" hidden="1" x14ac:dyDescent="0.3">
      <c r="D595" s="16" t="str">
        <f t="shared" si="292"/>
        <v/>
      </c>
      <c r="F595" s="16">
        <f t="shared" si="293"/>
        <v>1</v>
      </c>
    </row>
    <row r="596" spans="4:6" ht="12" hidden="1" x14ac:dyDescent="0.3">
      <c r="D596" s="16" t="str">
        <f t="shared" si="292"/>
        <v/>
      </c>
      <c r="F596" s="16">
        <f t="shared" si="293"/>
        <v>1</v>
      </c>
    </row>
    <row r="597" spans="4:6" ht="12" hidden="1" x14ac:dyDescent="0.3">
      <c r="D597" s="16" t="str">
        <f t="shared" si="292"/>
        <v/>
      </c>
      <c r="F597" s="16">
        <f t="shared" si="293"/>
        <v>1</v>
      </c>
    </row>
    <row r="598" spans="4:6" ht="12" hidden="1" x14ac:dyDescent="0.3">
      <c r="D598" s="16" t="str">
        <f t="shared" si="292"/>
        <v/>
      </c>
      <c r="F598" s="16">
        <f t="shared" si="293"/>
        <v>1</v>
      </c>
    </row>
    <row r="599" spans="4:6" ht="12" hidden="1" x14ac:dyDescent="0.3">
      <c r="D599" s="16" t="str">
        <f t="shared" si="292"/>
        <v/>
      </c>
      <c r="F599" s="16">
        <f t="shared" si="293"/>
        <v>1</v>
      </c>
    </row>
    <row r="600" spans="4:6" ht="12" hidden="1" x14ac:dyDescent="0.3">
      <c r="D600" s="16" t="str">
        <f t="shared" si="292"/>
        <v/>
      </c>
      <c r="F600" s="16">
        <f t="shared" si="293"/>
        <v>1</v>
      </c>
    </row>
    <row r="601" spans="4:6" ht="12" hidden="1" x14ac:dyDescent="0.3">
      <c r="D601" s="16" t="str">
        <f t="shared" si="292"/>
        <v/>
      </c>
      <c r="F601" s="16">
        <f t="shared" si="293"/>
        <v>1</v>
      </c>
    </row>
    <row r="602" spans="4:6" ht="12" hidden="1" x14ac:dyDescent="0.3">
      <c r="D602" s="16" t="str">
        <f t="shared" si="292"/>
        <v/>
      </c>
      <c r="F602" s="16">
        <f t="shared" si="293"/>
        <v>1</v>
      </c>
    </row>
    <row r="603" spans="4:6" ht="12" hidden="1" x14ac:dyDescent="0.3">
      <c r="D603" s="16" t="str">
        <f t="shared" si="292"/>
        <v/>
      </c>
      <c r="F603" s="16">
        <f t="shared" si="293"/>
        <v>1</v>
      </c>
    </row>
    <row r="604" spans="4:6" ht="12" hidden="1" x14ac:dyDescent="0.3">
      <c r="D604" s="16" t="str">
        <f t="shared" si="292"/>
        <v/>
      </c>
      <c r="F604" s="16">
        <f t="shared" si="293"/>
        <v>1</v>
      </c>
    </row>
    <row r="605" spans="4:6" ht="12" hidden="1" x14ac:dyDescent="0.3">
      <c r="D605" s="16" t="str">
        <f t="shared" si="292"/>
        <v/>
      </c>
      <c r="F605" s="16">
        <f t="shared" si="293"/>
        <v>1</v>
      </c>
    </row>
    <row r="606" spans="4:6" ht="12" hidden="1" x14ac:dyDescent="0.3">
      <c r="D606" s="16" t="str">
        <f t="shared" si="292"/>
        <v/>
      </c>
      <c r="F606" s="16">
        <f t="shared" si="293"/>
        <v>1</v>
      </c>
    </row>
    <row r="607" spans="4:6" ht="12" hidden="1" x14ac:dyDescent="0.3">
      <c r="D607" s="16" t="str">
        <f t="shared" si="292"/>
        <v/>
      </c>
      <c r="F607" s="16">
        <f t="shared" si="293"/>
        <v>1</v>
      </c>
    </row>
    <row r="608" spans="4:6" ht="12" hidden="1" x14ac:dyDescent="0.3">
      <c r="D608" s="16" t="str">
        <f t="shared" si="292"/>
        <v/>
      </c>
      <c r="F608" s="16">
        <f t="shared" si="293"/>
        <v>1</v>
      </c>
    </row>
    <row r="609" spans="4:6" ht="12" hidden="1" x14ac:dyDescent="0.3">
      <c r="D609" s="16" t="str">
        <f t="shared" si="292"/>
        <v/>
      </c>
      <c r="F609" s="16">
        <f t="shared" si="293"/>
        <v>1</v>
      </c>
    </row>
    <row r="610" spans="4:6" ht="12" hidden="1" x14ac:dyDescent="0.3">
      <c r="D610" s="16" t="str">
        <f t="shared" si="292"/>
        <v/>
      </c>
      <c r="F610" s="16">
        <f t="shared" si="293"/>
        <v>1</v>
      </c>
    </row>
    <row r="611" spans="4:6" ht="12" hidden="1" x14ac:dyDescent="0.3">
      <c r="D611" s="16" t="str">
        <f t="shared" si="292"/>
        <v/>
      </c>
      <c r="F611" s="16">
        <f t="shared" si="293"/>
        <v>1</v>
      </c>
    </row>
    <row r="612" spans="4:6" ht="12" hidden="1" x14ac:dyDescent="0.3">
      <c r="D612" s="16" t="str">
        <f t="shared" si="292"/>
        <v/>
      </c>
      <c r="F612" s="16">
        <f t="shared" si="293"/>
        <v>1</v>
      </c>
    </row>
    <row r="613" spans="4:6" ht="12" hidden="1" x14ac:dyDescent="0.3">
      <c r="D613" s="16" t="str">
        <f t="shared" si="292"/>
        <v/>
      </c>
      <c r="F613" s="16">
        <f t="shared" si="293"/>
        <v>1</v>
      </c>
    </row>
    <row r="614" spans="4:6" ht="12" hidden="1" x14ac:dyDescent="0.3">
      <c r="D614" s="16" t="str">
        <f t="shared" si="292"/>
        <v/>
      </c>
      <c r="F614" s="16">
        <f t="shared" si="293"/>
        <v>1</v>
      </c>
    </row>
    <row r="615" spans="4:6" ht="12" hidden="1" x14ac:dyDescent="0.3">
      <c r="D615" s="16" t="str">
        <f t="shared" si="292"/>
        <v/>
      </c>
      <c r="F615" s="16">
        <f t="shared" si="293"/>
        <v>1</v>
      </c>
    </row>
    <row r="616" spans="4:6" ht="12" hidden="1" x14ac:dyDescent="0.3">
      <c r="D616" s="16" t="str">
        <f t="shared" si="292"/>
        <v/>
      </c>
      <c r="F616" s="16">
        <f t="shared" si="293"/>
        <v>1</v>
      </c>
    </row>
    <row r="617" spans="4:6" ht="12" hidden="1" x14ac:dyDescent="0.3">
      <c r="D617" s="16" t="str">
        <f t="shared" si="292"/>
        <v/>
      </c>
      <c r="F617" s="16">
        <f t="shared" si="293"/>
        <v>1</v>
      </c>
    </row>
    <row r="618" spans="4:6" ht="12" hidden="1" x14ac:dyDescent="0.3">
      <c r="D618" s="16" t="str">
        <f t="shared" si="292"/>
        <v/>
      </c>
      <c r="F618" s="16">
        <f t="shared" si="293"/>
        <v>1</v>
      </c>
    </row>
    <row r="619" spans="4:6" ht="12" hidden="1" x14ac:dyDescent="0.3">
      <c r="D619" s="16" t="str">
        <f t="shared" si="292"/>
        <v/>
      </c>
      <c r="F619" s="16">
        <f t="shared" si="293"/>
        <v>1</v>
      </c>
    </row>
    <row r="620" spans="4:6" ht="12" hidden="1" x14ac:dyDescent="0.3">
      <c r="D620" s="16" t="str">
        <f t="shared" si="292"/>
        <v/>
      </c>
      <c r="F620" s="16">
        <f t="shared" si="293"/>
        <v>1</v>
      </c>
    </row>
    <row r="621" spans="4:6" ht="12" hidden="1" x14ac:dyDescent="0.3">
      <c r="D621" s="16" t="str">
        <f t="shared" si="292"/>
        <v/>
      </c>
      <c r="F621" s="16">
        <f t="shared" si="293"/>
        <v>1</v>
      </c>
    </row>
    <row r="622" spans="4:6" ht="12" hidden="1" x14ac:dyDescent="0.3">
      <c r="D622" s="16" t="str">
        <f t="shared" si="292"/>
        <v/>
      </c>
      <c r="F622" s="16">
        <f t="shared" si="293"/>
        <v>1</v>
      </c>
    </row>
    <row r="623" spans="4:6" ht="12" hidden="1" x14ac:dyDescent="0.3">
      <c r="D623" s="16" t="str">
        <f t="shared" si="292"/>
        <v/>
      </c>
      <c r="F623" s="16">
        <f t="shared" si="293"/>
        <v>1</v>
      </c>
    </row>
    <row r="624" spans="4:6" ht="12" hidden="1" x14ac:dyDescent="0.3">
      <c r="D624" s="16" t="str">
        <f t="shared" si="292"/>
        <v/>
      </c>
      <c r="F624" s="16">
        <f t="shared" si="293"/>
        <v>1</v>
      </c>
    </row>
    <row r="625" spans="4:6" ht="12" hidden="1" x14ac:dyDescent="0.3">
      <c r="D625" s="16" t="str">
        <f t="shared" si="292"/>
        <v/>
      </c>
      <c r="F625" s="16">
        <f t="shared" si="293"/>
        <v>1</v>
      </c>
    </row>
    <row r="626" spans="4:6" ht="12" hidden="1" x14ac:dyDescent="0.3">
      <c r="D626" s="16" t="str">
        <f t="shared" si="292"/>
        <v/>
      </c>
      <c r="F626" s="16">
        <f t="shared" si="293"/>
        <v>1</v>
      </c>
    </row>
    <row r="627" spans="4:6" ht="12" hidden="1" x14ac:dyDescent="0.3">
      <c r="D627" s="16" t="str">
        <f t="shared" si="292"/>
        <v/>
      </c>
      <c r="F627" s="16">
        <f t="shared" si="293"/>
        <v>1</v>
      </c>
    </row>
    <row r="628" spans="4:6" ht="12" hidden="1" x14ac:dyDescent="0.3">
      <c r="D628" s="16" t="str">
        <f t="shared" si="292"/>
        <v/>
      </c>
      <c r="F628" s="16">
        <f t="shared" si="293"/>
        <v>1</v>
      </c>
    </row>
    <row r="629" spans="4:6" ht="12" hidden="1" x14ac:dyDescent="0.3">
      <c r="D629" s="16" t="str">
        <f t="shared" si="292"/>
        <v/>
      </c>
      <c r="F629" s="16">
        <f t="shared" si="293"/>
        <v>1</v>
      </c>
    </row>
    <row r="630" spans="4:6" ht="12" hidden="1" x14ac:dyDescent="0.3">
      <c r="D630" s="16" t="str">
        <f t="shared" si="292"/>
        <v/>
      </c>
      <c r="F630" s="16">
        <f t="shared" si="293"/>
        <v>1</v>
      </c>
    </row>
    <row r="631" spans="4:6" ht="12" hidden="1" x14ac:dyDescent="0.3">
      <c r="D631" s="16" t="str">
        <f t="shared" si="292"/>
        <v/>
      </c>
      <c r="F631" s="16">
        <f t="shared" si="293"/>
        <v>1</v>
      </c>
    </row>
    <row r="632" spans="4:6" ht="12" hidden="1" x14ac:dyDescent="0.3">
      <c r="D632" s="16" t="str">
        <f t="shared" si="292"/>
        <v/>
      </c>
      <c r="F632" s="16">
        <f t="shared" si="293"/>
        <v>1</v>
      </c>
    </row>
    <row r="633" spans="4:6" ht="12" hidden="1" x14ac:dyDescent="0.3">
      <c r="D633" s="16" t="str">
        <f t="shared" si="292"/>
        <v/>
      </c>
      <c r="F633" s="16">
        <f t="shared" si="293"/>
        <v>1</v>
      </c>
    </row>
    <row r="634" spans="4:6" ht="12" hidden="1" x14ac:dyDescent="0.3">
      <c r="D634" s="16" t="str">
        <f t="shared" si="292"/>
        <v/>
      </c>
      <c r="F634" s="16">
        <f t="shared" si="293"/>
        <v>1</v>
      </c>
    </row>
    <row r="635" spans="4:6" ht="12" hidden="1" x14ac:dyDescent="0.3">
      <c r="D635" s="16" t="str">
        <f t="shared" si="292"/>
        <v/>
      </c>
      <c r="F635" s="16">
        <f t="shared" si="293"/>
        <v>1</v>
      </c>
    </row>
    <row r="636" spans="4:6" ht="12" hidden="1" x14ac:dyDescent="0.3">
      <c r="D636" s="16" t="str">
        <f t="shared" si="292"/>
        <v/>
      </c>
      <c r="F636" s="16">
        <f t="shared" si="293"/>
        <v>1</v>
      </c>
    </row>
    <row r="637" spans="4:6" ht="12" hidden="1" x14ac:dyDescent="0.3">
      <c r="D637" s="16" t="str">
        <f t="shared" si="292"/>
        <v/>
      </c>
      <c r="F637" s="16">
        <f t="shared" si="293"/>
        <v>1</v>
      </c>
    </row>
    <row r="638" spans="4:6" ht="12" hidden="1" x14ac:dyDescent="0.3">
      <c r="D638" s="16" t="str">
        <f t="shared" si="292"/>
        <v/>
      </c>
      <c r="F638" s="16">
        <f t="shared" si="293"/>
        <v>1</v>
      </c>
    </row>
    <row r="639" spans="4:6" ht="12" hidden="1" x14ac:dyDescent="0.3">
      <c r="D639" s="16" t="str">
        <f t="shared" si="292"/>
        <v/>
      </c>
      <c r="F639" s="16">
        <f t="shared" si="293"/>
        <v>1</v>
      </c>
    </row>
    <row r="640" spans="4:6" ht="12" hidden="1" x14ac:dyDescent="0.3">
      <c r="D640" s="16" t="str">
        <f t="shared" si="292"/>
        <v/>
      </c>
      <c r="F640" s="16">
        <f t="shared" si="293"/>
        <v>1</v>
      </c>
    </row>
    <row r="641" spans="4:6" ht="12" hidden="1" x14ac:dyDescent="0.3">
      <c r="D641" s="16" t="str">
        <f t="shared" si="292"/>
        <v/>
      </c>
      <c r="F641" s="16">
        <f t="shared" si="293"/>
        <v>1</v>
      </c>
    </row>
    <row r="642" spans="4:6" ht="12" hidden="1" x14ac:dyDescent="0.3">
      <c r="D642" s="16" t="str">
        <f t="shared" si="292"/>
        <v/>
      </c>
      <c r="F642" s="16">
        <f t="shared" si="293"/>
        <v>1</v>
      </c>
    </row>
    <row r="643" spans="4:6" ht="12" hidden="1" x14ac:dyDescent="0.3">
      <c r="D643" s="16" t="str">
        <f t="shared" si="292"/>
        <v/>
      </c>
      <c r="F643" s="16">
        <f t="shared" si="293"/>
        <v>1</v>
      </c>
    </row>
    <row r="644" spans="4:6" ht="12" hidden="1" x14ac:dyDescent="0.3">
      <c r="D644" s="16" t="str">
        <f t="shared" si="292"/>
        <v/>
      </c>
      <c r="F644" s="16">
        <f t="shared" si="293"/>
        <v>1</v>
      </c>
    </row>
    <row r="645" spans="4:6" ht="12" hidden="1" x14ac:dyDescent="0.3">
      <c r="D645" s="16" t="str">
        <f t="shared" si="292"/>
        <v/>
      </c>
      <c r="F645" s="16">
        <f t="shared" si="293"/>
        <v>1</v>
      </c>
    </row>
    <row r="646" spans="4:6" ht="12" hidden="1" x14ac:dyDescent="0.3">
      <c r="D646" s="16" t="str">
        <f t="shared" si="292"/>
        <v/>
      </c>
      <c r="F646" s="16">
        <f t="shared" si="293"/>
        <v>1</v>
      </c>
    </row>
    <row r="647" spans="4:6" ht="12" hidden="1" x14ac:dyDescent="0.3">
      <c r="D647" s="16" t="str">
        <f t="shared" si="292"/>
        <v/>
      </c>
      <c r="F647" s="16">
        <f t="shared" si="293"/>
        <v>1</v>
      </c>
    </row>
    <row r="648" spans="4:6" ht="12" hidden="1" x14ac:dyDescent="0.3">
      <c r="D648" s="16" t="str">
        <f t="shared" si="292"/>
        <v/>
      </c>
      <c r="F648" s="16">
        <f t="shared" si="293"/>
        <v>1</v>
      </c>
    </row>
    <row r="649" spans="4:6" ht="12" hidden="1" x14ac:dyDescent="0.3">
      <c r="D649" s="16" t="str">
        <f t="shared" si="292"/>
        <v/>
      </c>
      <c r="F649" s="16">
        <f t="shared" si="293"/>
        <v>1</v>
      </c>
    </row>
    <row r="650" spans="4:6" ht="12" hidden="1" x14ac:dyDescent="0.3">
      <c r="D650" s="16" t="str">
        <f t="shared" si="292"/>
        <v/>
      </c>
      <c r="F650" s="16">
        <f t="shared" si="293"/>
        <v>1</v>
      </c>
    </row>
    <row r="651" spans="4:6" ht="12" hidden="1" x14ac:dyDescent="0.3">
      <c r="D651" s="16" t="str">
        <f t="shared" si="292"/>
        <v/>
      </c>
      <c r="F651" s="16">
        <f t="shared" si="293"/>
        <v>1</v>
      </c>
    </row>
    <row r="652" spans="4:6" ht="12" hidden="1" x14ac:dyDescent="0.3">
      <c r="D652" s="16" t="str">
        <f t="shared" si="292"/>
        <v/>
      </c>
      <c r="F652" s="16">
        <f t="shared" si="293"/>
        <v>1</v>
      </c>
    </row>
    <row r="653" spans="4:6" ht="12" hidden="1" x14ac:dyDescent="0.3">
      <c r="D653" s="16" t="str">
        <f t="shared" si="292"/>
        <v/>
      </c>
      <c r="F653" s="16">
        <f t="shared" si="293"/>
        <v>1</v>
      </c>
    </row>
    <row r="654" spans="4:6" ht="12" hidden="1" x14ac:dyDescent="0.3">
      <c r="D654" s="16" t="str">
        <f t="shared" ref="D654:D698" si="294">LEFT(B271,1)</f>
        <v/>
      </c>
      <c r="F654" s="16">
        <f t="shared" ref="F654:F698" si="295">IF(ISBLANK(B271), 1,IF(OR(D654=$E$398,D654=$E$399,D654=$E$400,D654=$E$401,D654=$E$402),1,0))</f>
        <v>1</v>
      </c>
    </row>
    <row r="655" spans="4:6" ht="12" hidden="1" x14ac:dyDescent="0.3">
      <c r="D655" s="16" t="str">
        <f t="shared" si="294"/>
        <v/>
      </c>
      <c r="F655" s="16">
        <f t="shared" si="295"/>
        <v>1</v>
      </c>
    </row>
    <row r="656" spans="4:6" ht="12" hidden="1" x14ac:dyDescent="0.3">
      <c r="D656" s="16" t="str">
        <f t="shared" si="294"/>
        <v/>
      </c>
      <c r="F656" s="16">
        <f t="shared" si="295"/>
        <v>1</v>
      </c>
    </row>
    <row r="657" spans="4:6" ht="12" hidden="1" x14ac:dyDescent="0.3">
      <c r="D657" s="16" t="str">
        <f t="shared" si="294"/>
        <v/>
      </c>
      <c r="F657" s="16">
        <f t="shared" si="295"/>
        <v>1</v>
      </c>
    </row>
    <row r="658" spans="4:6" ht="12" hidden="1" x14ac:dyDescent="0.3">
      <c r="D658" s="16" t="str">
        <f t="shared" si="294"/>
        <v/>
      </c>
      <c r="F658" s="16">
        <f t="shared" si="295"/>
        <v>1</v>
      </c>
    </row>
    <row r="659" spans="4:6" ht="12" hidden="1" x14ac:dyDescent="0.3">
      <c r="D659" s="16" t="str">
        <f t="shared" si="294"/>
        <v/>
      </c>
      <c r="F659" s="16">
        <f t="shared" si="295"/>
        <v>1</v>
      </c>
    </row>
    <row r="660" spans="4:6" ht="12" hidden="1" x14ac:dyDescent="0.3">
      <c r="D660" s="16" t="str">
        <f t="shared" si="294"/>
        <v/>
      </c>
      <c r="F660" s="16">
        <f t="shared" si="295"/>
        <v>1</v>
      </c>
    </row>
    <row r="661" spans="4:6" ht="12" hidden="1" x14ac:dyDescent="0.3">
      <c r="D661" s="16" t="str">
        <f t="shared" si="294"/>
        <v/>
      </c>
      <c r="F661" s="16">
        <f t="shared" si="295"/>
        <v>1</v>
      </c>
    </row>
    <row r="662" spans="4:6" ht="12" hidden="1" x14ac:dyDescent="0.3">
      <c r="D662" s="16" t="str">
        <f t="shared" si="294"/>
        <v/>
      </c>
      <c r="F662" s="16">
        <f t="shared" si="295"/>
        <v>1</v>
      </c>
    </row>
    <row r="663" spans="4:6" ht="12" hidden="1" x14ac:dyDescent="0.3">
      <c r="D663" s="16" t="str">
        <f t="shared" si="294"/>
        <v/>
      </c>
      <c r="F663" s="16">
        <f t="shared" si="295"/>
        <v>1</v>
      </c>
    </row>
    <row r="664" spans="4:6" ht="12" hidden="1" x14ac:dyDescent="0.3">
      <c r="D664" s="16" t="str">
        <f t="shared" si="294"/>
        <v/>
      </c>
      <c r="F664" s="16">
        <f t="shared" si="295"/>
        <v>1</v>
      </c>
    </row>
    <row r="665" spans="4:6" ht="12" hidden="1" x14ac:dyDescent="0.3">
      <c r="D665" s="16" t="str">
        <f t="shared" si="294"/>
        <v/>
      </c>
      <c r="F665" s="16">
        <f t="shared" si="295"/>
        <v>1</v>
      </c>
    </row>
    <row r="666" spans="4:6" ht="12" hidden="1" x14ac:dyDescent="0.3">
      <c r="D666" s="16" t="str">
        <f t="shared" si="294"/>
        <v/>
      </c>
      <c r="F666" s="16">
        <f t="shared" si="295"/>
        <v>1</v>
      </c>
    </row>
    <row r="667" spans="4:6" ht="12" hidden="1" x14ac:dyDescent="0.3">
      <c r="D667" s="16" t="str">
        <f t="shared" si="294"/>
        <v/>
      </c>
      <c r="F667" s="16">
        <f t="shared" si="295"/>
        <v>1</v>
      </c>
    </row>
    <row r="668" spans="4:6" ht="12" hidden="1" x14ac:dyDescent="0.3">
      <c r="D668" s="16" t="str">
        <f t="shared" si="294"/>
        <v/>
      </c>
      <c r="F668" s="16">
        <f t="shared" si="295"/>
        <v>1</v>
      </c>
    </row>
    <row r="669" spans="4:6" ht="12" hidden="1" x14ac:dyDescent="0.3">
      <c r="D669" s="16" t="str">
        <f t="shared" si="294"/>
        <v/>
      </c>
      <c r="F669" s="16">
        <f t="shared" si="295"/>
        <v>1</v>
      </c>
    </row>
    <row r="670" spans="4:6" ht="12" hidden="1" x14ac:dyDescent="0.3">
      <c r="D670" s="16" t="str">
        <f t="shared" si="294"/>
        <v/>
      </c>
      <c r="F670" s="16">
        <f t="shared" si="295"/>
        <v>1</v>
      </c>
    </row>
    <row r="671" spans="4:6" ht="12" hidden="1" x14ac:dyDescent="0.3">
      <c r="D671" s="16" t="str">
        <f t="shared" si="294"/>
        <v/>
      </c>
      <c r="F671" s="16">
        <f t="shared" si="295"/>
        <v>1</v>
      </c>
    </row>
    <row r="672" spans="4:6" ht="12" hidden="1" x14ac:dyDescent="0.3">
      <c r="D672" s="16" t="str">
        <f t="shared" si="294"/>
        <v/>
      </c>
      <c r="F672" s="16">
        <f t="shared" si="295"/>
        <v>1</v>
      </c>
    </row>
    <row r="673" spans="4:6" ht="12" hidden="1" x14ac:dyDescent="0.3">
      <c r="D673" s="16" t="str">
        <f t="shared" si="294"/>
        <v/>
      </c>
      <c r="F673" s="16">
        <f t="shared" si="295"/>
        <v>1</v>
      </c>
    </row>
    <row r="674" spans="4:6" ht="12" hidden="1" x14ac:dyDescent="0.3">
      <c r="D674" s="16" t="str">
        <f t="shared" si="294"/>
        <v/>
      </c>
      <c r="F674" s="16">
        <f t="shared" si="295"/>
        <v>1</v>
      </c>
    </row>
    <row r="675" spans="4:6" ht="12" hidden="1" x14ac:dyDescent="0.3">
      <c r="D675" s="16" t="str">
        <f t="shared" si="294"/>
        <v/>
      </c>
      <c r="F675" s="16">
        <f t="shared" si="295"/>
        <v>1</v>
      </c>
    </row>
    <row r="676" spans="4:6" ht="12" hidden="1" x14ac:dyDescent="0.3">
      <c r="D676" s="16" t="str">
        <f t="shared" si="294"/>
        <v/>
      </c>
      <c r="F676" s="16">
        <f t="shared" si="295"/>
        <v>1</v>
      </c>
    </row>
    <row r="677" spans="4:6" ht="12" hidden="1" x14ac:dyDescent="0.3">
      <c r="D677" s="16" t="str">
        <f t="shared" si="294"/>
        <v/>
      </c>
      <c r="F677" s="16">
        <f t="shared" si="295"/>
        <v>1</v>
      </c>
    </row>
    <row r="678" spans="4:6" ht="12" hidden="1" x14ac:dyDescent="0.3">
      <c r="D678" s="16" t="str">
        <f t="shared" si="294"/>
        <v/>
      </c>
      <c r="F678" s="16">
        <f t="shared" si="295"/>
        <v>1</v>
      </c>
    </row>
    <row r="679" spans="4:6" ht="12" hidden="1" x14ac:dyDescent="0.3">
      <c r="D679" s="16" t="str">
        <f t="shared" si="294"/>
        <v/>
      </c>
      <c r="F679" s="16">
        <f t="shared" si="295"/>
        <v>1</v>
      </c>
    </row>
    <row r="680" spans="4:6" ht="12" hidden="1" x14ac:dyDescent="0.3">
      <c r="D680" s="16" t="str">
        <f t="shared" si="294"/>
        <v/>
      </c>
      <c r="F680" s="16">
        <f t="shared" si="295"/>
        <v>1</v>
      </c>
    </row>
    <row r="681" spans="4:6" ht="12" hidden="1" x14ac:dyDescent="0.3">
      <c r="D681" s="16" t="str">
        <f t="shared" si="294"/>
        <v/>
      </c>
      <c r="F681" s="16">
        <f t="shared" si="295"/>
        <v>1</v>
      </c>
    </row>
    <row r="682" spans="4:6" ht="12" hidden="1" x14ac:dyDescent="0.3">
      <c r="D682" s="16" t="str">
        <f t="shared" si="294"/>
        <v/>
      </c>
      <c r="F682" s="16">
        <f t="shared" si="295"/>
        <v>1</v>
      </c>
    </row>
    <row r="683" spans="4:6" ht="12" hidden="1" x14ac:dyDescent="0.3">
      <c r="D683" s="16" t="str">
        <f t="shared" si="294"/>
        <v/>
      </c>
      <c r="F683" s="16">
        <f t="shared" si="295"/>
        <v>1</v>
      </c>
    </row>
    <row r="684" spans="4:6" ht="12" hidden="1" x14ac:dyDescent="0.3">
      <c r="D684" s="16" t="str">
        <f t="shared" si="294"/>
        <v/>
      </c>
      <c r="F684" s="16">
        <f t="shared" si="295"/>
        <v>1</v>
      </c>
    </row>
    <row r="685" spans="4:6" ht="12" hidden="1" x14ac:dyDescent="0.3">
      <c r="D685" s="16" t="str">
        <f t="shared" si="294"/>
        <v/>
      </c>
      <c r="F685" s="16">
        <f t="shared" si="295"/>
        <v>1</v>
      </c>
    </row>
    <row r="686" spans="4:6" ht="12" hidden="1" x14ac:dyDescent="0.3">
      <c r="D686" s="16" t="str">
        <f t="shared" si="294"/>
        <v/>
      </c>
      <c r="F686" s="16">
        <f t="shared" si="295"/>
        <v>1</v>
      </c>
    </row>
    <row r="687" spans="4:6" ht="12" hidden="1" x14ac:dyDescent="0.3">
      <c r="D687" s="16" t="str">
        <f t="shared" si="294"/>
        <v/>
      </c>
      <c r="F687" s="16">
        <f t="shared" si="295"/>
        <v>1</v>
      </c>
    </row>
    <row r="688" spans="4:6" ht="12" hidden="1" x14ac:dyDescent="0.3">
      <c r="D688" s="16" t="str">
        <f t="shared" si="294"/>
        <v/>
      </c>
      <c r="F688" s="16">
        <f t="shared" si="295"/>
        <v>1</v>
      </c>
    </row>
    <row r="689" spans="4:6" ht="12" hidden="1" x14ac:dyDescent="0.3">
      <c r="D689" s="16" t="str">
        <f t="shared" si="294"/>
        <v/>
      </c>
      <c r="F689" s="16">
        <f t="shared" si="295"/>
        <v>1</v>
      </c>
    </row>
    <row r="690" spans="4:6" ht="12" hidden="1" x14ac:dyDescent="0.3">
      <c r="D690" s="16" t="str">
        <f t="shared" si="294"/>
        <v/>
      </c>
      <c r="F690" s="16">
        <f t="shared" si="295"/>
        <v>1</v>
      </c>
    </row>
    <row r="691" spans="4:6" ht="12" hidden="1" x14ac:dyDescent="0.3">
      <c r="D691" s="16" t="str">
        <f t="shared" si="294"/>
        <v/>
      </c>
      <c r="F691" s="16">
        <f t="shared" si="295"/>
        <v>1</v>
      </c>
    </row>
    <row r="692" spans="4:6" ht="12" hidden="1" x14ac:dyDescent="0.3">
      <c r="D692" s="16" t="str">
        <f t="shared" si="294"/>
        <v/>
      </c>
      <c r="F692" s="16">
        <f t="shared" si="295"/>
        <v>1</v>
      </c>
    </row>
    <row r="693" spans="4:6" ht="12" hidden="1" x14ac:dyDescent="0.3">
      <c r="D693" s="16" t="str">
        <f t="shared" si="294"/>
        <v/>
      </c>
      <c r="F693" s="16">
        <f t="shared" si="295"/>
        <v>1</v>
      </c>
    </row>
    <row r="694" spans="4:6" ht="12" hidden="1" x14ac:dyDescent="0.3">
      <c r="D694" s="16" t="str">
        <f t="shared" si="294"/>
        <v/>
      </c>
      <c r="F694" s="16">
        <f t="shared" si="295"/>
        <v>1</v>
      </c>
    </row>
    <row r="695" spans="4:6" ht="12" hidden="1" x14ac:dyDescent="0.3">
      <c r="D695" s="16" t="str">
        <f t="shared" si="294"/>
        <v/>
      </c>
      <c r="F695" s="16">
        <f t="shared" si="295"/>
        <v>1</v>
      </c>
    </row>
    <row r="696" spans="4:6" ht="12" hidden="1" x14ac:dyDescent="0.3">
      <c r="D696" s="16" t="str">
        <f t="shared" si="294"/>
        <v/>
      </c>
      <c r="F696" s="16">
        <f t="shared" si="295"/>
        <v>1</v>
      </c>
    </row>
    <row r="697" spans="4:6" ht="12" hidden="1" x14ac:dyDescent="0.3">
      <c r="D697" s="16" t="str">
        <f t="shared" si="294"/>
        <v/>
      </c>
      <c r="F697" s="16">
        <f t="shared" si="295"/>
        <v>1</v>
      </c>
    </row>
    <row r="698" spans="4:6" ht="12" hidden="1" x14ac:dyDescent="0.3">
      <c r="D698" s="16" t="str">
        <f t="shared" si="294"/>
        <v/>
      </c>
      <c r="F698" s="16">
        <f t="shared" si="295"/>
        <v>1</v>
      </c>
    </row>
    <row r="699" spans="4:6" ht="12" x14ac:dyDescent="0.3">
      <c r="D699" s="16"/>
    </row>
    <row r="700" spans="4:6" ht="12" x14ac:dyDescent="0.3">
      <c r="D700" s="16"/>
    </row>
    <row r="701" spans="4:6" ht="12" x14ac:dyDescent="0.3">
      <c r="D701" s="16"/>
    </row>
    <row r="702" spans="4:6" ht="12" x14ac:dyDescent="0.3">
      <c r="D702" s="16"/>
    </row>
    <row r="703" spans="4:6" ht="12" x14ac:dyDescent="0.3">
      <c r="D703" s="16"/>
    </row>
    <row r="704" spans="4:6" ht="12" x14ac:dyDescent="0.3">
      <c r="D704" s="16"/>
    </row>
    <row r="705" spans="4:4" ht="12" x14ac:dyDescent="0.3">
      <c r="D705" s="16"/>
    </row>
    <row r="706" spans="4:4" ht="12" x14ac:dyDescent="0.3">
      <c r="D706" s="16"/>
    </row>
    <row r="707" spans="4:4" ht="12" x14ac:dyDescent="0.3">
      <c r="D707" s="16"/>
    </row>
    <row r="708" spans="4:4" ht="12" x14ac:dyDescent="0.3">
      <c r="D708" s="16"/>
    </row>
    <row r="709" spans="4:4" ht="12" x14ac:dyDescent="0.3">
      <c r="D709" s="16"/>
    </row>
    <row r="710" spans="4:4" ht="12" x14ac:dyDescent="0.3">
      <c r="D710" s="16"/>
    </row>
    <row r="711" spans="4:4" ht="12" x14ac:dyDescent="0.3">
      <c r="D711" s="16"/>
    </row>
    <row r="712" spans="4:4" ht="12" x14ac:dyDescent="0.3">
      <c r="D712" s="16"/>
    </row>
    <row r="713" spans="4:4" ht="12" x14ac:dyDescent="0.3">
      <c r="D713" s="16"/>
    </row>
    <row r="714" spans="4:4" ht="12" x14ac:dyDescent="0.3">
      <c r="D714" s="16"/>
    </row>
    <row r="715" spans="4:4" ht="12" x14ac:dyDescent="0.3">
      <c r="D715" s="16"/>
    </row>
    <row r="716" spans="4:4" ht="12" x14ac:dyDescent="0.3">
      <c r="D716" s="16"/>
    </row>
    <row r="717" spans="4:4" ht="12" x14ac:dyDescent="0.3">
      <c r="D717" s="16"/>
    </row>
    <row r="718" spans="4:4" ht="12" x14ac:dyDescent="0.3">
      <c r="D718" s="16"/>
    </row>
    <row r="719" spans="4:4" ht="12" x14ac:dyDescent="0.3">
      <c r="D719" s="16"/>
    </row>
    <row r="720" spans="4:4" ht="12" x14ac:dyDescent="0.3">
      <c r="D720" s="16"/>
    </row>
    <row r="721" spans="4:4" ht="12" x14ac:dyDescent="0.3">
      <c r="D721" s="16"/>
    </row>
    <row r="722" spans="4:4" ht="12" x14ac:dyDescent="0.3">
      <c r="D722" s="16"/>
    </row>
    <row r="723" spans="4:4" ht="12" x14ac:dyDescent="0.3">
      <c r="D723" s="16"/>
    </row>
    <row r="724" spans="4:4" ht="12" x14ac:dyDescent="0.3">
      <c r="D724" s="16"/>
    </row>
    <row r="725" spans="4:4" ht="12" x14ac:dyDescent="0.3">
      <c r="D725" s="16"/>
    </row>
    <row r="726" spans="4:4" ht="12" x14ac:dyDescent="0.3">
      <c r="D726" s="16"/>
    </row>
    <row r="727" spans="4:4" ht="12" x14ac:dyDescent="0.3">
      <c r="D727" s="16"/>
    </row>
    <row r="728" spans="4:4" ht="12" x14ac:dyDescent="0.3">
      <c r="D728" s="16"/>
    </row>
    <row r="729" spans="4:4" ht="12" x14ac:dyDescent="0.3">
      <c r="D729" s="16"/>
    </row>
    <row r="730" spans="4:4" ht="12" x14ac:dyDescent="0.3">
      <c r="D730" s="16"/>
    </row>
    <row r="731" spans="4:4" ht="12" x14ac:dyDescent="0.3">
      <c r="D731" s="16"/>
    </row>
    <row r="732" spans="4:4" ht="12" x14ac:dyDescent="0.3">
      <c r="D732" s="16"/>
    </row>
    <row r="733" spans="4:4" ht="12" x14ac:dyDescent="0.3">
      <c r="D733" s="16"/>
    </row>
    <row r="734" spans="4:4" ht="12" x14ac:dyDescent="0.3">
      <c r="D734" s="16"/>
    </row>
    <row r="735" spans="4:4" ht="12" x14ac:dyDescent="0.3">
      <c r="D735" s="16"/>
    </row>
    <row r="736" spans="4:4" ht="12" x14ac:dyDescent="0.3">
      <c r="D736" s="16"/>
    </row>
    <row r="737" spans="4:4" ht="12" x14ac:dyDescent="0.3">
      <c r="D737" s="16"/>
    </row>
    <row r="738" spans="4:4" ht="12" x14ac:dyDescent="0.3">
      <c r="D738" s="16"/>
    </row>
    <row r="739" spans="4:4" ht="12" x14ac:dyDescent="0.3">
      <c r="D739" s="16"/>
    </row>
    <row r="740" spans="4:4" ht="12" x14ac:dyDescent="0.3">
      <c r="D740" s="16"/>
    </row>
    <row r="741" spans="4:4" ht="12" x14ac:dyDescent="0.3">
      <c r="D741" s="16"/>
    </row>
    <row r="742" spans="4:4" ht="12" x14ac:dyDescent="0.3">
      <c r="D742" s="16"/>
    </row>
    <row r="743" spans="4:4" ht="12" x14ac:dyDescent="0.3">
      <c r="D743" s="16"/>
    </row>
    <row r="744" spans="4:4" ht="12" x14ac:dyDescent="0.3">
      <c r="D744" s="16"/>
    </row>
    <row r="745" spans="4:4" ht="12" x14ac:dyDescent="0.3">
      <c r="D745" s="16"/>
    </row>
    <row r="746" spans="4:4" ht="12" x14ac:dyDescent="0.3">
      <c r="D746" s="16"/>
    </row>
    <row r="747" spans="4:4" ht="12" x14ac:dyDescent="0.3">
      <c r="D747" s="16"/>
    </row>
    <row r="748" spans="4:4" ht="12" x14ac:dyDescent="0.3">
      <c r="D748" s="16"/>
    </row>
    <row r="749" spans="4:4" ht="12" x14ac:dyDescent="0.3">
      <c r="D749" s="16"/>
    </row>
    <row r="750" spans="4:4" ht="12" x14ac:dyDescent="0.3">
      <c r="D750" s="16"/>
    </row>
    <row r="751" spans="4:4" ht="12" x14ac:dyDescent="0.3">
      <c r="D751" s="16"/>
    </row>
    <row r="752" spans="4:4" ht="12" x14ac:dyDescent="0.3">
      <c r="D752" s="16"/>
    </row>
    <row r="753" spans="4:4" ht="12" x14ac:dyDescent="0.3">
      <c r="D753" s="16"/>
    </row>
    <row r="754" spans="4:4" ht="12" x14ac:dyDescent="0.3">
      <c r="D754" s="16"/>
    </row>
    <row r="755" spans="4:4" ht="12" x14ac:dyDescent="0.3">
      <c r="D755" s="16"/>
    </row>
    <row r="756" spans="4:4" ht="12" x14ac:dyDescent="0.3">
      <c r="D756" s="16"/>
    </row>
    <row r="757" spans="4:4" ht="12" x14ac:dyDescent="0.3">
      <c r="D757" s="16"/>
    </row>
    <row r="758" spans="4:4" ht="12" x14ac:dyDescent="0.3">
      <c r="D758" s="16"/>
    </row>
    <row r="759" spans="4:4" ht="12" x14ac:dyDescent="0.3">
      <c r="D759" s="16"/>
    </row>
    <row r="760" spans="4:4" ht="12" x14ac:dyDescent="0.3">
      <c r="D760" s="16"/>
    </row>
    <row r="761" spans="4:4" ht="12" x14ac:dyDescent="0.3">
      <c r="D761" s="16"/>
    </row>
    <row r="762" spans="4:4" ht="12" x14ac:dyDescent="0.3">
      <c r="D762" s="16"/>
    </row>
    <row r="763" spans="4:4" ht="12" x14ac:dyDescent="0.3">
      <c r="D763" s="16"/>
    </row>
    <row r="764" spans="4:4" ht="12" x14ac:dyDescent="0.3">
      <c r="D764" s="16"/>
    </row>
    <row r="765" spans="4:4" ht="12" x14ac:dyDescent="0.3">
      <c r="D765" s="16"/>
    </row>
    <row r="766" spans="4:4" ht="12" x14ac:dyDescent="0.3">
      <c r="D766" s="16"/>
    </row>
    <row r="767" spans="4:4" ht="12" x14ac:dyDescent="0.3">
      <c r="D767" s="16"/>
    </row>
    <row r="768" spans="4:4" ht="12" x14ac:dyDescent="0.3">
      <c r="D768" s="16"/>
    </row>
    <row r="769" spans="4:4" ht="12" x14ac:dyDescent="0.3">
      <c r="D769" s="16"/>
    </row>
    <row r="770" spans="4:4" ht="12" x14ac:dyDescent="0.3">
      <c r="D770" s="16"/>
    </row>
    <row r="771" spans="4:4" ht="12" x14ac:dyDescent="0.3">
      <c r="D771" s="16"/>
    </row>
    <row r="772" spans="4:4" ht="12" x14ac:dyDescent="0.3">
      <c r="D772" s="16"/>
    </row>
    <row r="773" spans="4:4" ht="12" x14ac:dyDescent="0.3">
      <c r="D773" s="16"/>
    </row>
    <row r="774" spans="4:4" ht="12" x14ac:dyDescent="0.3">
      <c r="D774" s="16"/>
    </row>
    <row r="775" spans="4:4" ht="12" x14ac:dyDescent="0.3">
      <c r="D775" s="16"/>
    </row>
    <row r="776" spans="4:4" ht="12" x14ac:dyDescent="0.3">
      <c r="D776" s="16"/>
    </row>
    <row r="777" spans="4:4" ht="12" x14ac:dyDescent="0.3">
      <c r="D777" s="16"/>
    </row>
    <row r="778" spans="4:4" ht="12" x14ac:dyDescent="0.3">
      <c r="D778" s="16"/>
    </row>
    <row r="779" spans="4:4" ht="12" x14ac:dyDescent="0.3">
      <c r="D779" s="16"/>
    </row>
    <row r="780" spans="4:4" ht="12" x14ac:dyDescent="0.3">
      <c r="D780" s="16"/>
    </row>
    <row r="781" spans="4:4" ht="12" x14ac:dyDescent="0.3">
      <c r="D781" s="16"/>
    </row>
    <row r="782" spans="4:4" ht="12" x14ac:dyDescent="0.3">
      <c r="D782" s="16"/>
    </row>
    <row r="783" spans="4:4" ht="12" x14ac:dyDescent="0.3">
      <c r="D783" s="16"/>
    </row>
    <row r="784" spans="4:4" ht="12" x14ac:dyDescent="0.3">
      <c r="D784" s="16"/>
    </row>
    <row r="785" spans="4:4" ht="12" x14ac:dyDescent="0.3">
      <c r="D785" s="16"/>
    </row>
    <row r="786" spans="4:4" ht="12" x14ac:dyDescent="0.3">
      <c r="D786" s="16"/>
    </row>
    <row r="787" spans="4:4" ht="12" x14ac:dyDescent="0.3">
      <c r="D787" s="16"/>
    </row>
    <row r="788" spans="4:4" ht="12" x14ac:dyDescent="0.3">
      <c r="D788" s="16"/>
    </row>
    <row r="789" spans="4:4" ht="12" x14ac:dyDescent="0.3">
      <c r="D789" s="16"/>
    </row>
    <row r="790" spans="4:4" ht="12" x14ac:dyDescent="0.3">
      <c r="D790" s="16"/>
    </row>
    <row r="791" spans="4:4" ht="12" x14ac:dyDescent="0.3">
      <c r="D791" s="16"/>
    </row>
    <row r="792" spans="4:4" ht="12" x14ac:dyDescent="0.3">
      <c r="D792" s="16"/>
    </row>
    <row r="793" spans="4:4" ht="12" x14ac:dyDescent="0.3">
      <c r="D793" s="16"/>
    </row>
    <row r="794" spans="4:4" ht="12" x14ac:dyDescent="0.3">
      <c r="D794" s="16"/>
    </row>
    <row r="795" spans="4:4" ht="12" x14ac:dyDescent="0.3">
      <c r="D795" s="16"/>
    </row>
    <row r="796" spans="4:4" ht="12" x14ac:dyDescent="0.3">
      <c r="D796" s="16"/>
    </row>
    <row r="797" spans="4:4" ht="12" x14ac:dyDescent="0.3">
      <c r="D797" s="16"/>
    </row>
    <row r="798" spans="4:4" ht="12" x14ac:dyDescent="0.3">
      <c r="D798" s="16"/>
    </row>
    <row r="799" spans="4:4" ht="12" x14ac:dyDescent="0.3">
      <c r="D799" s="16"/>
    </row>
    <row r="800" spans="4:4" ht="12" x14ac:dyDescent="0.3">
      <c r="D800" s="16"/>
    </row>
    <row r="801" spans="4:4" ht="12" x14ac:dyDescent="0.3">
      <c r="D801" s="16"/>
    </row>
    <row r="802" spans="4:4" ht="12" x14ac:dyDescent="0.3">
      <c r="D802" s="16"/>
    </row>
    <row r="803" spans="4:4" ht="12" x14ac:dyDescent="0.3">
      <c r="D803" s="16"/>
    </row>
    <row r="804" spans="4:4" ht="12" x14ac:dyDescent="0.3">
      <c r="D804" s="16"/>
    </row>
    <row r="805" spans="4:4" ht="12" x14ac:dyDescent="0.3">
      <c r="D805" s="16"/>
    </row>
    <row r="806" spans="4:4" ht="12" x14ac:dyDescent="0.3">
      <c r="D806" s="16"/>
    </row>
    <row r="807" spans="4:4" ht="12" x14ac:dyDescent="0.3">
      <c r="D807" s="16"/>
    </row>
    <row r="808" spans="4:4" ht="12" x14ac:dyDescent="0.3">
      <c r="D808" s="16"/>
    </row>
    <row r="809" spans="4:4" ht="12" x14ac:dyDescent="0.3">
      <c r="D809" s="16"/>
    </row>
    <row r="810" spans="4:4" ht="12" x14ac:dyDescent="0.3">
      <c r="D810" s="16"/>
    </row>
    <row r="811" spans="4:4" ht="12" x14ac:dyDescent="0.3">
      <c r="D811" s="16"/>
    </row>
    <row r="812" spans="4:4" ht="12" x14ac:dyDescent="0.3">
      <c r="D812" s="16"/>
    </row>
    <row r="813" spans="4:4" ht="12" x14ac:dyDescent="0.3">
      <c r="D813" s="16"/>
    </row>
    <row r="814" spans="4:4" ht="12" x14ac:dyDescent="0.3">
      <c r="D814" s="16"/>
    </row>
    <row r="815" spans="4:4" ht="12" x14ac:dyDescent="0.3">
      <c r="D815" s="16"/>
    </row>
    <row r="816" spans="4:4" ht="12" x14ac:dyDescent="0.3">
      <c r="D816" s="16"/>
    </row>
    <row r="817" spans="4:4" ht="12" x14ac:dyDescent="0.3">
      <c r="D817" s="16"/>
    </row>
    <row r="818" spans="4:4" ht="12" x14ac:dyDescent="0.3">
      <c r="D818" s="16"/>
    </row>
    <row r="819" spans="4:4" ht="12" x14ac:dyDescent="0.3">
      <c r="D819" s="16"/>
    </row>
    <row r="820" spans="4:4" ht="12" x14ac:dyDescent="0.3">
      <c r="D820" s="16"/>
    </row>
    <row r="821" spans="4:4" ht="12" x14ac:dyDescent="0.3">
      <c r="D821" s="16"/>
    </row>
    <row r="822" spans="4:4" ht="12" x14ac:dyDescent="0.3">
      <c r="D822" s="16"/>
    </row>
    <row r="823" spans="4:4" ht="12" x14ac:dyDescent="0.3">
      <c r="D823" s="16"/>
    </row>
    <row r="824" spans="4:4" ht="12" x14ac:dyDescent="0.3">
      <c r="D824" s="16"/>
    </row>
    <row r="825" spans="4:4" ht="12" x14ac:dyDescent="0.3">
      <c r="D825" s="16"/>
    </row>
    <row r="826" spans="4:4" ht="12" x14ac:dyDescent="0.3">
      <c r="D826" s="16"/>
    </row>
    <row r="827" spans="4:4" ht="12" x14ac:dyDescent="0.3">
      <c r="D827" s="16"/>
    </row>
    <row r="828" spans="4:4" ht="12" x14ac:dyDescent="0.3">
      <c r="D828" s="16"/>
    </row>
    <row r="829" spans="4:4" ht="12" x14ac:dyDescent="0.3">
      <c r="D829" s="16"/>
    </row>
    <row r="830" spans="4:4" ht="12" x14ac:dyDescent="0.3">
      <c r="D830" s="16"/>
    </row>
    <row r="831" spans="4:4" ht="12" x14ac:dyDescent="0.3">
      <c r="D831" s="16"/>
    </row>
    <row r="832" spans="4:4" ht="12" x14ac:dyDescent="0.3">
      <c r="D832" s="16"/>
    </row>
    <row r="833" spans="4:4" ht="12" x14ac:dyDescent="0.3">
      <c r="D833" s="16"/>
    </row>
    <row r="834" spans="4:4" ht="12" x14ac:dyDescent="0.3">
      <c r="D834" s="16"/>
    </row>
    <row r="835" spans="4:4" ht="12" x14ac:dyDescent="0.3">
      <c r="D835" s="16"/>
    </row>
    <row r="836" spans="4:4" ht="12" x14ac:dyDescent="0.3">
      <c r="D836" s="16"/>
    </row>
    <row r="837" spans="4:4" ht="12" x14ac:dyDescent="0.3">
      <c r="D837" s="16"/>
    </row>
    <row r="838" spans="4:4" ht="12" x14ac:dyDescent="0.3">
      <c r="D838" s="16"/>
    </row>
    <row r="839" spans="4:4" ht="12" x14ac:dyDescent="0.3">
      <c r="D839" s="16"/>
    </row>
    <row r="840" spans="4:4" ht="12" x14ac:dyDescent="0.3">
      <c r="D840" s="16"/>
    </row>
    <row r="841" spans="4:4" ht="12" x14ac:dyDescent="0.3">
      <c r="D841" s="16"/>
    </row>
    <row r="842" spans="4:4" ht="12" x14ac:dyDescent="0.3">
      <c r="D842" s="16"/>
    </row>
    <row r="843" spans="4:4" ht="12" x14ac:dyDescent="0.3">
      <c r="D843" s="16"/>
    </row>
    <row r="844" spans="4:4" ht="12" x14ac:dyDescent="0.3">
      <c r="D844" s="16"/>
    </row>
    <row r="845" spans="4:4" ht="12" x14ac:dyDescent="0.3">
      <c r="D845" s="16"/>
    </row>
    <row r="846" spans="4:4" ht="12" x14ac:dyDescent="0.3">
      <c r="D846" s="16"/>
    </row>
    <row r="847" spans="4:4" ht="12" x14ac:dyDescent="0.3">
      <c r="D847" s="16"/>
    </row>
    <row r="848" spans="4:4" ht="12" x14ac:dyDescent="0.3">
      <c r="D848" s="16"/>
    </row>
    <row r="849" spans="4:4" ht="12" x14ac:dyDescent="0.3">
      <c r="D849" s="16"/>
    </row>
    <row r="850" spans="4:4" ht="12" x14ac:dyDescent="0.3">
      <c r="D850" s="16"/>
    </row>
    <row r="851" spans="4:4" ht="12" x14ac:dyDescent="0.3">
      <c r="D851" s="16"/>
    </row>
    <row r="852" spans="4:4" ht="12" x14ac:dyDescent="0.3">
      <c r="D852" s="16"/>
    </row>
    <row r="853" spans="4:4" ht="12" x14ac:dyDescent="0.3">
      <c r="D853" s="16"/>
    </row>
    <row r="854" spans="4:4" ht="12" x14ac:dyDescent="0.3">
      <c r="D854" s="16"/>
    </row>
    <row r="855" spans="4:4" ht="12" x14ac:dyDescent="0.3">
      <c r="D855" s="16"/>
    </row>
    <row r="856" spans="4:4" ht="12" x14ac:dyDescent="0.3">
      <c r="D856" s="16"/>
    </row>
    <row r="857" spans="4:4" ht="12" x14ac:dyDescent="0.3">
      <c r="D857" s="16"/>
    </row>
    <row r="858" spans="4:4" ht="12" x14ac:dyDescent="0.3">
      <c r="D858" s="16"/>
    </row>
    <row r="859" spans="4:4" ht="12" x14ac:dyDescent="0.3">
      <c r="D859" s="16"/>
    </row>
    <row r="860" spans="4:4" ht="12" x14ac:dyDescent="0.3">
      <c r="D860" s="16"/>
    </row>
    <row r="861" spans="4:4" ht="12" x14ac:dyDescent="0.3">
      <c r="D861" s="16"/>
    </row>
    <row r="862" spans="4:4" ht="12" x14ac:dyDescent="0.3">
      <c r="D862" s="16"/>
    </row>
    <row r="863" spans="4:4" ht="12" x14ac:dyDescent="0.3">
      <c r="D863" s="16"/>
    </row>
    <row r="864" spans="4:4" ht="12" x14ac:dyDescent="0.3">
      <c r="D864" s="16"/>
    </row>
    <row r="865" spans="4:4" ht="12" x14ac:dyDescent="0.3">
      <c r="D865" s="16"/>
    </row>
    <row r="866" spans="4:4" ht="12" x14ac:dyDescent="0.3">
      <c r="D866" s="16"/>
    </row>
    <row r="867" spans="4:4" ht="12" x14ac:dyDescent="0.3">
      <c r="D867" s="16"/>
    </row>
    <row r="868" spans="4:4" ht="12" x14ac:dyDescent="0.3">
      <c r="D868" s="16"/>
    </row>
    <row r="869" spans="4:4" ht="12" x14ac:dyDescent="0.3">
      <c r="D869" s="16"/>
    </row>
    <row r="870" spans="4:4" ht="12" x14ac:dyDescent="0.3">
      <c r="D870" s="16"/>
    </row>
    <row r="871" spans="4:4" ht="12" x14ac:dyDescent="0.3">
      <c r="D871" s="16"/>
    </row>
    <row r="872" spans="4:4" ht="12" x14ac:dyDescent="0.3">
      <c r="D872" s="16"/>
    </row>
    <row r="873" spans="4:4" ht="12" x14ac:dyDescent="0.3">
      <c r="D873" s="16"/>
    </row>
    <row r="874" spans="4:4" ht="12" x14ac:dyDescent="0.3">
      <c r="D874" s="16"/>
    </row>
    <row r="875" spans="4:4" ht="12" x14ac:dyDescent="0.3">
      <c r="D875" s="16"/>
    </row>
    <row r="876" spans="4:4" ht="12" x14ac:dyDescent="0.3">
      <c r="D876" s="16"/>
    </row>
    <row r="877" spans="4:4" ht="12" x14ac:dyDescent="0.3">
      <c r="D877" s="16"/>
    </row>
    <row r="878" spans="4:4" ht="12" x14ac:dyDescent="0.3">
      <c r="D878" s="16"/>
    </row>
    <row r="879" spans="4:4" ht="12" x14ac:dyDescent="0.3">
      <c r="D879" s="16"/>
    </row>
    <row r="880" spans="4:4" ht="12" x14ac:dyDescent="0.3">
      <c r="D880" s="16"/>
    </row>
    <row r="881" spans="4:4" ht="12" x14ac:dyDescent="0.3">
      <c r="D881" s="16"/>
    </row>
    <row r="882" spans="4:4" ht="12" x14ac:dyDescent="0.3">
      <c r="D882" s="16"/>
    </row>
    <row r="883" spans="4:4" ht="12" x14ac:dyDescent="0.3">
      <c r="D883" s="16"/>
    </row>
    <row r="884" spans="4:4" ht="12" x14ac:dyDescent="0.3">
      <c r="D884" s="16"/>
    </row>
    <row r="885" spans="4:4" ht="12" x14ac:dyDescent="0.3">
      <c r="D885" s="16"/>
    </row>
    <row r="886" spans="4:4" ht="12" x14ac:dyDescent="0.3">
      <c r="D886" s="16"/>
    </row>
    <row r="887" spans="4:4" ht="12" x14ac:dyDescent="0.3">
      <c r="D887" s="16"/>
    </row>
    <row r="888" spans="4:4" ht="12" x14ac:dyDescent="0.3">
      <c r="D888" s="16"/>
    </row>
    <row r="889" spans="4:4" ht="12" x14ac:dyDescent="0.3">
      <c r="D889" s="16"/>
    </row>
    <row r="890" spans="4:4" ht="12" x14ac:dyDescent="0.3">
      <c r="D890" s="16"/>
    </row>
    <row r="891" spans="4:4" ht="12" x14ac:dyDescent="0.3">
      <c r="D891" s="16"/>
    </row>
    <row r="892" spans="4:4" ht="12" x14ac:dyDescent="0.3">
      <c r="D892" s="16"/>
    </row>
    <row r="893" spans="4:4" ht="12" x14ac:dyDescent="0.3">
      <c r="D893" s="16"/>
    </row>
    <row r="894" spans="4:4" ht="12" x14ac:dyDescent="0.3">
      <c r="D894" s="16"/>
    </row>
    <row r="895" spans="4:4" ht="12" x14ac:dyDescent="0.3">
      <c r="D895" s="16"/>
    </row>
    <row r="896" spans="4:4" ht="12" x14ac:dyDescent="0.3">
      <c r="D896" s="16"/>
    </row>
    <row r="897" spans="4:4" ht="12" x14ac:dyDescent="0.3">
      <c r="D897" s="16"/>
    </row>
    <row r="898" spans="4:4" ht="12" x14ac:dyDescent="0.3">
      <c r="D898" s="16"/>
    </row>
    <row r="899" spans="4:4" ht="12" x14ac:dyDescent="0.3">
      <c r="D899" s="16"/>
    </row>
    <row r="900" spans="4:4" ht="12" x14ac:dyDescent="0.3">
      <c r="D900" s="16"/>
    </row>
    <row r="901" spans="4:4" ht="12" x14ac:dyDescent="0.3">
      <c r="D901" s="16"/>
    </row>
    <row r="902" spans="4:4" ht="12" x14ac:dyDescent="0.3">
      <c r="D902" s="16"/>
    </row>
    <row r="903" spans="4:4" ht="12" x14ac:dyDescent="0.3">
      <c r="D903" s="16"/>
    </row>
    <row r="904" spans="4:4" ht="12" x14ac:dyDescent="0.3">
      <c r="D904" s="16"/>
    </row>
    <row r="905" spans="4:4" ht="12" x14ac:dyDescent="0.3">
      <c r="D905" s="16"/>
    </row>
    <row r="906" spans="4:4" ht="12" x14ac:dyDescent="0.3">
      <c r="D906" s="16"/>
    </row>
    <row r="907" spans="4:4" ht="12" x14ac:dyDescent="0.3">
      <c r="D907" s="16"/>
    </row>
    <row r="908" spans="4:4" ht="12" x14ac:dyDescent="0.3">
      <c r="D908" s="16"/>
    </row>
    <row r="909" spans="4:4" ht="12" x14ac:dyDescent="0.3">
      <c r="D909" s="16"/>
    </row>
    <row r="910" spans="4:4" ht="12" x14ac:dyDescent="0.3">
      <c r="D910" s="16"/>
    </row>
    <row r="911" spans="4:4" ht="12" x14ac:dyDescent="0.3">
      <c r="D911" s="16"/>
    </row>
    <row r="912" spans="4:4" ht="12" x14ac:dyDescent="0.3">
      <c r="D912" s="16"/>
    </row>
    <row r="913" spans="4:4" ht="12" x14ac:dyDescent="0.3">
      <c r="D913" s="16"/>
    </row>
    <row r="914" spans="4:4" ht="12" x14ac:dyDescent="0.3">
      <c r="D914" s="16"/>
    </row>
    <row r="915" spans="4:4" ht="12" x14ac:dyDescent="0.3">
      <c r="D915" s="16"/>
    </row>
    <row r="916" spans="4:4" ht="12" x14ac:dyDescent="0.3">
      <c r="D916" s="16"/>
    </row>
    <row r="917" spans="4:4" ht="12" x14ac:dyDescent="0.3">
      <c r="D917" s="16"/>
    </row>
    <row r="918" spans="4:4" ht="12" x14ac:dyDescent="0.3">
      <c r="D918" s="16"/>
    </row>
    <row r="919" spans="4:4" ht="12" x14ac:dyDescent="0.3">
      <c r="D919" s="16"/>
    </row>
    <row r="920" spans="4:4" ht="12" x14ac:dyDescent="0.3">
      <c r="D920" s="16"/>
    </row>
    <row r="921" spans="4:4" ht="12" x14ac:dyDescent="0.3">
      <c r="D921" s="16"/>
    </row>
    <row r="922" spans="4:4" ht="12" x14ac:dyDescent="0.3">
      <c r="D922" s="16"/>
    </row>
    <row r="923" spans="4:4" ht="12" x14ac:dyDescent="0.3">
      <c r="D923" s="16"/>
    </row>
    <row r="924" spans="4:4" ht="12" x14ac:dyDescent="0.3">
      <c r="D924" s="16"/>
    </row>
    <row r="925" spans="4:4" ht="12" x14ac:dyDescent="0.3">
      <c r="D925" s="16"/>
    </row>
    <row r="926" spans="4:4" ht="12" x14ac:dyDescent="0.3">
      <c r="D926" s="16"/>
    </row>
    <row r="927" spans="4:4" ht="12" x14ac:dyDescent="0.3">
      <c r="D927" s="16"/>
    </row>
    <row r="928" spans="4:4" ht="12" x14ac:dyDescent="0.3">
      <c r="D928" s="16"/>
    </row>
    <row r="929" spans="4:4" ht="12" x14ac:dyDescent="0.3">
      <c r="D929" s="16"/>
    </row>
    <row r="930" spans="4:4" ht="12" x14ac:dyDescent="0.3">
      <c r="D930" s="16"/>
    </row>
    <row r="931" spans="4:4" ht="12" x14ac:dyDescent="0.3">
      <c r="D931" s="16"/>
    </row>
    <row r="932" spans="4:4" ht="12" x14ac:dyDescent="0.3">
      <c r="D932" s="16"/>
    </row>
    <row r="933" spans="4:4" ht="12" x14ac:dyDescent="0.3">
      <c r="D933" s="16"/>
    </row>
    <row r="934" spans="4:4" ht="12" x14ac:dyDescent="0.3">
      <c r="D934" s="16"/>
    </row>
    <row r="935" spans="4:4" ht="12" x14ac:dyDescent="0.3">
      <c r="D935" s="16"/>
    </row>
    <row r="936" spans="4:4" ht="12" x14ac:dyDescent="0.3">
      <c r="D936" s="16"/>
    </row>
    <row r="937" spans="4:4" ht="12" x14ac:dyDescent="0.3">
      <c r="D937" s="16"/>
    </row>
    <row r="938" spans="4:4" ht="12" x14ac:dyDescent="0.3">
      <c r="D938" s="16"/>
    </row>
    <row r="939" spans="4:4" ht="12" x14ac:dyDescent="0.3">
      <c r="D939" s="16"/>
    </row>
    <row r="940" spans="4:4" ht="12" x14ac:dyDescent="0.3">
      <c r="D940" s="16"/>
    </row>
    <row r="941" spans="4:4" ht="12" x14ac:dyDescent="0.3">
      <c r="D941" s="16"/>
    </row>
    <row r="942" spans="4:4" ht="12" x14ac:dyDescent="0.3">
      <c r="D942" s="16"/>
    </row>
    <row r="943" spans="4:4" ht="12" x14ac:dyDescent="0.3">
      <c r="D943" s="16"/>
    </row>
    <row r="944" spans="4:4" ht="12" x14ac:dyDescent="0.3">
      <c r="D944" s="16"/>
    </row>
    <row r="945" spans="4:4" ht="12" x14ac:dyDescent="0.3">
      <c r="D945" s="16"/>
    </row>
    <row r="946" spans="4:4" ht="12" x14ac:dyDescent="0.3">
      <c r="D946" s="16"/>
    </row>
    <row r="947" spans="4:4" ht="12" x14ac:dyDescent="0.3">
      <c r="D947" s="16"/>
    </row>
    <row r="948" spans="4:4" ht="12" x14ac:dyDescent="0.3">
      <c r="D948" s="16"/>
    </row>
    <row r="949" spans="4:4" ht="12" x14ac:dyDescent="0.3">
      <c r="D949" s="16"/>
    </row>
    <row r="950" spans="4:4" ht="12" x14ac:dyDescent="0.3">
      <c r="D950" s="16"/>
    </row>
    <row r="951" spans="4:4" ht="12" x14ac:dyDescent="0.3">
      <c r="D951" s="16"/>
    </row>
    <row r="952" spans="4:4" ht="12" x14ac:dyDescent="0.3">
      <c r="D952" s="16"/>
    </row>
    <row r="953" spans="4:4" ht="12" x14ac:dyDescent="0.3">
      <c r="D953" s="16"/>
    </row>
    <row r="954" spans="4:4" ht="12" x14ac:dyDescent="0.3">
      <c r="D954" s="16"/>
    </row>
    <row r="955" spans="4:4" ht="12" x14ac:dyDescent="0.3">
      <c r="D955" s="16"/>
    </row>
    <row r="956" spans="4:4" ht="12" x14ac:dyDescent="0.3">
      <c r="D956" s="16"/>
    </row>
    <row r="957" spans="4:4" ht="12" x14ac:dyDescent="0.3">
      <c r="D957" s="16"/>
    </row>
    <row r="958" spans="4:4" ht="12" x14ac:dyDescent="0.3">
      <c r="D958" s="16"/>
    </row>
    <row r="959" spans="4:4" ht="12" x14ac:dyDescent="0.3">
      <c r="D959" s="16"/>
    </row>
    <row r="960" spans="4:4" ht="12" x14ac:dyDescent="0.3">
      <c r="D960" s="16"/>
    </row>
    <row r="961" spans="4:4" ht="12" x14ac:dyDescent="0.3">
      <c r="D961" s="16"/>
    </row>
    <row r="962" spans="4:4" ht="12" x14ac:dyDescent="0.3">
      <c r="D962" s="16"/>
    </row>
    <row r="963" spans="4:4" ht="12" x14ac:dyDescent="0.3">
      <c r="D963" s="16"/>
    </row>
    <row r="964" spans="4:4" ht="12" x14ac:dyDescent="0.3">
      <c r="D964" s="16"/>
    </row>
    <row r="965" spans="4:4" ht="12" x14ac:dyDescent="0.3">
      <c r="D965" s="16"/>
    </row>
    <row r="966" spans="4:4" ht="12" x14ac:dyDescent="0.3">
      <c r="D966" s="16"/>
    </row>
    <row r="967" spans="4:4" ht="12" x14ac:dyDescent="0.3">
      <c r="D967" s="16"/>
    </row>
    <row r="968" spans="4:4" ht="12" x14ac:dyDescent="0.3">
      <c r="D968" s="16"/>
    </row>
    <row r="969" spans="4:4" ht="12" x14ac:dyDescent="0.3">
      <c r="D969" s="16"/>
    </row>
    <row r="970" spans="4:4" ht="12" x14ac:dyDescent="0.3">
      <c r="D970" s="16"/>
    </row>
    <row r="971" spans="4:4" ht="12" x14ac:dyDescent="0.3">
      <c r="D971" s="16"/>
    </row>
    <row r="972" spans="4:4" ht="12" x14ac:dyDescent="0.3">
      <c r="D972" s="16"/>
    </row>
    <row r="973" spans="4:4" ht="12" x14ac:dyDescent="0.3">
      <c r="D973" s="16"/>
    </row>
    <row r="974" spans="4:4" ht="12" x14ac:dyDescent="0.3">
      <c r="D974" s="16"/>
    </row>
    <row r="975" spans="4:4" ht="12" x14ac:dyDescent="0.3">
      <c r="D975" s="16"/>
    </row>
    <row r="976" spans="4:4" ht="12" x14ac:dyDescent="0.3">
      <c r="D976" s="16"/>
    </row>
    <row r="977" spans="4:4" ht="12" x14ac:dyDescent="0.3">
      <c r="D977" s="16"/>
    </row>
    <row r="978" spans="4:4" ht="12" x14ac:dyDescent="0.3">
      <c r="D978" s="16"/>
    </row>
    <row r="979" spans="4:4" ht="12" x14ac:dyDescent="0.3">
      <c r="D979" s="16"/>
    </row>
    <row r="980" spans="4:4" ht="12" x14ac:dyDescent="0.3">
      <c r="D980" s="16"/>
    </row>
    <row r="981" spans="4:4" ht="12" x14ac:dyDescent="0.3">
      <c r="D981" s="16"/>
    </row>
    <row r="982" spans="4:4" ht="12" x14ac:dyDescent="0.3">
      <c r="D982" s="16"/>
    </row>
    <row r="983" spans="4:4" ht="12" x14ac:dyDescent="0.3">
      <c r="D983" s="16"/>
    </row>
    <row r="984" spans="4:4" ht="12" x14ac:dyDescent="0.3">
      <c r="D984" s="16"/>
    </row>
    <row r="985" spans="4:4" ht="12" x14ac:dyDescent="0.3">
      <c r="D985" s="16"/>
    </row>
    <row r="986" spans="4:4" ht="12" x14ac:dyDescent="0.3">
      <c r="D986" s="16"/>
    </row>
    <row r="987" spans="4:4" ht="12" x14ac:dyDescent="0.3">
      <c r="D987" s="16"/>
    </row>
    <row r="988" spans="4:4" ht="12" x14ac:dyDescent="0.3">
      <c r="D988" s="16"/>
    </row>
    <row r="989" spans="4:4" ht="12" x14ac:dyDescent="0.3">
      <c r="D989" s="16"/>
    </row>
    <row r="990" spans="4:4" ht="12" x14ac:dyDescent="0.3">
      <c r="D990" s="16"/>
    </row>
    <row r="991" spans="4:4" ht="12" x14ac:dyDescent="0.3">
      <c r="D991" s="16"/>
    </row>
    <row r="992" spans="4:4" ht="12" x14ac:dyDescent="0.3">
      <c r="D992" s="16"/>
    </row>
    <row r="993" spans="4:4" ht="12" x14ac:dyDescent="0.3">
      <c r="D993" s="16"/>
    </row>
    <row r="994" spans="4:4" ht="12" x14ac:dyDescent="0.3">
      <c r="D994" s="16"/>
    </row>
    <row r="995" spans="4:4" ht="12" x14ac:dyDescent="0.3">
      <c r="D995" s="16"/>
    </row>
    <row r="996" spans="4:4" ht="12" x14ac:dyDescent="0.3">
      <c r="D996" s="16"/>
    </row>
    <row r="997" spans="4:4" ht="12" x14ac:dyDescent="0.3">
      <c r="D997" s="16"/>
    </row>
    <row r="998" spans="4:4" ht="12" x14ac:dyDescent="0.3">
      <c r="D998" s="16"/>
    </row>
    <row r="999" spans="4:4" ht="12" x14ac:dyDescent="0.3">
      <c r="D999" s="16"/>
    </row>
    <row r="1000" spans="4:4" ht="12" x14ac:dyDescent="0.3">
      <c r="D1000" s="16"/>
    </row>
    <row r="1001" spans="4:4" ht="12" x14ac:dyDescent="0.3">
      <c r="D1001" s="16"/>
    </row>
    <row r="1002" spans="4:4" ht="12" x14ac:dyDescent="0.3">
      <c r="D1002" s="16"/>
    </row>
    <row r="1003" spans="4:4" ht="12" x14ac:dyDescent="0.3">
      <c r="D1003" s="16"/>
    </row>
    <row r="1004" spans="4:4" ht="12" x14ac:dyDescent="0.3">
      <c r="D1004" s="16"/>
    </row>
    <row r="1005" spans="4:4" ht="12" x14ac:dyDescent="0.3">
      <c r="D1005" s="16"/>
    </row>
    <row r="1006" spans="4:4" ht="12" x14ac:dyDescent="0.3">
      <c r="D1006" s="16"/>
    </row>
    <row r="1007" spans="4:4" ht="12" x14ac:dyDescent="0.3">
      <c r="D1007" s="16"/>
    </row>
    <row r="1008" spans="4:4" ht="12" x14ac:dyDescent="0.3">
      <c r="D1008" s="16"/>
    </row>
    <row r="1009" spans="4:4" ht="12" x14ac:dyDescent="0.3">
      <c r="D1009" s="16"/>
    </row>
    <row r="1010" spans="4:4" ht="12" x14ac:dyDescent="0.3">
      <c r="D1010" s="16"/>
    </row>
    <row r="1011" spans="4:4" ht="12" x14ac:dyDescent="0.3">
      <c r="D1011" s="16"/>
    </row>
    <row r="1012" spans="4:4" ht="12" x14ac:dyDescent="0.3">
      <c r="D1012" s="16"/>
    </row>
    <row r="1013" spans="4:4" ht="12" x14ac:dyDescent="0.3">
      <c r="D1013" s="16"/>
    </row>
    <row r="1014" spans="4:4" ht="12" x14ac:dyDescent="0.3">
      <c r="D1014" s="16"/>
    </row>
    <row r="1015" spans="4:4" ht="12" x14ac:dyDescent="0.3">
      <c r="D1015" s="16"/>
    </row>
    <row r="1016" spans="4:4" ht="12" x14ac:dyDescent="0.3">
      <c r="D1016" s="16"/>
    </row>
    <row r="1017" spans="4:4" ht="12" x14ac:dyDescent="0.3">
      <c r="D1017" s="16"/>
    </row>
    <row r="1018" spans="4:4" ht="12" x14ac:dyDescent="0.3">
      <c r="D1018" s="16"/>
    </row>
    <row r="1019" spans="4:4" ht="12" x14ac:dyDescent="0.3">
      <c r="D1019" s="16"/>
    </row>
    <row r="1020" spans="4:4" ht="12" x14ac:dyDescent="0.3">
      <c r="D1020" s="16"/>
    </row>
    <row r="1021" spans="4:4" ht="12" x14ac:dyDescent="0.3">
      <c r="D1021" s="16"/>
    </row>
    <row r="1022" spans="4:4" ht="12" x14ac:dyDescent="0.3">
      <c r="D1022" s="16"/>
    </row>
    <row r="1023" spans="4:4" ht="12" x14ac:dyDescent="0.3">
      <c r="D1023" s="16"/>
    </row>
    <row r="1024" spans="4:4" ht="12" x14ac:dyDescent="0.3">
      <c r="D1024" s="16"/>
    </row>
    <row r="1025" spans="4:4" ht="12" x14ac:dyDescent="0.3">
      <c r="D1025" s="16"/>
    </row>
    <row r="1026" spans="4:4" ht="12" x14ac:dyDescent="0.3">
      <c r="D1026" s="16"/>
    </row>
    <row r="1027" spans="4:4" ht="12" x14ac:dyDescent="0.3">
      <c r="D1027" s="16"/>
    </row>
    <row r="1028" spans="4:4" ht="12" x14ac:dyDescent="0.3">
      <c r="D1028" s="16"/>
    </row>
    <row r="1029" spans="4:4" ht="12" x14ac:dyDescent="0.3">
      <c r="D1029" s="16"/>
    </row>
    <row r="1030" spans="4:4" ht="12" x14ac:dyDescent="0.3">
      <c r="D1030" s="16"/>
    </row>
    <row r="1031" spans="4:4" ht="12" x14ac:dyDescent="0.3">
      <c r="D1031" s="16"/>
    </row>
    <row r="1032" spans="4:4" ht="12" x14ac:dyDescent="0.3">
      <c r="D1032" s="16"/>
    </row>
    <row r="1033" spans="4:4" ht="12" x14ac:dyDescent="0.3">
      <c r="D1033" s="16"/>
    </row>
    <row r="1034" spans="4:4" ht="12" x14ac:dyDescent="0.3">
      <c r="D1034" s="16"/>
    </row>
    <row r="1035" spans="4:4" ht="12" x14ac:dyDescent="0.3">
      <c r="D1035" s="16"/>
    </row>
    <row r="1036" spans="4:4" ht="12" x14ac:dyDescent="0.3">
      <c r="D1036" s="16"/>
    </row>
    <row r="1037" spans="4:4" ht="12" x14ac:dyDescent="0.3">
      <c r="D1037" s="16"/>
    </row>
    <row r="1038" spans="4:4" ht="12" x14ac:dyDescent="0.3">
      <c r="D1038" s="16"/>
    </row>
    <row r="1039" spans="4:4" ht="12" x14ac:dyDescent="0.3">
      <c r="D1039" s="16"/>
    </row>
    <row r="1040" spans="4:4" ht="12" x14ac:dyDescent="0.3">
      <c r="D1040" s="16"/>
    </row>
    <row r="1041" spans="4:4" ht="12" x14ac:dyDescent="0.3">
      <c r="D1041" s="16"/>
    </row>
    <row r="1042" spans="4:4" ht="12" x14ac:dyDescent="0.3">
      <c r="D1042" s="16"/>
    </row>
    <row r="1043" spans="4:4" ht="12" x14ac:dyDescent="0.3">
      <c r="D1043" s="16"/>
    </row>
    <row r="1044" spans="4:4" ht="12" x14ac:dyDescent="0.3">
      <c r="D1044" s="16"/>
    </row>
    <row r="1045" spans="4:4" ht="12" x14ac:dyDescent="0.3">
      <c r="D1045" s="16"/>
    </row>
    <row r="1046" spans="4:4" ht="12" x14ac:dyDescent="0.3">
      <c r="D1046" s="16"/>
    </row>
    <row r="1047" spans="4:4" ht="12" x14ac:dyDescent="0.3">
      <c r="D1047" s="16"/>
    </row>
    <row r="1048" spans="4:4" ht="12" x14ac:dyDescent="0.3">
      <c r="D1048" s="16"/>
    </row>
    <row r="1049" spans="4:4" ht="12" x14ac:dyDescent="0.3">
      <c r="D1049" s="16"/>
    </row>
    <row r="1050" spans="4:4" ht="12" x14ac:dyDescent="0.3">
      <c r="D1050" s="16"/>
    </row>
    <row r="1051" spans="4:4" ht="12" x14ac:dyDescent="0.3">
      <c r="D1051" s="16"/>
    </row>
    <row r="1052" spans="4:4" ht="12" x14ac:dyDescent="0.3">
      <c r="D1052" s="16"/>
    </row>
    <row r="1053" spans="4:4" ht="12" x14ac:dyDescent="0.3">
      <c r="D1053" s="16"/>
    </row>
    <row r="1054" spans="4:4" ht="12" x14ac:dyDescent="0.3">
      <c r="D1054" s="16"/>
    </row>
    <row r="1055" spans="4:4" ht="12" x14ac:dyDescent="0.3">
      <c r="D1055" s="16"/>
    </row>
    <row r="1056" spans="4:4" ht="12" x14ac:dyDescent="0.3">
      <c r="D1056" s="16"/>
    </row>
    <row r="1057" spans="4:4" ht="12" x14ac:dyDescent="0.3">
      <c r="D1057" s="16"/>
    </row>
    <row r="1058" spans="4:4" ht="12" x14ac:dyDescent="0.3">
      <c r="D1058" s="16"/>
    </row>
    <row r="1059" spans="4:4" ht="12" x14ac:dyDescent="0.3">
      <c r="D1059" s="16"/>
    </row>
    <row r="1060" spans="4:4" ht="12" x14ac:dyDescent="0.3">
      <c r="D1060" s="16"/>
    </row>
    <row r="1061" spans="4:4" ht="12" x14ac:dyDescent="0.3">
      <c r="D1061" s="16"/>
    </row>
    <row r="1062" spans="4:4" ht="12" x14ac:dyDescent="0.3">
      <c r="D1062" s="16"/>
    </row>
    <row r="1063" spans="4:4" ht="12" x14ac:dyDescent="0.3">
      <c r="D1063" s="16"/>
    </row>
    <row r="1064" spans="4:4" ht="12" x14ac:dyDescent="0.3">
      <c r="D1064" s="16"/>
    </row>
    <row r="1065" spans="4:4" ht="12" x14ac:dyDescent="0.3">
      <c r="D1065" s="16"/>
    </row>
    <row r="1066" spans="4:4" ht="12" x14ac:dyDescent="0.3">
      <c r="D1066" s="16"/>
    </row>
    <row r="1067" spans="4:4" ht="12" x14ac:dyDescent="0.3">
      <c r="D1067" s="16"/>
    </row>
    <row r="1068" spans="4:4" ht="12" x14ac:dyDescent="0.3">
      <c r="D1068" s="16"/>
    </row>
    <row r="1069" spans="4:4" ht="12" x14ac:dyDescent="0.3">
      <c r="D1069" s="16"/>
    </row>
    <row r="1070" spans="4:4" ht="12" x14ac:dyDescent="0.3">
      <c r="D1070" s="16"/>
    </row>
    <row r="1071" spans="4:4" ht="12" x14ac:dyDescent="0.3">
      <c r="D1071" s="16"/>
    </row>
    <row r="1072" spans="4:4" ht="12" x14ac:dyDescent="0.3">
      <c r="D1072" s="16"/>
    </row>
    <row r="1073" spans="4:4" ht="12" x14ac:dyDescent="0.3">
      <c r="D1073" s="16"/>
    </row>
    <row r="1074" spans="4:4" ht="12" x14ac:dyDescent="0.3">
      <c r="D1074" s="16"/>
    </row>
    <row r="1075" spans="4:4" ht="12" x14ac:dyDescent="0.3">
      <c r="D1075" s="16"/>
    </row>
    <row r="1076" spans="4:4" ht="12" x14ac:dyDescent="0.3">
      <c r="D1076" s="16"/>
    </row>
    <row r="1077" spans="4:4" ht="12" x14ac:dyDescent="0.3">
      <c r="D1077" s="16"/>
    </row>
    <row r="1078" spans="4:4" ht="12" x14ac:dyDescent="0.3">
      <c r="D1078" s="16"/>
    </row>
    <row r="1079" spans="4:4" ht="12" x14ac:dyDescent="0.3">
      <c r="D1079" s="16"/>
    </row>
    <row r="1080" spans="4:4" ht="12" x14ac:dyDescent="0.3">
      <c r="D1080" s="16"/>
    </row>
    <row r="1081" spans="4:4" ht="12" x14ac:dyDescent="0.3">
      <c r="D1081" s="16"/>
    </row>
    <row r="1082" spans="4:4" ht="12" x14ac:dyDescent="0.3">
      <c r="D1082" s="16"/>
    </row>
    <row r="1083" spans="4:4" ht="12" x14ac:dyDescent="0.3">
      <c r="D1083" s="16"/>
    </row>
    <row r="1084" spans="4:4" ht="12" x14ac:dyDescent="0.3">
      <c r="D1084" s="16"/>
    </row>
    <row r="1085" spans="4:4" ht="12" x14ac:dyDescent="0.3">
      <c r="D1085" s="16"/>
    </row>
    <row r="1086" spans="4:4" ht="12" x14ac:dyDescent="0.3">
      <c r="D1086" s="16"/>
    </row>
    <row r="1087" spans="4:4" ht="12" x14ac:dyDescent="0.3">
      <c r="D1087" s="16"/>
    </row>
    <row r="1088" spans="4:4" ht="12" x14ac:dyDescent="0.3">
      <c r="D1088" s="16"/>
    </row>
    <row r="1089" spans="4:4" ht="12" x14ac:dyDescent="0.3">
      <c r="D1089" s="16"/>
    </row>
    <row r="1090" spans="4:4" ht="12" x14ac:dyDescent="0.3">
      <c r="D1090" s="16"/>
    </row>
    <row r="1091" spans="4:4" ht="12" x14ac:dyDescent="0.3">
      <c r="D1091" s="16"/>
    </row>
    <row r="1092" spans="4:4" ht="12" x14ac:dyDescent="0.3">
      <c r="D1092" s="16"/>
    </row>
    <row r="1093" spans="4:4" ht="12" x14ac:dyDescent="0.3">
      <c r="D1093" s="16"/>
    </row>
    <row r="1094" spans="4:4" ht="12" x14ac:dyDescent="0.3">
      <c r="D1094" s="16"/>
    </row>
    <row r="1095" spans="4:4" ht="12" x14ac:dyDescent="0.3">
      <c r="D1095" s="16"/>
    </row>
    <row r="1096" spans="4:4" ht="12" x14ac:dyDescent="0.3">
      <c r="D1096" s="16"/>
    </row>
    <row r="1097" spans="4:4" ht="12" x14ac:dyDescent="0.3">
      <c r="D1097" s="16"/>
    </row>
    <row r="1098" spans="4:4" ht="12" x14ac:dyDescent="0.3">
      <c r="D1098" s="16"/>
    </row>
    <row r="1099" spans="4:4" ht="12" x14ac:dyDescent="0.3">
      <c r="D1099" s="16"/>
    </row>
    <row r="1100" spans="4:4" ht="12" x14ac:dyDescent="0.3">
      <c r="D1100" s="16"/>
    </row>
    <row r="1101" spans="4:4" ht="12" x14ac:dyDescent="0.3">
      <c r="D1101" s="16"/>
    </row>
    <row r="1102" spans="4:4" ht="12" x14ac:dyDescent="0.3">
      <c r="D1102" s="16"/>
    </row>
    <row r="1103" spans="4:4" ht="12" x14ac:dyDescent="0.3">
      <c r="D1103" s="16"/>
    </row>
    <row r="1104" spans="4:4" ht="12" x14ac:dyDescent="0.3">
      <c r="D1104" s="16"/>
    </row>
    <row r="1105" spans="4:4" ht="12" x14ac:dyDescent="0.3">
      <c r="D1105" s="16"/>
    </row>
    <row r="1106" spans="4:4" ht="12" x14ac:dyDescent="0.3">
      <c r="D1106" s="16"/>
    </row>
    <row r="1107" spans="4:4" ht="12" x14ac:dyDescent="0.3">
      <c r="D1107" s="16"/>
    </row>
    <row r="1108" spans="4:4" ht="12" x14ac:dyDescent="0.3">
      <c r="D1108" s="16" t="str">
        <f t="shared" ref="D1108:D1129" si="296">LEFT(B976,1)</f>
        <v/>
      </c>
    </row>
    <row r="1109" spans="4:4" ht="12" x14ac:dyDescent="0.3">
      <c r="D1109" s="16" t="str">
        <f t="shared" si="296"/>
        <v/>
      </c>
    </row>
    <row r="1110" spans="4:4" ht="12" x14ac:dyDescent="0.3">
      <c r="D1110" s="16" t="str">
        <f t="shared" si="296"/>
        <v/>
      </c>
    </row>
    <row r="1111" spans="4:4" ht="12" x14ac:dyDescent="0.3">
      <c r="D1111" s="16" t="str">
        <f t="shared" si="296"/>
        <v/>
      </c>
    </row>
    <row r="1112" spans="4:4" ht="12" x14ac:dyDescent="0.3">
      <c r="D1112" s="16" t="str">
        <f t="shared" si="296"/>
        <v/>
      </c>
    </row>
    <row r="1113" spans="4:4" ht="12" x14ac:dyDescent="0.3">
      <c r="D1113" s="16" t="str">
        <f t="shared" si="296"/>
        <v/>
      </c>
    </row>
    <row r="1114" spans="4:4" ht="12" x14ac:dyDescent="0.3">
      <c r="D1114" s="16" t="str">
        <f t="shared" si="296"/>
        <v/>
      </c>
    </row>
    <row r="1115" spans="4:4" ht="12" x14ac:dyDescent="0.3">
      <c r="D1115" s="16" t="str">
        <f t="shared" si="296"/>
        <v/>
      </c>
    </row>
    <row r="1116" spans="4:4" ht="12" x14ac:dyDescent="0.3">
      <c r="D1116" s="16" t="str">
        <f t="shared" si="296"/>
        <v/>
      </c>
    </row>
    <row r="1117" spans="4:4" ht="12" x14ac:dyDescent="0.3">
      <c r="D1117" s="16" t="str">
        <f t="shared" si="296"/>
        <v/>
      </c>
    </row>
    <row r="1118" spans="4:4" ht="12" x14ac:dyDescent="0.3">
      <c r="D1118" s="16" t="str">
        <f t="shared" si="296"/>
        <v/>
      </c>
    </row>
    <row r="1119" spans="4:4" ht="12" x14ac:dyDescent="0.3">
      <c r="D1119" s="16" t="str">
        <f t="shared" si="296"/>
        <v/>
      </c>
    </row>
    <row r="1120" spans="4:4" ht="12" x14ac:dyDescent="0.3">
      <c r="D1120" s="16" t="str">
        <f t="shared" si="296"/>
        <v/>
      </c>
    </row>
    <row r="1121" spans="4:4" ht="12" x14ac:dyDescent="0.3">
      <c r="D1121" s="16" t="str">
        <f t="shared" si="296"/>
        <v/>
      </c>
    </row>
    <row r="1122" spans="4:4" ht="12" x14ac:dyDescent="0.3">
      <c r="D1122" s="16" t="str">
        <f t="shared" si="296"/>
        <v/>
      </c>
    </row>
    <row r="1123" spans="4:4" ht="12" x14ac:dyDescent="0.3">
      <c r="D1123" s="16" t="str">
        <f t="shared" si="296"/>
        <v/>
      </c>
    </row>
    <row r="1124" spans="4:4" ht="12" x14ac:dyDescent="0.3">
      <c r="D1124" s="16" t="str">
        <f t="shared" si="296"/>
        <v/>
      </c>
    </row>
    <row r="1125" spans="4:4" ht="12" x14ac:dyDescent="0.3">
      <c r="D1125" s="16" t="str">
        <f t="shared" si="296"/>
        <v/>
      </c>
    </row>
    <row r="1126" spans="4:4" ht="12" x14ac:dyDescent="0.3">
      <c r="D1126" s="16" t="str">
        <f t="shared" si="296"/>
        <v/>
      </c>
    </row>
    <row r="1127" spans="4:4" ht="12" x14ac:dyDescent="0.3">
      <c r="D1127" s="16" t="str">
        <f t="shared" si="296"/>
        <v/>
      </c>
    </row>
    <row r="1128" spans="4:4" ht="12" x14ac:dyDescent="0.3">
      <c r="D1128" s="16" t="str">
        <f t="shared" si="296"/>
        <v/>
      </c>
    </row>
    <row r="1129" spans="4:4" ht="12" x14ac:dyDescent="0.3">
      <c r="D1129" s="16" t="str">
        <f t="shared" si="296"/>
        <v/>
      </c>
    </row>
    <row r="1130" spans="4:4" ht="12" x14ac:dyDescent="0.3">
      <c r="D1130" s="16" t="str">
        <f t="shared" ref="D1130:D1193" si="297">LEFT(B998,1)</f>
        <v/>
      </c>
    </row>
    <row r="1131" spans="4:4" ht="12" x14ac:dyDescent="0.3">
      <c r="D1131" s="16" t="str">
        <f t="shared" si="297"/>
        <v/>
      </c>
    </row>
    <row r="1132" spans="4:4" ht="12" x14ac:dyDescent="0.3">
      <c r="D1132" s="16" t="str">
        <f t="shared" si="297"/>
        <v/>
      </c>
    </row>
    <row r="1133" spans="4:4" ht="12" x14ac:dyDescent="0.3">
      <c r="D1133" s="16" t="str">
        <f t="shared" si="297"/>
        <v/>
      </c>
    </row>
    <row r="1134" spans="4:4" ht="12" x14ac:dyDescent="0.3">
      <c r="D1134" s="16" t="str">
        <f t="shared" si="297"/>
        <v/>
      </c>
    </row>
    <row r="1135" spans="4:4" ht="12" x14ac:dyDescent="0.3">
      <c r="D1135" s="16" t="str">
        <f t="shared" si="297"/>
        <v/>
      </c>
    </row>
    <row r="1136" spans="4:4" ht="12" x14ac:dyDescent="0.3">
      <c r="D1136" s="16" t="str">
        <f t="shared" si="297"/>
        <v/>
      </c>
    </row>
    <row r="1137" spans="4:4" ht="12" x14ac:dyDescent="0.3">
      <c r="D1137" s="16" t="str">
        <f t="shared" si="297"/>
        <v/>
      </c>
    </row>
    <row r="1138" spans="4:4" ht="12" x14ac:dyDescent="0.3">
      <c r="D1138" s="16" t="str">
        <f t="shared" si="297"/>
        <v/>
      </c>
    </row>
    <row r="1139" spans="4:4" ht="12" x14ac:dyDescent="0.3">
      <c r="D1139" s="16" t="str">
        <f t="shared" si="297"/>
        <v/>
      </c>
    </row>
    <row r="1140" spans="4:4" ht="12" x14ac:dyDescent="0.3">
      <c r="D1140" s="16" t="str">
        <f t="shared" si="297"/>
        <v/>
      </c>
    </row>
    <row r="1141" spans="4:4" ht="12" x14ac:dyDescent="0.3">
      <c r="D1141" s="16" t="str">
        <f t="shared" si="297"/>
        <v/>
      </c>
    </row>
    <row r="1142" spans="4:4" ht="12" x14ac:dyDescent="0.3">
      <c r="D1142" s="16" t="str">
        <f t="shared" si="297"/>
        <v/>
      </c>
    </row>
    <row r="1143" spans="4:4" ht="12" x14ac:dyDescent="0.3">
      <c r="D1143" s="16" t="str">
        <f t="shared" si="297"/>
        <v/>
      </c>
    </row>
    <row r="1144" spans="4:4" ht="12" x14ac:dyDescent="0.3">
      <c r="D1144" s="16" t="str">
        <f t="shared" si="297"/>
        <v/>
      </c>
    </row>
    <row r="1145" spans="4:4" ht="12" x14ac:dyDescent="0.3">
      <c r="D1145" s="16" t="str">
        <f t="shared" si="297"/>
        <v/>
      </c>
    </row>
    <row r="1146" spans="4:4" ht="12" x14ac:dyDescent="0.3">
      <c r="D1146" s="16" t="str">
        <f t="shared" si="297"/>
        <v/>
      </c>
    </row>
    <row r="1147" spans="4:4" ht="12" x14ac:dyDescent="0.3">
      <c r="D1147" s="16" t="str">
        <f t="shared" si="297"/>
        <v/>
      </c>
    </row>
    <row r="1148" spans="4:4" ht="12" x14ac:dyDescent="0.3">
      <c r="D1148" s="16" t="str">
        <f t="shared" si="297"/>
        <v/>
      </c>
    </row>
    <row r="1149" spans="4:4" ht="12" x14ac:dyDescent="0.3">
      <c r="D1149" s="16" t="str">
        <f t="shared" si="297"/>
        <v/>
      </c>
    </row>
    <row r="1150" spans="4:4" ht="12" x14ac:dyDescent="0.3">
      <c r="D1150" s="16" t="str">
        <f t="shared" si="297"/>
        <v/>
      </c>
    </row>
    <row r="1151" spans="4:4" ht="12" x14ac:dyDescent="0.3">
      <c r="D1151" s="16" t="str">
        <f t="shared" si="297"/>
        <v/>
      </c>
    </row>
    <row r="1152" spans="4:4" ht="12" x14ac:dyDescent="0.3">
      <c r="D1152" s="16" t="str">
        <f t="shared" si="297"/>
        <v/>
      </c>
    </row>
    <row r="1153" spans="4:4" ht="12" x14ac:dyDescent="0.3">
      <c r="D1153" s="16" t="str">
        <f t="shared" si="297"/>
        <v/>
      </c>
    </row>
    <row r="1154" spans="4:4" ht="12" x14ac:dyDescent="0.3">
      <c r="D1154" s="16" t="str">
        <f t="shared" si="297"/>
        <v/>
      </c>
    </row>
    <row r="1155" spans="4:4" ht="12" x14ac:dyDescent="0.3">
      <c r="D1155" s="16" t="str">
        <f t="shared" si="297"/>
        <v/>
      </c>
    </row>
    <row r="1156" spans="4:4" ht="12" x14ac:dyDescent="0.3">
      <c r="D1156" s="16" t="str">
        <f t="shared" si="297"/>
        <v/>
      </c>
    </row>
    <row r="1157" spans="4:4" ht="12" x14ac:dyDescent="0.3">
      <c r="D1157" s="16" t="str">
        <f t="shared" si="297"/>
        <v/>
      </c>
    </row>
    <row r="1158" spans="4:4" ht="12" x14ac:dyDescent="0.3">
      <c r="D1158" s="16" t="str">
        <f t="shared" si="297"/>
        <v/>
      </c>
    </row>
    <row r="1159" spans="4:4" ht="12" x14ac:dyDescent="0.3">
      <c r="D1159" s="16" t="str">
        <f t="shared" si="297"/>
        <v/>
      </c>
    </row>
    <row r="1160" spans="4:4" ht="12" x14ac:dyDescent="0.3">
      <c r="D1160" s="16" t="str">
        <f t="shared" si="297"/>
        <v/>
      </c>
    </row>
    <row r="1161" spans="4:4" ht="12" x14ac:dyDescent="0.3">
      <c r="D1161" s="16" t="str">
        <f t="shared" si="297"/>
        <v/>
      </c>
    </row>
    <row r="1162" spans="4:4" ht="12" x14ac:dyDescent="0.3">
      <c r="D1162" s="16" t="str">
        <f t="shared" si="297"/>
        <v/>
      </c>
    </row>
    <row r="1163" spans="4:4" ht="12" x14ac:dyDescent="0.3">
      <c r="D1163" s="16" t="str">
        <f t="shared" si="297"/>
        <v/>
      </c>
    </row>
    <row r="1164" spans="4:4" ht="12" x14ac:dyDescent="0.3">
      <c r="D1164" s="16" t="str">
        <f t="shared" si="297"/>
        <v/>
      </c>
    </row>
    <row r="1165" spans="4:4" ht="12" x14ac:dyDescent="0.3">
      <c r="D1165" s="16" t="str">
        <f t="shared" si="297"/>
        <v/>
      </c>
    </row>
    <row r="1166" spans="4:4" ht="12" x14ac:dyDescent="0.3">
      <c r="D1166" s="16" t="str">
        <f t="shared" si="297"/>
        <v/>
      </c>
    </row>
    <row r="1167" spans="4:4" ht="12" x14ac:dyDescent="0.3">
      <c r="D1167" s="16" t="str">
        <f t="shared" si="297"/>
        <v/>
      </c>
    </row>
    <row r="1168" spans="4:4" ht="12" x14ac:dyDescent="0.3">
      <c r="D1168" s="16" t="str">
        <f t="shared" si="297"/>
        <v/>
      </c>
    </row>
    <row r="1169" spans="4:4" ht="12" x14ac:dyDescent="0.3">
      <c r="D1169" s="16" t="str">
        <f t="shared" si="297"/>
        <v/>
      </c>
    </row>
    <row r="1170" spans="4:4" ht="12" x14ac:dyDescent="0.3">
      <c r="D1170" s="16" t="str">
        <f t="shared" si="297"/>
        <v/>
      </c>
    </row>
    <row r="1171" spans="4:4" ht="12" x14ac:dyDescent="0.3">
      <c r="D1171" s="16" t="str">
        <f t="shared" si="297"/>
        <v/>
      </c>
    </row>
    <row r="1172" spans="4:4" ht="12" x14ac:dyDescent="0.3">
      <c r="D1172" s="16" t="str">
        <f t="shared" si="297"/>
        <v/>
      </c>
    </row>
    <row r="1173" spans="4:4" ht="12" x14ac:dyDescent="0.3">
      <c r="D1173" s="16" t="str">
        <f t="shared" si="297"/>
        <v/>
      </c>
    </row>
    <row r="1174" spans="4:4" ht="12" x14ac:dyDescent="0.3">
      <c r="D1174" s="16" t="str">
        <f t="shared" si="297"/>
        <v/>
      </c>
    </row>
    <row r="1175" spans="4:4" ht="12" x14ac:dyDescent="0.3">
      <c r="D1175" s="16" t="str">
        <f t="shared" si="297"/>
        <v/>
      </c>
    </row>
    <row r="1176" spans="4:4" ht="12" x14ac:dyDescent="0.3">
      <c r="D1176" s="16" t="str">
        <f t="shared" si="297"/>
        <v/>
      </c>
    </row>
    <row r="1177" spans="4:4" ht="12" x14ac:dyDescent="0.3">
      <c r="D1177" s="16" t="str">
        <f t="shared" si="297"/>
        <v/>
      </c>
    </row>
    <row r="1178" spans="4:4" ht="12" x14ac:dyDescent="0.3">
      <c r="D1178" s="16" t="str">
        <f t="shared" si="297"/>
        <v/>
      </c>
    </row>
    <row r="1179" spans="4:4" ht="12" x14ac:dyDescent="0.3">
      <c r="D1179" s="16" t="str">
        <f t="shared" si="297"/>
        <v/>
      </c>
    </row>
    <row r="1180" spans="4:4" ht="12" x14ac:dyDescent="0.3">
      <c r="D1180" s="16" t="str">
        <f t="shared" si="297"/>
        <v/>
      </c>
    </row>
    <row r="1181" spans="4:4" ht="12" x14ac:dyDescent="0.3">
      <c r="D1181" s="16" t="str">
        <f t="shared" si="297"/>
        <v/>
      </c>
    </row>
    <row r="1182" spans="4:4" ht="12" x14ac:dyDescent="0.3">
      <c r="D1182" s="16" t="str">
        <f t="shared" si="297"/>
        <v/>
      </c>
    </row>
    <row r="1183" spans="4:4" ht="12" x14ac:dyDescent="0.3">
      <c r="D1183" s="16" t="str">
        <f t="shared" si="297"/>
        <v/>
      </c>
    </row>
    <row r="1184" spans="4:4" ht="12" x14ac:dyDescent="0.3">
      <c r="D1184" s="16" t="str">
        <f t="shared" si="297"/>
        <v/>
      </c>
    </row>
    <row r="1185" spans="4:4" ht="12" x14ac:dyDescent="0.3">
      <c r="D1185" s="16" t="str">
        <f t="shared" si="297"/>
        <v/>
      </c>
    </row>
    <row r="1186" spans="4:4" ht="12" x14ac:dyDescent="0.3">
      <c r="D1186" s="16" t="str">
        <f t="shared" si="297"/>
        <v/>
      </c>
    </row>
    <row r="1187" spans="4:4" ht="12" x14ac:dyDescent="0.3">
      <c r="D1187" s="16" t="str">
        <f t="shared" si="297"/>
        <v/>
      </c>
    </row>
    <row r="1188" spans="4:4" ht="12" x14ac:dyDescent="0.3">
      <c r="D1188" s="16" t="str">
        <f t="shared" si="297"/>
        <v/>
      </c>
    </row>
    <row r="1189" spans="4:4" ht="12" x14ac:dyDescent="0.3">
      <c r="D1189" s="16" t="str">
        <f t="shared" si="297"/>
        <v/>
      </c>
    </row>
    <row r="1190" spans="4:4" ht="12" x14ac:dyDescent="0.3">
      <c r="D1190" s="16" t="str">
        <f t="shared" si="297"/>
        <v/>
      </c>
    </row>
    <row r="1191" spans="4:4" ht="12" x14ac:dyDescent="0.3">
      <c r="D1191" s="16" t="str">
        <f t="shared" si="297"/>
        <v/>
      </c>
    </row>
    <row r="1192" spans="4:4" ht="12" x14ac:dyDescent="0.3">
      <c r="D1192" s="16" t="str">
        <f t="shared" si="297"/>
        <v/>
      </c>
    </row>
    <row r="1193" spans="4:4" ht="12" x14ac:dyDescent="0.3">
      <c r="D1193" s="16" t="str">
        <f t="shared" si="297"/>
        <v/>
      </c>
    </row>
    <row r="1194" spans="4:4" ht="12" x14ac:dyDescent="0.3">
      <c r="D1194" s="16" t="str">
        <f t="shared" ref="D1194:D1257" si="298">LEFT(B1062,1)</f>
        <v/>
      </c>
    </row>
    <row r="1195" spans="4:4" ht="12" x14ac:dyDescent="0.3">
      <c r="D1195" s="16" t="str">
        <f t="shared" si="298"/>
        <v/>
      </c>
    </row>
    <row r="1196" spans="4:4" ht="12" x14ac:dyDescent="0.3">
      <c r="D1196" s="16" t="str">
        <f t="shared" si="298"/>
        <v/>
      </c>
    </row>
    <row r="1197" spans="4:4" ht="12" x14ac:dyDescent="0.3">
      <c r="D1197" s="16" t="str">
        <f t="shared" si="298"/>
        <v/>
      </c>
    </row>
    <row r="1198" spans="4:4" ht="12" x14ac:dyDescent="0.3">
      <c r="D1198" s="16" t="str">
        <f t="shared" si="298"/>
        <v/>
      </c>
    </row>
    <row r="1199" spans="4:4" ht="12" x14ac:dyDescent="0.3">
      <c r="D1199" s="16" t="str">
        <f t="shared" si="298"/>
        <v/>
      </c>
    </row>
    <row r="1200" spans="4:4" ht="12" x14ac:dyDescent="0.3">
      <c r="D1200" s="16" t="str">
        <f t="shared" si="298"/>
        <v/>
      </c>
    </row>
    <row r="1201" spans="4:4" ht="12" x14ac:dyDescent="0.3">
      <c r="D1201" s="16" t="str">
        <f t="shared" si="298"/>
        <v/>
      </c>
    </row>
    <row r="1202" spans="4:4" ht="12" x14ac:dyDescent="0.3">
      <c r="D1202" s="16" t="str">
        <f t="shared" si="298"/>
        <v/>
      </c>
    </row>
    <row r="1203" spans="4:4" ht="12" x14ac:dyDescent="0.3">
      <c r="D1203" s="16" t="str">
        <f t="shared" si="298"/>
        <v/>
      </c>
    </row>
    <row r="1204" spans="4:4" ht="12" x14ac:dyDescent="0.3">
      <c r="D1204" s="16" t="str">
        <f t="shared" si="298"/>
        <v/>
      </c>
    </row>
    <row r="1205" spans="4:4" ht="12" x14ac:dyDescent="0.3">
      <c r="D1205" s="16" t="str">
        <f t="shared" si="298"/>
        <v/>
      </c>
    </row>
    <row r="1206" spans="4:4" ht="12" x14ac:dyDescent="0.3">
      <c r="D1206" s="16" t="str">
        <f t="shared" si="298"/>
        <v/>
      </c>
    </row>
    <row r="1207" spans="4:4" ht="12" x14ac:dyDescent="0.3">
      <c r="D1207" s="16" t="str">
        <f t="shared" si="298"/>
        <v/>
      </c>
    </row>
    <row r="1208" spans="4:4" ht="12" x14ac:dyDescent="0.3">
      <c r="D1208" s="16" t="str">
        <f t="shared" si="298"/>
        <v/>
      </c>
    </row>
    <row r="1209" spans="4:4" ht="12" x14ac:dyDescent="0.3">
      <c r="D1209" s="16" t="str">
        <f t="shared" si="298"/>
        <v/>
      </c>
    </row>
    <row r="1210" spans="4:4" ht="12" x14ac:dyDescent="0.3">
      <c r="D1210" s="16" t="str">
        <f t="shared" si="298"/>
        <v/>
      </c>
    </row>
    <row r="1211" spans="4:4" ht="12" x14ac:dyDescent="0.3">
      <c r="D1211" s="16" t="str">
        <f t="shared" si="298"/>
        <v/>
      </c>
    </row>
    <row r="1212" spans="4:4" ht="12" x14ac:dyDescent="0.3">
      <c r="D1212" s="16" t="str">
        <f t="shared" si="298"/>
        <v/>
      </c>
    </row>
    <row r="1213" spans="4:4" ht="12" x14ac:dyDescent="0.3">
      <c r="D1213" s="16" t="str">
        <f t="shared" si="298"/>
        <v/>
      </c>
    </row>
    <row r="1214" spans="4:4" ht="12" x14ac:dyDescent="0.3">
      <c r="D1214" s="16" t="str">
        <f t="shared" si="298"/>
        <v/>
      </c>
    </row>
    <row r="1215" spans="4:4" ht="12" x14ac:dyDescent="0.3">
      <c r="D1215" s="16" t="str">
        <f t="shared" si="298"/>
        <v/>
      </c>
    </row>
    <row r="1216" spans="4:4" ht="12" x14ac:dyDescent="0.3">
      <c r="D1216" s="16" t="str">
        <f t="shared" si="298"/>
        <v/>
      </c>
    </row>
    <row r="1217" spans="4:4" ht="12" x14ac:dyDescent="0.3">
      <c r="D1217" s="16" t="str">
        <f t="shared" si="298"/>
        <v/>
      </c>
    </row>
    <row r="1218" spans="4:4" ht="12" x14ac:dyDescent="0.3">
      <c r="D1218" s="16" t="str">
        <f t="shared" si="298"/>
        <v/>
      </c>
    </row>
    <row r="1219" spans="4:4" ht="12" x14ac:dyDescent="0.3">
      <c r="D1219" s="16" t="str">
        <f t="shared" si="298"/>
        <v/>
      </c>
    </row>
    <row r="1220" spans="4:4" ht="12" x14ac:dyDescent="0.3">
      <c r="D1220" s="16" t="str">
        <f t="shared" si="298"/>
        <v/>
      </c>
    </row>
    <row r="1221" spans="4:4" ht="12" x14ac:dyDescent="0.3">
      <c r="D1221" s="16" t="str">
        <f t="shared" si="298"/>
        <v/>
      </c>
    </row>
    <row r="1222" spans="4:4" ht="12" x14ac:dyDescent="0.3">
      <c r="D1222" s="16" t="str">
        <f t="shared" si="298"/>
        <v/>
      </c>
    </row>
    <row r="1223" spans="4:4" ht="12" x14ac:dyDescent="0.3">
      <c r="D1223" s="16" t="str">
        <f t="shared" si="298"/>
        <v/>
      </c>
    </row>
    <row r="1224" spans="4:4" ht="12" x14ac:dyDescent="0.3">
      <c r="D1224" s="16" t="str">
        <f t="shared" si="298"/>
        <v/>
      </c>
    </row>
    <row r="1225" spans="4:4" ht="12" x14ac:dyDescent="0.3">
      <c r="D1225" s="16" t="str">
        <f t="shared" si="298"/>
        <v/>
      </c>
    </row>
    <row r="1226" spans="4:4" ht="12" x14ac:dyDescent="0.3">
      <c r="D1226" s="16" t="str">
        <f t="shared" si="298"/>
        <v/>
      </c>
    </row>
    <row r="1227" spans="4:4" ht="12" x14ac:dyDescent="0.3">
      <c r="D1227" s="16" t="str">
        <f t="shared" si="298"/>
        <v/>
      </c>
    </row>
    <row r="1228" spans="4:4" ht="12" x14ac:dyDescent="0.3">
      <c r="D1228" s="16" t="str">
        <f t="shared" si="298"/>
        <v/>
      </c>
    </row>
    <row r="1229" spans="4:4" ht="12" x14ac:dyDescent="0.3">
      <c r="D1229" s="16" t="str">
        <f t="shared" si="298"/>
        <v/>
      </c>
    </row>
    <row r="1230" spans="4:4" ht="12" x14ac:dyDescent="0.3">
      <c r="D1230" s="16" t="str">
        <f t="shared" si="298"/>
        <v/>
      </c>
    </row>
    <row r="1231" spans="4:4" ht="12" x14ac:dyDescent="0.3">
      <c r="D1231" s="16" t="str">
        <f t="shared" si="298"/>
        <v/>
      </c>
    </row>
    <row r="1232" spans="4:4" ht="12" x14ac:dyDescent="0.3">
      <c r="D1232" s="16" t="str">
        <f t="shared" si="298"/>
        <v/>
      </c>
    </row>
    <row r="1233" spans="4:4" ht="12" x14ac:dyDescent="0.3">
      <c r="D1233" s="16" t="str">
        <f t="shared" si="298"/>
        <v/>
      </c>
    </row>
    <row r="1234" spans="4:4" ht="12" x14ac:dyDescent="0.3">
      <c r="D1234" s="16" t="str">
        <f t="shared" si="298"/>
        <v/>
      </c>
    </row>
    <row r="1235" spans="4:4" ht="12" x14ac:dyDescent="0.3">
      <c r="D1235" s="16" t="str">
        <f t="shared" si="298"/>
        <v/>
      </c>
    </row>
    <row r="1236" spans="4:4" ht="12" x14ac:dyDescent="0.3">
      <c r="D1236" s="16" t="str">
        <f t="shared" si="298"/>
        <v/>
      </c>
    </row>
    <row r="1237" spans="4:4" ht="12" x14ac:dyDescent="0.3">
      <c r="D1237" s="16" t="str">
        <f t="shared" si="298"/>
        <v/>
      </c>
    </row>
    <row r="1238" spans="4:4" ht="12" x14ac:dyDescent="0.3">
      <c r="D1238" s="16" t="str">
        <f t="shared" si="298"/>
        <v/>
      </c>
    </row>
    <row r="1239" spans="4:4" ht="12" x14ac:dyDescent="0.3">
      <c r="D1239" s="16" t="str">
        <f t="shared" si="298"/>
        <v/>
      </c>
    </row>
    <row r="1240" spans="4:4" ht="12" x14ac:dyDescent="0.3">
      <c r="D1240" s="16" t="str">
        <f t="shared" si="298"/>
        <v/>
      </c>
    </row>
    <row r="1241" spans="4:4" ht="12" x14ac:dyDescent="0.3">
      <c r="D1241" s="16" t="str">
        <f t="shared" si="298"/>
        <v/>
      </c>
    </row>
    <row r="1242" spans="4:4" ht="12" x14ac:dyDescent="0.3">
      <c r="D1242" s="16" t="str">
        <f t="shared" si="298"/>
        <v/>
      </c>
    </row>
    <row r="1243" spans="4:4" ht="12" x14ac:dyDescent="0.3">
      <c r="D1243" s="16" t="str">
        <f t="shared" si="298"/>
        <v/>
      </c>
    </row>
    <row r="1244" spans="4:4" ht="12" x14ac:dyDescent="0.3">
      <c r="D1244" s="16" t="str">
        <f t="shared" si="298"/>
        <v/>
      </c>
    </row>
    <row r="1245" spans="4:4" ht="12" x14ac:dyDescent="0.3">
      <c r="D1245" s="16" t="str">
        <f t="shared" si="298"/>
        <v/>
      </c>
    </row>
    <row r="1246" spans="4:4" ht="12" x14ac:dyDescent="0.3">
      <c r="D1246" s="16" t="str">
        <f t="shared" si="298"/>
        <v/>
      </c>
    </row>
    <row r="1247" spans="4:4" ht="12" x14ac:dyDescent="0.3">
      <c r="D1247" s="16" t="str">
        <f t="shared" si="298"/>
        <v/>
      </c>
    </row>
    <row r="1248" spans="4:4" ht="12" x14ac:dyDescent="0.3">
      <c r="D1248" s="16" t="str">
        <f t="shared" si="298"/>
        <v/>
      </c>
    </row>
    <row r="1249" spans="4:4" ht="12" x14ac:dyDescent="0.3">
      <c r="D1249" s="16" t="str">
        <f t="shared" si="298"/>
        <v/>
      </c>
    </row>
    <row r="1250" spans="4:4" ht="12" x14ac:dyDescent="0.3">
      <c r="D1250" s="16" t="str">
        <f t="shared" si="298"/>
        <v/>
      </c>
    </row>
    <row r="1251" spans="4:4" ht="12" x14ac:dyDescent="0.3">
      <c r="D1251" s="16" t="str">
        <f t="shared" si="298"/>
        <v/>
      </c>
    </row>
    <row r="1252" spans="4:4" ht="12" x14ac:dyDescent="0.3">
      <c r="D1252" s="16" t="str">
        <f t="shared" si="298"/>
        <v/>
      </c>
    </row>
    <row r="1253" spans="4:4" ht="12" x14ac:dyDescent="0.3">
      <c r="D1253" s="16" t="str">
        <f t="shared" si="298"/>
        <v/>
      </c>
    </row>
    <row r="1254" spans="4:4" ht="12" x14ac:dyDescent="0.3">
      <c r="D1254" s="16" t="str">
        <f t="shared" si="298"/>
        <v/>
      </c>
    </row>
    <row r="1255" spans="4:4" ht="12" x14ac:dyDescent="0.3">
      <c r="D1255" s="16" t="str">
        <f t="shared" si="298"/>
        <v/>
      </c>
    </row>
    <row r="1256" spans="4:4" ht="12" x14ac:dyDescent="0.3">
      <c r="D1256" s="16" t="str">
        <f t="shared" si="298"/>
        <v/>
      </c>
    </row>
    <row r="1257" spans="4:4" ht="12" x14ac:dyDescent="0.3">
      <c r="D1257" s="16" t="str">
        <f t="shared" si="298"/>
        <v/>
      </c>
    </row>
    <row r="1258" spans="4:4" ht="12" x14ac:dyDescent="0.3">
      <c r="D1258" s="16" t="str">
        <f t="shared" ref="D1258:D1321" si="299">LEFT(B1126,1)</f>
        <v/>
      </c>
    </row>
    <row r="1259" spans="4:4" ht="12" x14ac:dyDescent="0.3">
      <c r="D1259" s="16" t="str">
        <f t="shared" si="299"/>
        <v/>
      </c>
    </row>
    <row r="1260" spans="4:4" ht="12" x14ac:dyDescent="0.3">
      <c r="D1260" s="16" t="str">
        <f t="shared" si="299"/>
        <v/>
      </c>
    </row>
    <row r="1261" spans="4:4" ht="12" x14ac:dyDescent="0.3">
      <c r="D1261" s="16" t="str">
        <f t="shared" si="299"/>
        <v/>
      </c>
    </row>
    <row r="1262" spans="4:4" ht="12" x14ac:dyDescent="0.3">
      <c r="D1262" s="16" t="str">
        <f t="shared" si="299"/>
        <v/>
      </c>
    </row>
    <row r="1263" spans="4:4" ht="12" x14ac:dyDescent="0.3">
      <c r="D1263" s="16" t="str">
        <f t="shared" si="299"/>
        <v/>
      </c>
    </row>
    <row r="1264" spans="4:4" ht="12" x14ac:dyDescent="0.3">
      <c r="D1264" s="16" t="str">
        <f t="shared" si="299"/>
        <v/>
      </c>
    </row>
    <row r="1265" spans="4:4" ht="12" x14ac:dyDescent="0.3">
      <c r="D1265" s="16" t="str">
        <f t="shared" si="299"/>
        <v/>
      </c>
    </row>
    <row r="1266" spans="4:4" ht="12" x14ac:dyDescent="0.3">
      <c r="D1266" s="16" t="str">
        <f t="shared" si="299"/>
        <v/>
      </c>
    </row>
    <row r="1267" spans="4:4" ht="12" x14ac:dyDescent="0.3">
      <c r="D1267" s="16" t="str">
        <f t="shared" si="299"/>
        <v/>
      </c>
    </row>
    <row r="1268" spans="4:4" ht="12" x14ac:dyDescent="0.3">
      <c r="D1268" s="16" t="str">
        <f t="shared" si="299"/>
        <v/>
      </c>
    </row>
    <row r="1269" spans="4:4" ht="12" x14ac:dyDescent="0.3">
      <c r="D1269" s="16" t="str">
        <f t="shared" si="299"/>
        <v/>
      </c>
    </row>
    <row r="1270" spans="4:4" ht="12" x14ac:dyDescent="0.3">
      <c r="D1270" s="16" t="str">
        <f t="shared" si="299"/>
        <v/>
      </c>
    </row>
    <row r="1271" spans="4:4" ht="12" x14ac:dyDescent="0.3">
      <c r="D1271" s="16" t="str">
        <f t="shared" si="299"/>
        <v/>
      </c>
    </row>
    <row r="1272" spans="4:4" ht="12" x14ac:dyDescent="0.3">
      <c r="D1272" s="16" t="str">
        <f t="shared" si="299"/>
        <v/>
      </c>
    </row>
    <row r="1273" spans="4:4" ht="12" x14ac:dyDescent="0.3">
      <c r="D1273" s="16" t="str">
        <f t="shared" si="299"/>
        <v/>
      </c>
    </row>
    <row r="1274" spans="4:4" ht="12" x14ac:dyDescent="0.3">
      <c r="D1274" s="16" t="str">
        <f t="shared" si="299"/>
        <v/>
      </c>
    </row>
    <row r="1275" spans="4:4" ht="12" x14ac:dyDescent="0.3">
      <c r="D1275" s="16" t="str">
        <f t="shared" si="299"/>
        <v/>
      </c>
    </row>
    <row r="1276" spans="4:4" ht="12" x14ac:dyDescent="0.3">
      <c r="D1276" s="16" t="str">
        <f t="shared" si="299"/>
        <v/>
      </c>
    </row>
    <row r="1277" spans="4:4" ht="12" x14ac:dyDescent="0.3">
      <c r="D1277" s="16" t="str">
        <f t="shared" si="299"/>
        <v/>
      </c>
    </row>
    <row r="1278" spans="4:4" ht="12" x14ac:dyDescent="0.3">
      <c r="D1278" s="16" t="str">
        <f t="shared" si="299"/>
        <v/>
      </c>
    </row>
    <row r="1279" spans="4:4" ht="12" x14ac:dyDescent="0.3">
      <c r="D1279" s="16" t="str">
        <f t="shared" si="299"/>
        <v/>
      </c>
    </row>
    <row r="1280" spans="4:4" ht="12" x14ac:dyDescent="0.3">
      <c r="D1280" s="16" t="str">
        <f t="shared" si="299"/>
        <v/>
      </c>
    </row>
    <row r="1281" spans="4:4" ht="12" x14ac:dyDescent="0.3">
      <c r="D1281" s="16" t="str">
        <f t="shared" si="299"/>
        <v/>
      </c>
    </row>
    <row r="1282" spans="4:4" ht="12" x14ac:dyDescent="0.3">
      <c r="D1282" s="16" t="str">
        <f t="shared" si="299"/>
        <v/>
      </c>
    </row>
    <row r="1283" spans="4:4" ht="12" x14ac:dyDescent="0.3">
      <c r="D1283" s="16" t="str">
        <f t="shared" si="299"/>
        <v/>
      </c>
    </row>
    <row r="1284" spans="4:4" ht="12" x14ac:dyDescent="0.3">
      <c r="D1284" s="16" t="str">
        <f t="shared" si="299"/>
        <v/>
      </c>
    </row>
    <row r="1285" spans="4:4" ht="12" x14ac:dyDescent="0.3">
      <c r="D1285" s="16" t="str">
        <f t="shared" si="299"/>
        <v/>
      </c>
    </row>
    <row r="1286" spans="4:4" ht="12" x14ac:dyDescent="0.3">
      <c r="D1286" s="16" t="str">
        <f t="shared" si="299"/>
        <v/>
      </c>
    </row>
    <row r="1287" spans="4:4" ht="12" x14ac:dyDescent="0.3">
      <c r="D1287" s="16" t="str">
        <f t="shared" si="299"/>
        <v/>
      </c>
    </row>
    <row r="1288" spans="4:4" ht="12" x14ac:dyDescent="0.3">
      <c r="D1288" s="16" t="str">
        <f t="shared" si="299"/>
        <v/>
      </c>
    </row>
    <row r="1289" spans="4:4" ht="12" x14ac:dyDescent="0.3">
      <c r="D1289" s="16" t="str">
        <f t="shared" si="299"/>
        <v/>
      </c>
    </row>
    <row r="1290" spans="4:4" ht="12" x14ac:dyDescent="0.3">
      <c r="D1290" s="16" t="str">
        <f t="shared" si="299"/>
        <v/>
      </c>
    </row>
    <row r="1291" spans="4:4" ht="12" x14ac:dyDescent="0.3">
      <c r="D1291" s="16" t="str">
        <f t="shared" si="299"/>
        <v/>
      </c>
    </row>
    <row r="1292" spans="4:4" ht="12" x14ac:dyDescent="0.3">
      <c r="D1292" s="16" t="str">
        <f t="shared" si="299"/>
        <v/>
      </c>
    </row>
    <row r="1293" spans="4:4" ht="12" x14ac:dyDescent="0.3">
      <c r="D1293" s="16" t="str">
        <f t="shared" si="299"/>
        <v/>
      </c>
    </row>
    <row r="1294" spans="4:4" ht="12" x14ac:dyDescent="0.3">
      <c r="D1294" s="16" t="str">
        <f t="shared" si="299"/>
        <v/>
      </c>
    </row>
    <row r="1295" spans="4:4" ht="12" x14ac:dyDescent="0.3">
      <c r="D1295" s="16" t="str">
        <f t="shared" si="299"/>
        <v/>
      </c>
    </row>
    <row r="1296" spans="4:4" ht="12" x14ac:dyDescent="0.3">
      <c r="D1296" s="16" t="str">
        <f t="shared" si="299"/>
        <v/>
      </c>
    </row>
    <row r="1297" spans="4:4" ht="12" x14ac:dyDescent="0.3">
      <c r="D1297" s="16" t="str">
        <f t="shared" si="299"/>
        <v/>
      </c>
    </row>
    <row r="1298" spans="4:4" ht="12" x14ac:dyDescent="0.3">
      <c r="D1298" s="16" t="str">
        <f t="shared" si="299"/>
        <v/>
      </c>
    </row>
    <row r="1299" spans="4:4" ht="12" x14ac:dyDescent="0.3">
      <c r="D1299" s="16" t="str">
        <f t="shared" si="299"/>
        <v/>
      </c>
    </row>
    <row r="1300" spans="4:4" ht="12" x14ac:dyDescent="0.3">
      <c r="D1300" s="16" t="str">
        <f t="shared" si="299"/>
        <v/>
      </c>
    </row>
    <row r="1301" spans="4:4" ht="12" x14ac:dyDescent="0.3">
      <c r="D1301" s="16" t="str">
        <f t="shared" si="299"/>
        <v/>
      </c>
    </row>
    <row r="1302" spans="4:4" ht="12" x14ac:dyDescent="0.3">
      <c r="D1302" s="16" t="str">
        <f t="shared" si="299"/>
        <v/>
      </c>
    </row>
    <row r="1303" spans="4:4" ht="12" x14ac:dyDescent="0.3">
      <c r="D1303" s="16" t="str">
        <f t="shared" si="299"/>
        <v/>
      </c>
    </row>
    <row r="1304" spans="4:4" ht="12" x14ac:dyDescent="0.3">
      <c r="D1304" s="16" t="str">
        <f t="shared" si="299"/>
        <v/>
      </c>
    </row>
    <row r="1305" spans="4:4" ht="12" x14ac:dyDescent="0.3">
      <c r="D1305" s="16" t="str">
        <f t="shared" si="299"/>
        <v/>
      </c>
    </row>
    <row r="1306" spans="4:4" ht="12" x14ac:dyDescent="0.3">
      <c r="D1306" s="16" t="str">
        <f t="shared" si="299"/>
        <v/>
      </c>
    </row>
    <row r="1307" spans="4:4" ht="12" x14ac:dyDescent="0.3">
      <c r="D1307" s="16" t="str">
        <f t="shared" si="299"/>
        <v/>
      </c>
    </row>
    <row r="1308" spans="4:4" ht="12" x14ac:dyDescent="0.3">
      <c r="D1308" s="16" t="str">
        <f t="shared" si="299"/>
        <v/>
      </c>
    </row>
    <row r="1309" spans="4:4" ht="12" x14ac:dyDescent="0.3">
      <c r="D1309" s="16" t="str">
        <f t="shared" si="299"/>
        <v/>
      </c>
    </row>
    <row r="1310" spans="4:4" ht="12" x14ac:dyDescent="0.3">
      <c r="D1310" s="16" t="str">
        <f t="shared" si="299"/>
        <v/>
      </c>
    </row>
    <row r="1311" spans="4:4" ht="12" x14ac:dyDescent="0.3">
      <c r="D1311" s="16" t="str">
        <f t="shared" si="299"/>
        <v/>
      </c>
    </row>
    <row r="1312" spans="4:4" ht="12" x14ac:dyDescent="0.3">
      <c r="D1312" s="16" t="str">
        <f t="shared" si="299"/>
        <v/>
      </c>
    </row>
    <row r="1313" spans="4:4" ht="12" x14ac:dyDescent="0.3">
      <c r="D1313" s="16" t="str">
        <f t="shared" si="299"/>
        <v/>
      </c>
    </row>
    <row r="1314" spans="4:4" ht="12" x14ac:dyDescent="0.3">
      <c r="D1314" s="16" t="str">
        <f t="shared" si="299"/>
        <v/>
      </c>
    </row>
    <row r="1315" spans="4:4" ht="12" x14ac:dyDescent="0.3">
      <c r="D1315" s="16" t="str">
        <f t="shared" si="299"/>
        <v/>
      </c>
    </row>
    <row r="1316" spans="4:4" ht="12" x14ac:dyDescent="0.3">
      <c r="D1316" s="16" t="str">
        <f t="shared" si="299"/>
        <v/>
      </c>
    </row>
    <row r="1317" spans="4:4" ht="12" x14ac:dyDescent="0.3">
      <c r="D1317" s="16" t="str">
        <f t="shared" si="299"/>
        <v/>
      </c>
    </row>
    <row r="1318" spans="4:4" ht="12" x14ac:dyDescent="0.3">
      <c r="D1318" s="16" t="str">
        <f t="shared" si="299"/>
        <v/>
      </c>
    </row>
    <row r="1319" spans="4:4" ht="12" x14ac:dyDescent="0.3">
      <c r="D1319" s="16" t="str">
        <f t="shared" si="299"/>
        <v/>
      </c>
    </row>
    <row r="1320" spans="4:4" ht="12" x14ac:dyDescent="0.3">
      <c r="D1320" s="16" t="str">
        <f t="shared" si="299"/>
        <v/>
      </c>
    </row>
    <row r="1321" spans="4:4" ht="12" x14ac:dyDescent="0.3">
      <c r="D1321" s="16" t="str">
        <f t="shared" si="299"/>
        <v/>
      </c>
    </row>
    <row r="1322" spans="4:4" ht="12" x14ac:dyDescent="0.3">
      <c r="D1322" s="16" t="str">
        <f t="shared" ref="D1322:D1385" si="300">LEFT(B1190,1)</f>
        <v/>
      </c>
    </row>
    <row r="1323" spans="4:4" ht="12" x14ac:dyDescent="0.3">
      <c r="D1323" s="16" t="str">
        <f t="shared" si="300"/>
        <v/>
      </c>
    </row>
    <row r="1324" spans="4:4" ht="12" x14ac:dyDescent="0.3">
      <c r="D1324" s="16" t="str">
        <f t="shared" si="300"/>
        <v/>
      </c>
    </row>
    <row r="1325" spans="4:4" ht="12" x14ac:dyDescent="0.3">
      <c r="D1325" s="16" t="str">
        <f t="shared" si="300"/>
        <v/>
      </c>
    </row>
    <row r="1326" spans="4:4" ht="12" x14ac:dyDescent="0.3">
      <c r="D1326" s="16" t="str">
        <f t="shared" si="300"/>
        <v/>
      </c>
    </row>
    <row r="1327" spans="4:4" ht="12" x14ac:dyDescent="0.3">
      <c r="D1327" s="16" t="str">
        <f t="shared" si="300"/>
        <v/>
      </c>
    </row>
    <row r="1328" spans="4:4" ht="12" x14ac:dyDescent="0.3">
      <c r="D1328" s="16" t="str">
        <f t="shared" si="300"/>
        <v/>
      </c>
    </row>
    <row r="1329" spans="4:4" ht="12" x14ac:dyDescent="0.3">
      <c r="D1329" s="16" t="str">
        <f t="shared" si="300"/>
        <v/>
      </c>
    </row>
    <row r="1330" spans="4:4" ht="12" x14ac:dyDescent="0.3">
      <c r="D1330" s="16" t="str">
        <f t="shared" si="300"/>
        <v/>
      </c>
    </row>
    <row r="1331" spans="4:4" ht="12" x14ac:dyDescent="0.3">
      <c r="D1331" s="16" t="str">
        <f t="shared" si="300"/>
        <v/>
      </c>
    </row>
    <row r="1332" spans="4:4" ht="12" x14ac:dyDescent="0.3">
      <c r="D1332" s="16" t="str">
        <f t="shared" si="300"/>
        <v/>
      </c>
    </row>
    <row r="1333" spans="4:4" ht="12" x14ac:dyDescent="0.3">
      <c r="D1333" s="16" t="str">
        <f t="shared" si="300"/>
        <v/>
      </c>
    </row>
    <row r="1334" spans="4:4" ht="12" x14ac:dyDescent="0.3">
      <c r="D1334" s="16" t="str">
        <f t="shared" si="300"/>
        <v/>
      </c>
    </row>
    <row r="1335" spans="4:4" ht="12" x14ac:dyDescent="0.3">
      <c r="D1335" s="16" t="str">
        <f t="shared" si="300"/>
        <v/>
      </c>
    </row>
    <row r="1336" spans="4:4" ht="12" x14ac:dyDescent="0.3">
      <c r="D1336" s="16" t="str">
        <f t="shared" si="300"/>
        <v/>
      </c>
    </row>
    <row r="1337" spans="4:4" ht="12" x14ac:dyDescent="0.3">
      <c r="D1337" s="16" t="str">
        <f t="shared" si="300"/>
        <v/>
      </c>
    </row>
    <row r="1338" spans="4:4" ht="12" x14ac:dyDescent="0.3">
      <c r="D1338" s="16" t="str">
        <f t="shared" si="300"/>
        <v/>
      </c>
    </row>
    <row r="1339" spans="4:4" ht="12" x14ac:dyDescent="0.3">
      <c r="D1339" s="16" t="str">
        <f t="shared" si="300"/>
        <v/>
      </c>
    </row>
    <row r="1340" spans="4:4" ht="12" x14ac:dyDescent="0.3">
      <c r="D1340" s="16" t="str">
        <f t="shared" si="300"/>
        <v/>
      </c>
    </row>
    <row r="1341" spans="4:4" ht="12" x14ac:dyDescent="0.3">
      <c r="D1341" s="16" t="str">
        <f t="shared" si="300"/>
        <v/>
      </c>
    </row>
    <row r="1342" spans="4:4" ht="12" x14ac:dyDescent="0.3">
      <c r="D1342" s="16" t="str">
        <f t="shared" si="300"/>
        <v/>
      </c>
    </row>
    <row r="1343" spans="4:4" ht="12" x14ac:dyDescent="0.3">
      <c r="D1343" s="16" t="str">
        <f t="shared" si="300"/>
        <v/>
      </c>
    </row>
    <row r="1344" spans="4:4" ht="12" x14ac:dyDescent="0.3">
      <c r="D1344" s="16" t="str">
        <f t="shared" si="300"/>
        <v/>
      </c>
    </row>
    <row r="1345" spans="4:4" ht="12" x14ac:dyDescent="0.3">
      <c r="D1345" s="16" t="str">
        <f t="shared" si="300"/>
        <v/>
      </c>
    </row>
    <row r="1346" spans="4:4" ht="12" x14ac:dyDescent="0.3">
      <c r="D1346" s="16" t="str">
        <f t="shared" si="300"/>
        <v/>
      </c>
    </row>
    <row r="1347" spans="4:4" ht="12" x14ac:dyDescent="0.3">
      <c r="D1347" s="16" t="str">
        <f t="shared" si="300"/>
        <v/>
      </c>
    </row>
    <row r="1348" spans="4:4" ht="12" x14ac:dyDescent="0.3">
      <c r="D1348" s="16" t="str">
        <f t="shared" si="300"/>
        <v/>
      </c>
    </row>
    <row r="1349" spans="4:4" ht="12" x14ac:dyDescent="0.3">
      <c r="D1349" s="16" t="str">
        <f t="shared" si="300"/>
        <v/>
      </c>
    </row>
    <row r="1350" spans="4:4" ht="12" x14ac:dyDescent="0.3">
      <c r="D1350" s="16" t="str">
        <f t="shared" si="300"/>
        <v/>
      </c>
    </row>
    <row r="1351" spans="4:4" ht="12" x14ac:dyDescent="0.3">
      <c r="D1351" s="16" t="str">
        <f t="shared" si="300"/>
        <v/>
      </c>
    </row>
    <row r="1352" spans="4:4" ht="12" x14ac:dyDescent="0.3">
      <c r="D1352" s="16" t="str">
        <f t="shared" si="300"/>
        <v/>
      </c>
    </row>
    <row r="1353" spans="4:4" ht="12" x14ac:dyDescent="0.3">
      <c r="D1353" s="16" t="str">
        <f t="shared" si="300"/>
        <v/>
      </c>
    </row>
    <row r="1354" spans="4:4" ht="12" x14ac:dyDescent="0.3">
      <c r="D1354" s="16" t="str">
        <f t="shared" si="300"/>
        <v/>
      </c>
    </row>
    <row r="1355" spans="4:4" ht="12" x14ac:dyDescent="0.3">
      <c r="D1355" s="16" t="str">
        <f t="shared" si="300"/>
        <v/>
      </c>
    </row>
    <row r="1356" spans="4:4" ht="12" x14ac:dyDescent="0.3">
      <c r="D1356" s="16" t="str">
        <f t="shared" si="300"/>
        <v/>
      </c>
    </row>
    <row r="1357" spans="4:4" ht="12" x14ac:dyDescent="0.3">
      <c r="D1357" s="16" t="str">
        <f t="shared" si="300"/>
        <v/>
      </c>
    </row>
    <row r="1358" spans="4:4" ht="12" x14ac:dyDescent="0.3">
      <c r="D1358" s="16" t="str">
        <f t="shared" si="300"/>
        <v/>
      </c>
    </row>
    <row r="1359" spans="4:4" ht="12" x14ac:dyDescent="0.3">
      <c r="D1359" s="16" t="str">
        <f t="shared" si="300"/>
        <v/>
      </c>
    </row>
    <row r="1360" spans="4:4" ht="12" x14ac:dyDescent="0.3">
      <c r="D1360" s="16" t="str">
        <f t="shared" si="300"/>
        <v/>
      </c>
    </row>
    <row r="1361" spans="4:4" ht="12" x14ac:dyDescent="0.3">
      <c r="D1361" s="16" t="str">
        <f t="shared" si="300"/>
        <v/>
      </c>
    </row>
    <row r="1362" spans="4:4" ht="12" x14ac:dyDescent="0.3">
      <c r="D1362" s="16" t="str">
        <f t="shared" si="300"/>
        <v/>
      </c>
    </row>
    <row r="1363" spans="4:4" ht="12" x14ac:dyDescent="0.3">
      <c r="D1363" s="16" t="str">
        <f t="shared" si="300"/>
        <v/>
      </c>
    </row>
    <row r="1364" spans="4:4" ht="12" x14ac:dyDescent="0.3">
      <c r="D1364" s="16" t="str">
        <f t="shared" si="300"/>
        <v/>
      </c>
    </row>
    <row r="1365" spans="4:4" ht="12" x14ac:dyDescent="0.3">
      <c r="D1365" s="16" t="str">
        <f t="shared" si="300"/>
        <v/>
      </c>
    </row>
    <row r="1366" spans="4:4" ht="12" x14ac:dyDescent="0.3">
      <c r="D1366" s="16" t="str">
        <f t="shared" si="300"/>
        <v/>
      </c>
    </row>
    <row r="1367" spans="4:4" ht="12" x14ac:dyDescent="0.3">
      <c r="D1367" s="16" t="str">
        <f t="shared" si="300"/>
        <v/>
      </c>
    </row>
    <row r="1368" spans="4:4" ht="12" x14ac:dyDescent="0.3">
      <c r="D1368" s="16" t="str">
        <f t="shared" si="300"/>
        <v/>
      </c>
    </row>
    <row r="1369" spans="4:4" ht="12" x14ac:dyDescent="0.3">
      <c r="D1369" s="16" t="str">
        <f t="shared" si="300"/>
        <v/>
      </c>
    </row>
    <row r="1370" spans="4:4" ht="12" x14ac:dyDescent="0.3">
      <c r="D1370" s="16" t="str">
        <f t="shared" si="300"/>
        <v/>
      </c>
    </row>
    <row r="1371" spans="4:4" ht="12" x14ac:dyDescent="0.3">
      <c r="D1371" s="16" t="str">
        <f t="shared" si="300"/>
        <v/>
      </c>
    </row>
    <row r="1372" spans="4:4" ht="12" x14ac:dyDescent="0.3">
      <c r="D1372" s="16" t="str">
        <f t="shared" si="300"/>
        <v/>
      </c>
    </row>
    <row r="1373" spans="4:4" ht="12" x14ac:dyDescent="0.3">
      <c r="D1373" s="16" t="str">
        <f t="shared" si="300"/>
        <v/>
      </c>
    </row>
    <row r="1374" spans="4:4" ht="12" x14ac:dyDescent="0.3">
      <c r="D1374" s="16" t="str">
        <f t="shared" si="300"/>
        <v/>
      </c>
    </row>
    <row r="1375" spans="4:4" ht="12" x14ac:dyDescent="0.3">
      <c r="D1375" s="16" t="str">
        <f t="shared" si="300"/>
        <v/>
      </c>
    </row>
    <row r="1376" spans="4:4" ht="12" x14ac:dyDescent="0.3">
      <c r="D1376" s="16" t="str">
        <f t="shared" si="300"/>
        <v/>
      </c>
    </row>
    <row r="1377" spans="4:4" ht="12" x14ac:dyDescent="0.3">
      <c r="D1377" s="16" t="str">
        <f t="shared" si="300"/>
        <v/>
      </c>
    </row>
    <row r="1378" spans="4:4" ht="12" x14ac:dyDescent="0.3">
      <c r="D1378" s="16" t="str">
        <f t="shared" si="300"/>
        <v/>
      </c>
    </row>
    <row r="1379" spans="4:4" ht="12" x14ac:dyDescent="0.3">
      <c r="D1379" s="16" t="str">
        <f t="shared" si="300"/>
        <v/>
      </c>
    </row>
    <row r="1380" spans="4:4" ht="12" x14ac:dyDescent="0.3">
      <c r="D1380" s="16" t="str">
        <f t="shared" si="300"/>
        <v/>
      </c>
    </row>
    <row r="1381" spans="4:4" ht="12" x14ac:dyDescent="0.3">
      <c r="D1381" s="16" t="str">
        <f t="shared" si="300"/>
        <v/>
      </c>
    </row>
    <row r="1382" spans="4:4" ht="12" x14ac:dyDescent="0.3">
      <c r="D1382" s="16" t="str">
        <f t="shared" si="300"/>
        <v/>
      </c>
    </row>
    <row r="1383" spans="4:4" ht="12" x14ac:dyDescent="0.3">
      <c r="D1383" s="16" t="str">
        <f t="shared" si="300"/>
        <v/>
      </c>
    </row>
    <row r="1384" spans="4:4" ht="12" x14ac:dyDescent="0.3">
      <c r="D1384" s="16" t="str">
        <f t="shared" si="300"/>
        <v/>
      </c>
    </row>
    <row r="1385" spans="4:4" ht="12" x14ac:dyDescent="0.3">
      <c r="D1385" s="16" t="str">
        <f t="shared" si="300"/>
        <v/>
      </c>
    </row>
    <row r="1386" spans="4:4" ht="12" x14ac:dyDescent="0.3">
      <c r="D1386" s="16" t="str">
        <f t="shared" ref="D1386:D1428" si="301">LEFT(B1254,1)</f>
        <v/>
      </c>
    </row>
    <row r="1387" spans="4:4" ht="12" x14ac:dyDescent="0.3">
      <c r="D1387" s="16" t="str">
        <f t="shared" si="301"/>
        <v/>
      </c>
    </row>
    <row r="1388" spans="4:4" ht="12" x14ac:dyDescent="0.3">
      <c r="D1388" s="16" t="str">
        <f t="shared" si="301"/>
        <v/>
      </c>
    </row>
    <row r="1389" spans="4:4" ht="12" x14ac:dyDescent="0.3">
      <c r="D1389" s="16" t="str">
        <f t="shared" si="301"/>
        <v/>
      </c>
    </row>
    <row r="1390" spans="4:4" ht="12" x14ac:dyDescent="0.3">
      <c r="D1390" s="16" t="str">
        <f t="shared" si="301"/>
        <v/>
      </c>
    </row>
    <row r="1391" spans="4:4" ht="12" x14ac:dyDescent="0.3">
      <c r="D1391" s="16" t="str">
        <f t="shared" si="301"/>
        <v/>
      </c>
    </row>
    <row r="1392" spans="4:4" ht="12" x14ac:dyDescent="0.3">
      <c r="D1392" s="16" t="str">
        <f t="shared" si="301"/>
        <v/>
      </c>
    </row>
    <row r="1393" spans="4:4" ht="12" x14ac:dyDescent="0.3">
      <c r="D1393" s="16" t="str">
        <f t="shared" si="301"/>
        <v/>
      </c>
    </row>
    <row r="1394" spans="4:4" ht="12" x14ac:dyDescent="0.3">
      <c r="D1394" s="16" t="str">
        <f t="shared" si="301"/>
        <v/>
      </c>
    </row>
    <row r="1395" spans="4:4" ht="12" x14ac:dyDescent="0.3">
      <c r="D1395" s="16" t="str">
        <f t="shared" si="301"/>
        <v/>
      </c>
    </row>
    <row r="1396" spans="4:4" ht="12" x14ac:dyDescent="0.3">
      <c r="D1396" s="16" t="str">
        <f t="shared" si="301"/>
        <v/>
      </c>
    </row>
    <row r="1397" spans="4:4" ht="12" x14ac:dyDescent="0.3">
      <c r="D1397" s="16" t="str">
        <f t="shared" si="301"/>
        <v/>
      </c>
    </row>
    <row r="1398" spans="4:4" ht="12" x14ac:dyDescent="0.3">
      <c r="D1398" s="16" t="str">
        <f t="shared" si="301"/>
        <v/>
      </c>
    </row>
    <row r="1399" spans="4:4" ht="12" x14ac:dyDescent="0.3">
      <c r="D1399" s="16" t="str">
        <f t="shared" si="301"/>
        <v/>
      </c>
    </row>
    <row r="1400" spans="4:4" ht="12" x14ac:dyDescent="0.3">
      <c r="D1400" s="16" t="str">
        <f t="shared" si="301"/>
        <v/>
      </c>
    </row>
    <row r="1401" spans="4:4" ht="12" x14ac:dyDescent="0.3">
      <c r="D1401" s="16" t="str">
        <f t="shared" si="301"/>
        <v/>
      </c>
    </row>
    <row r="1402" spans="4:4" ht="12" x14ac:dyDescent="0.3">
      <c r="D1402" s="16" t="str">
        <f t="shared" si="301"/>
        <v/>
      </c>
    </row>
    <row r="1403" spans="4:4" ht="12" x14ac:dyDescent="0.3">
      <c r="D1403" s="16" t="str">
        <f t="shared" si="301"/>
        <v/>
      </c>
    </row>
    <row r="1404" spans="4:4" ht="12" x14ac:dyDescent="0.3">
      <c r="D1404" s="16" t="str">
        <f t="shared" si="301"/>
        <v/>
      </c>
    </row>
    <row r="1405" spans="4:4" ht="12" x14ac:dyDescent="0.3">
      <c r="D1405" s="16" t="str">
        <f t="shared" si="301"/>
        <v/>
      </c>
    </row>
    <row r="1406" spans="4:4" ht="12" x14ac:dyDescent="0.3">
      <c r="D1406" s="16" t="str">
        <f t="shared" si="301"/>
        <v/>
      </c>
    </row>
    <row r="1407" spans="4:4" ht="12" x14ac:dyDescent="0.3">
      <c r="D1407" s="16" t="str">
        <f t="shared" si="301"/>
        <v/>
      </c>
    </row>
    <row r="1408" spans="4:4" ht="12" x14ac:dyDescent="0.3">
      <c r="D1408" s="16" t="str">
        <f t="shared" si="301"/>
        <v/>
      </c>
    </row>
    <row r="1409" spans="4:4" ht="12" x14ac:dyDescent="0.3">
      <c r="D1409" s="16" t="str">
        <f t="shared" si="301"/>
        <v/>
      </c>
    </row>
    <row r="1410" spans="4:4" ht="12" x14ac:dyDescent="0.3">
      <c r="D1410" s="16" t="str">
        <f t="shared" si="301"/>
        <v/>
      </c>
    </row>
    <row r="1411" spans="4:4" ht="12" x14ac:dyDescent="0.3">
      <c r="D1411" s="16" t="str">
        <f t="shared" si="301"/>
        <v/>
      </c>
    </row>
    <row r="1412" spans="4:4" ht="12" x14ac:dyDescent="0.3">
      <c r="D1412" s="16" t="str">
        <f t="shared" si="301"/>
        <v/>
      </c>
    </row>
    <row r="1413" spans="4:4" ht="12" x14ac:dyDescent="0.3">
      <c r="D1413" s="16" t="str">
        <f t="shared" si="301"/>
        <v/>
      </c>
    </row>
    <row r="1414" spans="4:4" ht="12" x14ac:dyDescent="0.3">
      <c r="D1414" s="16" t="str">
        <f t="shared" si="301"/>
        <v/>
      </c>
    </row>
    <row r="1415" spans="4:4" ht="12" x14ac:dyDescent="0.3">
      <c r="D1415" s="16" t="str">
        <f t="shared" si="301"/>
        <v/>
      </c>
    </row>
    <row r="1416" spans="4:4" ht="12" x14ac:dyDescent="0.3">
      <c r="D1416" s="16" t="str">
        <f t="shared" si="301"/>
        <v/>
      </c>
    </row>
    <row r="1417" spans="4:4" ht="12" x14ac:dyDescent="0.3">
      <c r="D1417" s="16" t="str">
        <f t="shared" si="301"/>
        <v/>
      </c>
    </row>
    <row r="1418" spans="4:4" ht="12" x14ac:dyDescent="0.3">
      <c r="D1418" s="16" t="str">
        <f t="shared" si="301"/>
        <v/>
      </c>
    </row>
    <row r="1419" spans="4:4" ht="12" x14ac:dyDescent="0.3">
      <c r="D1419" s="16" t="str">
        <f t="shared" si="301"/>
        <v/>
      </c>
    </row>
    <row r="1420" spans="4:4" ht="12" x14ac:dyDescent="0.3">
      <c r="D1420" s="16" t="str">
        <f t="shared" si="301"/>
        <v/>
      </c>
    </row>
    <row r="1421" spans="4:4" ht="12" x14ac:dyDescent="0.3">
      <c r="D1421" s="16" t="str">
        <f t="shared" si="301"/>
        <v/>
      </c>
    </row>
    <row r="1422" spans="4:4" ht="12" x14ac:dyDescent="0.3">
      <c r="D1422" s="16" t="str">
        <f t="shared" si="301"/>
        <v/>
      </c>
    </row>
    <row r="1423" spans="4:4" ht="12" x14ac:dyDescent="0.3">
      <c r="D1423" s="16" t="str">
        <f t="shared" si="301"/>
        <v/>
      </c>
    </row>
    <row r="1424" spans="4:4" ht="12" x14ac:dyDescent="0.3">
      <c r="D1424" s="16" t="str">
        <f t="shared" si="301"/>
        <v/>
      </c>
    </row>
    <row r="1425" spans="4:4" ht="12" x14ac:dyDescent="0.3">
      <c r="D1425" s="16" t="str">
        <f t="shared" si="301"/>
        <v/>
      </c>
    </row>
    <row r="1426" spans="4:4" ht="12" x14ac:dyDescent="0.3">
      <c r="D1426" s="16" t="str">
        <f t="shared" si="301"/>
        <v/>
      </c>
    </row>
    <row r="1427" spans="4:4" ht="12" x14ac:dyDescent="0.3">
      <c r="D1427" s="16" t="str">
        <f t="shared" si="301"/>
        <v/>
      </c>
    </row>
    <row r="1428" spans="4:4" ht="12" x14ac:dyDescent="0.3">
      <c r="D1428" s="16" t="str">
        <f t="shared" si="301"/>
        <v/>
      </c>
    </row>
  </sheetData>
  <mergeCells count="60">
    <mergeCell ref="BG12:BG14"/>
    <mergeCell ref="AC12:AD12"/>
    <mergeCell ref="AH12:AH14"/>
    <mergeCell ref="AE12:AE14"/>
    <mergeCell ref="AX12:AY12"/>
    <mergeCell ref="AV12:AW12"/>
    <mergeCell ref="AZ12:BD12"/>
    <mergeCell ref="BF12:BF14"/>
    <mergeCell ref="P319:Q319"/>
    <mergeCell ref="P320:Q322"/>
    <mergeCell ref="P324:P328"/>
    <mergeCell ref="X12:X14"/>
    <mergeCell ref="Z12:AB12"/>
    <mergeCell ref="V318:V319"/>
    <mergeCell ref="W318:W319"/>
    <mergeCell ref="C358:C359"/>
    <mergeCell ref="C12:D12"/>
    <mergeCell ref="B320:B321"/>
    <mergeCell ref="C339:C340"/>
    <mergeCell ref="B349:B352"/>
    <mergeCell ref="C349:C350"/>
    <mergeCell ref="C351:C352"/>
    <mergeCell ref="C344:C345"/>
    <mergeCell ref="C346:C347"/>
    <mergeCell ref="B344:B347"/>
    <mergeCell ref="B354:B359"/>
    <mergeCell ref="B319:I319"/>
    <mergeCell ref="B332:J332"/>
    <mergeCell ref="C341:C342"/>
    <mergeCell ref="C354:C355"/>
    <mergeCell ref="C356:C357"/>
    <mergeCell ref="B339:B342"/>
    <mergeCell ref="E320:F320"/>
    <mergeCell ref="G320:H320"/>
    <mergeCell ref="C320:D320"/>
    <mergeCell ref="I320:I321"/>
    <mergeCell ref="B334:B337"/>
    <mergeCell ref="C334:C335"/>
    <mergeCell ref="C336:C337"/>
    <mergeCell ref="AA318:AB318"/>
    <mergeCell ref="AF12:AF14"/>
    <mergeCell ref="AJ12:AU12"/>
    <mergeCell ref="Y12:Y14"/>
    <mergeCell ref="C11:D11"/>
    <mergeCell ref="AG12:AG14"/>
    <mergeCell ref="U12:U14"/>
    <mergeCell ref="W12:W14"/>
    <mergeCell ref="X318:X319"/>
    <mergeCell ref="Y318:Z318"/>
    <mergeCell ref="G11:H12"/>
    <mergeCell ref="E11:F12"/>
    <mergeCell ref="BD3:BE3"/>
    <mergeCell ref="B2:R2"/>
    <mergeCell ref="B3:R3"/>
    <mergeCell ref="B4:R4"/>
    <mergeCell ref="B6:R6"/>
    <mergeCell ref="AI12:AI14"/>
    <mergeCell ref="B7:R7"/>
    <mergeCell ref="V12:V14"/>
    <mergeCell ref="BE12:BE14"/>
  </mergeCells>
  <phoneticPr fontId="2" type="noConversion"/>
  <dataValidations count="8">
    <dataValidation type="list" allowBlank="1" showInputMessage="1" showErrorMessage="1" sqref="H15:H315" xr:uid="{00000000-0002-0000-0100-000000000000}">
      <formula1>$F$377:$F$378</formula1>
    </dataValidation>
    <dataValidation type="list" allowBlank="1" showInputMessage="1" showErrorMessage="1" sqref="G15:G315" xr:uid="{00000000-0002-0000-0100-000001000000}">
      <formula1>$E$374:$E$378</formula1>
    </dataValidation>
    <dataValidation type="list" allowBlank="1" showInputMessage="1" showErrorMessage="1" sqref="F15:F315" xr:uid="{00000000-0002-0000-0100-000002000000}">
      <formula1>$D$374:$D$376</formula1>
    </dataValidation>
    <dataValidation type="list" allowBlank="1" showInputMessage="1" showErrorMessage="1" sqref="C15:C315" xr:uid="{00000000-0002-0000-0100-000003000000}">
      <formula1>$B$374:$B$375</formula1>
    </dataValidation>
    <dataValidation type="whole" operator="greaterThan" allowBlank="1" showInputMessage="1" showErrorMessage="1" sqref="C11:D11" xr:uid="{00000000-0002-0000-0100-000004000000}">
      <formula1>2008</formula1>
    </dataValidation>
    <dataValidation type="whole" allowBlank="1" showInputMessage="1" showErrorMessage="1" errorTitle="Age Criteria" error="Age is the number of years from the date of original manufacture to the date the remanufacture is completed (rounded to the next higher year). Please enter a whole number." sqref="E15:E21 E280:E286 E294:E300 E28" xr:uid="{00000000-0002-0000-0100-000005000000}">
      <formula1>0</formula1>
      <formula2>100</formula2>
    </dataValidation>
    <dataValidation type="whole" allowBlank="1" showInputMessage="1" showErrorMessage="1" errorTitle="Age Criteria" error="Age is the number of years from the date of original manufacture to the date the remanufacture is completed (rounded to the next higher year). Please enter a whole number." sqref="E301:E315 E287:E293 E22:E27 E29:E279" xr:uid="{00000000-0002-0000-0100-000006000000}">
      <formula1>1</formula1>
      <formula2>100</formula2>
    </dataValidation>
    <dataValidation type="list" allowBlank="1" showInputMessage="1" showErrorMessage="1" sqref="K15:K315" xr:uid="{00000000-0002-0000-0100-000007000000}">
      <formula1>$C$374:$C$375</formula1>
    </dataValidation>
  </dataValidations>
  <printOptions horizontalCentered="1"/>
  <pageMargins left="0.2" right="0.2" top="0.3" bottom="0.6" header="0.3" footer="0.3"/>
  <pageSetup paperSize="5" scale="48" fitToHeight="0" orientation="landscape" r:id="rId1"/>
  <headerFooter>
    <oddFooter>&amp;L&amp;F
&amp;A&amp;RPage &amp;P of &amp;N</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E746"/>
  <sheetViews>
    <sheetView zoomScale="80" zoomScaleNormal="80" workbookViewId="0"/>
  </sheetViews>
  <sheetFormatPr defaultColWidth="9.1796875" defaultRowHeight="11.5" x14ac:dyDescent="0.25"/>
  <cols>
    <col min="1" max="1" width="3.1796875" style="442" customWidth="1"/>
    <col min="2" max="2" width="20.453125" style="48" customWidth="1"/>
    <col min="3" max="3" width="13.1796875" style="48" customWidth="1"/>
    <col min="4" max="4" width="17.453125" style="47" customWidth="1"/>
    <col min="5" max="5" width="12.54296875" style="47" customWidth="1"/>
    <col min="6" max="14" width="13.1796875" style="47" customWidth="1"/>
    <col min="15" max="15" width="11.54296875" style="108" customWidth="1"/>
    <col min="16" max="16" width="11.81640625" style="48" customWidth="1"/>
    <col min="17" max="17" width="42.453125" style="48" customWidth="1"/>
    <col min="18" max="18" width="14.81640625" style="48" customWidth="1"/>
    <col min="19" max="19" width="20.1796875" style="48" hidden="1" customWidth="1"/>
    <col min="20" max="20" width="6" style="48" hidden="1" customWidth="1"/>
    <col min="21" max="22" width="9.81640625" style="48" hidden="1" customWidth="1"/>
    <col min="23" max="23" width="16" style="48" hidden="1" customWidth="1"/>
    <col min="24" max="24" width="5.54296875" style="48" hidden="1" customWidth="1"/>
    <col min="25" max="25" width="7.1796875" style="48" hidden="1" customWidth="1"/>
    <col min="26" max="26" width="5.81640625" style="48" hidden="1" customWidth="1"/>
    <col min="27" max="27" width="7.1796875" style="48" hidden="1" customWidth="1"/>
    <col min="28" max="28" width="6.1796875" style="48" hidden="1" customWidth="1"/>
    <col min="29" max="30" width="8.1796875" style="48" hidden="1" customWidth="1"/>
    <col min="31" max="31" width="7.81640625" style="48" hidden="1" customWidth="1"/>
    <col min="32" max="32" width="8.81640625" style="48" hidden="1" customWidth="1"/>
    <col min="33" max="33" width="88.1796875" style="48" hidden="1" customWidth="1"/>
    <col min="34" max="38" width="2" style="48" hidden="1" customWidth="1"/>
    <col min="39" max="39" width="4.1796875" style="48" hidden="1" customWidth="1"/>
    <col min="40" max="41" width="5" style="48" hidden="1" customWidth="1"/>
    <col min="42" max="42" width="6" style="48" hidden="1" customWidth="1"/>
    <col min="43" max="43" width="3.453125" style="48" hidden="1" customWidth="1"/>
    <col min="44" max="44" width="4.81640625" style="48" hidden="1" customWidth="1"/>
    <col min="45" max="45" width="8.1796875" style="48" hidden="1" customWidth="1"/>
    <col min="46" max="47" width="9.1796875" style="48" hidden="1" customWidth="1"/>
    <col min="48" max="48" width="10.81640625" style="48" hidden="1" customWidth="1"/>
    <col min="49" max="49" width="10" style="48" hidden="1" customWidth="1"/>
    <col min="50" max="50" width="9" style="48" hidden="1" customWidth="1"/>
    <col min="51" max="51" width="9.1796875" style="48" hidden="1" customWidth="1"/>
    <col min="52" max="52" width="9.54296875" style="48" hidden="1" customWidth="1"/>
    <col min="53" max="54" width="9.1796875" style="48" hidden="1" customWidth="1"/>
    <col min="55" max="55" width="7.1796875" style="48" hidden="1" customWidth="1"/>
    <col min="56" max="56" width="7" style="48" hidden="1" customWidth="1"/>
    <col min="57" max="57" width="138.453125" style="48" hidden="1" customWidth="1"/>
    <col min="58" max="16384" width="9.1796875" style="48"/>
  </cols>
  <sheetData>
    <row r="1" spans="1:57" s="473" customFormat="1" ht="10" x14ac:dyDescent="0.2">
      <c r="A1" s="353"/>
      <c r="B1" s="354"/>
      <c r="C1" s="354"/>
      <c r="D1" s="354"/>
      <c r="E1" s="354"/>
      <c r="F1" s="354"/>
      <c r="G1" s="354"/>
      <c r="H1" s="354"/>
      <c r="I1" s="354"/>
      <c r="J1" s="354"/>
      <c r="K1" s="354"/>
      <c r="L1" s="354"/>
      <c r="M1" s="354"/>
      <c r="N1" s="354"/>
      <c r="O1" s="354"/>
      <c r="P1" s="354"/>
      <c r="Q1" s="354"/>
      <c r="R1" s="472"/>
      <c r="S1" s="472"/>
    </row>
    <row r="2" spans="1:57" s="356" customFormat="1" ht="17.25" customHeight="1" x14ac:dyDescent="0.35">
      <c r="A2" s="353"/>
      <c r="B2" s="554" t="s">
        <v>253</v>
      </c>
      <c r="C2" s="554"/>
      <c r="D2" s="554"/>
      <c r="E2" s="554"/>
      <c r="F2" s="554"/>
      <c r="G2" s="554"/>
      <c r="H2" s="554"/>
      <c r="I2" s="554"/>
      <c r="J2" s="554"/>
      <c r="K2" s="554"/>
      <c r="L2" s="554"/>
      <c r="M2" s="554"/>
      <c r="N2" s="554"/>
      <c r="O2" s="554"/>
      <c r="P2" s="554"/>
      <c r="Q2" s="554"/>
      <c r="R2" s="358"/>
      <c r="S2" s="358"/>
    </row>
    <row r="3" spans="1:57" s="356" customFormat="1" ht="20" x14ac:dyDescent="0.4">
      <c r="A3" s="353"/>
      <c r="B3" s="555" t="s">
        <v>254</v>
      </c>
      <c r="C3" s="555"/>
      <c r="D3" s="555"/>
      <c r="E3" s="555"/>
      <c r="F3" s="555"/>
      <c r="G3" s="555"/>
      <c r="H3" s="555"/>
      <c r="I3" s="555"/>
      <c r="J3" s="555"/>
      <c r="K3" s="555"/>
      <c r="L3" s="555"/>
      <c r="M3" s="555"/>
      <c r="N3" s="555"/>
      <c r="O3" s="555"/>
      <c r="P3" s="555"/>
      <c r="Q3" s="555"/>
      <c r="R3" s="359"/>
      <c r="S3" s="359"/>
      <c r="BC3" s="578"/>
      <c r="BD3" s="578"/>
      <c r="BE3" s="360"/>
    </row>
    <row r="4" spans="1:57" s="356" customFormat="1" ht="19.5" customHeight="1" x14ac:dyDescent="0.35">
      <c r="A4" s="353"/>
      <c r="B4" s="554" t="s">
        <v>287</v>
      </c>
      <c r="C4" s="554"/>
      <c r="D4" s="554"/>
      <c r="E4" s="554"/>
      <c r="F4" s="554"/>
      <c r="G4" s="554"/>
      <c r="H4" s="554"/>
      <c r="I4" s="554"/>
      <c r="J4" s="554"/>
      <c r="K4" s="554"/>
      <c r="L4" s="554"/>
      <c r="M4" s="554"/>
      <c r="N4" s="554"/>
      <c r="O4" s="554"/>
      <c r="P4" s="554"/>
      <c r="Q4" s="554"/>
      <c r="R4" s="358"/>
      <c r="S4" s="358"/>
    </row>
    <row r="5" spans="1:57" s="356" customFormat="1" ht="10" customHeight="1" x14ac:dyDescent="0.2">
      <c r="A5" s="353"/>
      <c r="B5" s="361"/>
      <c r="C5" s="361"/>
      <c r="D5" s="361"/>
      <c r="E5" s="361"/>
      <c r="F5" s="361"/>
      <c r="G5" s="361"/>
      <c r="H5" s="361"/>
      <c r="I5" s="361"/>
      <c r="J5" s="361"/>
      <c r="K5" s="361"/>
      <c r="L5" s="361"/>
      <c r="M5" s="361"/>
      <c r="N5" s="361"/>
      <c r="O5" s="361"/>
      <c r="P5" s="361"/>
      <c r="Q5" s="361"/>
      <c r="R5" s="355"/>
      <c r="S5" s="355"/>
    </row>
    <row r="6" spans="1:57" s="356" customFormat="1" ht="19.5" customHeight="1" x14ac:dyDescent="0.4">
      <c r="A6" s="353"/>
      <c r="B6" s="556" t="s">
        <v>256</v>
      </c>
      <c r="C6" s="556"/>
      <c r="D6" s="556"/>
      <c r="E6" s="556"/>
      <c r="F6" s="556"/>
      <c r="G6" s="556"/>
      <c r="H6" s="556"/>
      <c r="I6" s="556"/>
      <c r="J6" s="556"/>
      <c r="K6" s="556"/>
      <c r="L6" s="556"/>
      <c r="M6" s="556"/>
      <c r="N6" s="556"/>
      <c r="O6" s="556"/>
      <c r="P6" s="556"/>
      <c r="Q6" s="556"/>
      <c r="R6" s="362"/>
      <c r="S6" s="362"/>
    </row>
    <row r="7" spans="1:57" s="356" customFormat="1" ht="19.5" customHeight="1" x14ac:dyDescent="0.2">
      <c r="A7" s="353"/>
      <c r="B7" s="775" t="s">
        <v>296</v>
      </c>
      <c r="C7" s="775"/>
      <c r="D7" s="775"/>
      <c r="E7" s="775"/>
      <c r="F7" s="775"/>
      <c r="G7" s="775"/>
      <c r="H7" s="775"/>
      <c r="I7" s="775"/>
      <c r="J7" s="775"/>
      <c r="K7" s="775"/>
      <c r="L7" s="775"/>
      <c r="M7" s="775"/>
      <c r="N7" s="775"/>
      <c r="O7" s="775"/>
      <c r="P7" s="775"/>
      <c r="Q7" s="775"/>
      <c r="R7" s="355"/>
      <c r="S7" s="355"/>
    </row>
    <row r="8" spans="1:57" s="365" customFormat="1" ht="6" customHeight="1" x14ac:dyDescent="0.2">
      <c r="A8" s="443"/>
      <c r="B8" s="364"/>
      <c r="C8" s="364"/>
      <c r="D8" s="364"/>
      <c r="E8" s="364"/>
      <c r="F8" s="364"/>
      <c r="G8" s="364"/>
      <c r="H8" s="364"/>
      <c r="I8" s="364"/>
      <c r="J8" s="364"/>
      <c r="K8" s="364"/>
      <c r="L8" s="364"/>
      <c r="M8" s="364"/>
      <c r="N8" s="364"/>
      <c r="O8" s="364"/>
      <c r="P8" s="364"/>
      <c r="Q8" s="364"/>
      <c r="R8" s="355"/>
      <c r="S8" s="355"/>
    </row>
    <row r="9" spans="1:57" s="356" customFormat="1" ht="18" x14ac:dyDescent="0.4">
      <c r="A9" s="481"/>
      <c r="B9" s="366" t="s">
        <v>258</v>
      </c>
      <c r="C9" s="367"/>
      <c r="D9" s="367"/>
      <c r="E9" s="368"/>
      <c r="F9" s="369"/>
      <c r="G9" s="369"/>
      <c r="H9" s="370"/>
      <c r="I9" s="369"/>
      <c r="J9" s="369"/>
      <c r="K9" s="369"/>
      <c r="L9" s="369"/>
      <c r="M9" s="369"/>
      <c r="N9" s="478" t="s">
        <v>275</v>
      </c>
      <c r="O9" s="369"/>
      <c r="P9" s="480" t="str">
        <f>IF('Current MY Credit Calc'!P9&lt;&gt;"",'Current MY Credit Calc'!P9,"")</f>
        <v/>
      </c>
      <c r="Q9" s="371"/>
      <c r="R9" s="372"/>
      <c r="S9" s="372"/>
    </row>
    <row r="10" spans="1:57" s="36" customFormat="1" ht="12" thickBot="1" x14ac:dyDescent="0.3">
      <c r="A10" s="445"/>
      <c r="B10" s="373"/>
      <c r="C10" s="373"/>
      <c r="D10" s="373"/>
      <c r="E10" s="373"/>
      <c r="F10" s="373"/>
      <c r="G10" s="373"/>
      <c r="H10" s="373"/>
      <c r="I10" s="373"/>
      <c r="J10" s="373"/>
      <c r="K10" s="373"/>
      <c r="L10" s="373"/>
      <c r="M10" s="373"/>
      <c r="N10" s="373"/>
      <c r="O10" s="373"/>
      <c r="P10" s="373"/>
      <c r="Q10" s="373"/>
    </row>
    <row r="11" spans="1:57" ht="13.5" thickBot="1" x14ac:dyDescent="0.35">
      <c r="A11" s="446"/>
      <c r="B11" s="375" t="s">
        <v>143</v>
      </c>
      <c r="C11" s="663" t="str">
        <f>IF('Current MY Credit Calc'!C11:D11&lt;&gt;"",'Current MY Credit Calc'!C11:D11,"")</f>
        <v/>
      </c>
      <c r="D11" s="664" t="str">
        <f>IF('Current MY Credit Calc'!D11&lt;&gt;"",'Current MY Credit Calc'!D11,"")</f>
        <v/>
      </c>
      <c r="E11" s="574" t="s">
        <v>291</v>
      </c>
      <c r="F11" s="575"/>
      <c r="G11" s="570"/>
      <c r="H11" s="571"/>
      <c r="I11" s="373"/>
      <c r="J11" s="373"/>
      <c r="K11" s="373"/>
      <c r="L11" s="373"/>
      <c r="M11" s="373"/>
      <c r="N11" s="373"/>
      <c r="O11" s="373"/>
      <c r="P11" s="373"/>
      <c r="Q11" s="373"/>
      <c r="U11" s="29"/>
      <c r="V11" s="29"/>
      <c r="W11" s="29"/>
      <c r="X11" s="29"/>
      <c r="Y11" s="29"/>
      <c r="Z11" s="29"/>
      <c r="AA11" s="29"/>
      <c r="AB11" s="29"/>
      <c r="AC11" s="29"/>
      <c r="AD11" s="29"/>
      <c r="AE11" s="29"/>
      <c r="AF11" s="29"/>
      <c r="AG11" s="29"/>
      <c r="AH11" s="29"/>
      <c r="AI11" s="29"/>
      <c r="AJ11" s="29"/>
      <c r="AK11" s="29"/>
      <c r="AL11" s="22"/>
      <c r="AM11" s="22"/>
      <c r="AN11" s="22"/>
    </row>
    <row r="12" spans="1:57" ht="12.75" customHeight="1" thickBot="1" x14ac:dyDescent="0.35">
      <c r="A12" s="446"/>
      <c r="B12" s="375" t="s">
        <v>19</v>
      </c>
      <c r="C12" s="663" t="str">
        <f>IF('Current MY Credit Calc'!C12:D12&lt;&gt;"",'Current MY Credit Calc'!C12:D12,"")</f>
        <v/>
      </c>
      <c r="D12" s="664" t="str">
        <f>IF('Current MY Credit Calc'!D12&lt;&gt;"",'Current MY Credit Calc'!D12,"")</f>
        <v/>
      </c>
      <c r="E12" s="576"/>
      <c r="F12" s="577"/>
      <c r="G12" s="572"/>
      <c r="H12" s="573"/>
      <c r="I12" s="373"/>
      <c r="J12" s="373"/>
      <c r="K12" s="373"/>
      <c r="L12" s="373"/>
      <c r="M12" s="373"/>
      <c r="N12" s="373"/>
      <c r="O12" s="373"/>
      <c r="P12" s="373"/>
      <c r="Q12" s="373"/>
      <c r="S12" s="581" t="s">
        <v>123</v>
      </c>
      <c r="T12" s="617" t="s">
        <v>245</v>
      </c>
      <c r="U12" s="617" t="s">
        <v>246</v>
      </c>
      <c r="V12" s="587" t="s">
        <v>107</v>
      </c>
      <c r="W12" s="587" t="s">
        <v>106</v>
      </c>
      <c r="X12" s="644"/>
      <c r="Y12" s="645"/>
      <c r="Z12" s="637" t="s">
        <v>126</v>
      </c>
      <c r="AA12" s="639"/>
      <c r="AB12" s="579" t="s">
        <v>110</v>
      </c>
      <c r="AC12" s="579" t="s">
        <v>135</v>
      </c>
      <c r="AD12" s="614" t="s">
        <v>119</v>
      </c>
      <c r="AE12" s="614" t="s">
        <v>122</v>
      </c>
      <c r="AF12" s="579" t="s">
        <v>128</v>
      </c>
      <c r="AG12" s="584" t="s">
        <v>136</v>
      </c>
      <c r="AH12" s="585"/>
      <c r="AI12" s="585"/>
      <c r="AJ12" s="585"/>
      <c r="AK12" s="585"/>
      <c r="AL12" s="585"/>
      <c r="AM12" s="585"/>
      <c r="AN12" s="585"/>
      <c r="AO12" s="585"/>
      <c r="AP12" s="585"/>
      <c r="AQ12" s="585"/>
      <c r="AR12" s="586"/>
      <c r="AS12" s="651" t="s">
        <v>220</v>
      </c>
      <c r="AT12" s="652"/>
      <c r="AU12" s="646" t="s">
        <v>221</v>
      </c>
      <c r="AV12" s="647"/>
      <c r="AW12" s="641" t="s">
        <v>199</v>
      </c>
      <c r="AX12" s="643"/>
      <c r="AY12" s="643"/>
      <c r="AZ12" s="643"/>
      <c r="BA12" s="642"/>
      <c r="BB12" s="614" t="s">
        <v>197</v>
      </c>
      <c r="BC12" s="614" t="s">
        <v>198</v>
      </c>
      <c r="BD12" s="614" t="s">
        <v>200</v>
      </c>
    </row>
    <row r="13" spans="1:57" ht="12.75" customHeight="1" thickBot="1" x14ac:dyDescent="0.35">
      <c r="A13" s="446"/>
      <c r="B13" s="446"/>
      <c r="C13" s="446"/>
      <c r="D13" s="446"/>
      <c r="E13" s="446"/>
      <c r="F13" s="446"/>
      <c r="G13" s="446"/>
      <c r="H13" s="446"/>
      <c r="I13" s="446"/>
      <c r="J13" s="446"/>
      <c r="K13" s="446"/>
      <c r="L13" s="446"/>
      <c r="M13" s="446"/>
      <c r="N13" s="446"/>
      <c r="O13" s="446"/>
      <c r="P13" s="446"/>
      <c r="Q13" s="446"/>
      <c r="S13" s="581"/>
      <c r="T13" s="618"/>
      <c r="U13" s="618"/>
      <c r="V13" s="588"/>
      <c r="W13" s="347"/>
      <c r="X13" s="349"/>
      <c r="Y13" s="350"/>
      <c r="Z13" s="347"/>
      <c r="AA13" s="350"/>
      <c r="AB13" s="580"/>
      <c r="AC13" s="580"/>
      <c r="AD13" s="615"/>
      <c r="AE13" s="615"/>
      <c r="AF13" s="580"/>
      <c r="AG13" s="51"/>
      <c r="AH13" s="352"/>
      <c r="AI13" s="352"/>
      <c r="AJ13" s="352"/>
      <c r="AK13" s="352"/>
      <c r="AL13" s="352"/>
      <c r="AM13" s="352"/>
      <c r="AN13" s="352"/>
      <c r="AO13" s="352"/>
      <c r="AP13" s="352"/>
      <c r="AQ13" s="352"/>
      <c r="AR13" s="352"/>
      <c r="AS13" s="51"/>
      <c r="AT13" s="348"/>
      <c r="AU13" s="55"/>
      <c r="AV13" s="52"/>
      <c r="AW13" s="56"/>
      <c r="AX13" s="57"/>
      <c r="AY13" s="57"/>
      <c r="AZ13" s="56"/>
      <c r="BA13" s="58"/>
      <c r="BB13" s="615"/>
      <c r="BC13" s="615"/>
      <c r="BD13" s="615"/>
    </row>
    <row r="14" spans="1:57" s="59" customFormat="1" ht="58.5" thickBot="1" x14ac:dyDescent="0.35">
      <c r="A14" s="446"/>
      <c r="B14" s="376" t="s">
        <v>12</v>
      </c>
      <c r="C14" s="376" t="s">
        <v>84</v>
      </c>
      <c r="D14" s="376" t="s">
        <v>150</v>
      </c>
      <c r="E14" s="376" t="s">
        <v>278</v>
      </c>
      <c r="F14" s="376" t="s">
        <v>158</v>
      </c>
      <c r="G14" s="376" t="s">
        <v>7</v>
      </c>
      <c r="H14" s="376" t="s">
        <v>0</v>
      </c>
      <c r="I14" s="376" t="s">
        <v>104</v>
      </c>
      <c r="J14" s="376" t="s">
        <v>13</v>
      </c>
      <c r="K14" s="376" t="s">
        <v>289</v>
      </c>
      <c r="L14" s="376" t="s">
        <v>1</v>
      </c>
      <c r="M14" s="376" t="s">
        <v>255</v>
      </c>
      <c r="N14" s="376" t="s">
        <v>105</v>
      </c>
      <c r="O14" s="376" t="s">
        <v>39</v>
      </c>
      <c r="P14" s="376" t="s">
        <v>102</v>
      </c>
      <c r="Q14" s="376" t="s">
        <v>35</v>
      </c>
      <c r="R14" s="48"/>
      <c r="S14" s="581"/>
      <c r="T14" s="618"/>
      <c r="U14" s="618"/>
      <c r="V14" s="589"/>
      <c r="W14" s="33" t="s">
        <v>111</v>
      </c>
      <c r="X14" s="33" t="s">
        <v>86</v>
      </c>
      <c r="Y14" s="33" t="s">
        <v>112</v>
      </c>
      <c r="Z14" s="33" t="s">
        <v>86</v>
      </c>
      <c r="AA14" s="33" t="s">
        <v>85</v>
      </c>
      <c r="AB14" s="640"/>
      <c r="AC14" s="580"/>
      <c r="AD14" s="615"/>
      <c r="AE14" s="615"/>
      <c r="AF14" s="580"/>
      <c r="AG14" s="49">
        <v>0</v>
      </c>
      <c r="AH14" s="49">
        <v>1</v>
      </c>
      <c r="AI14" s="49">
        <v>2</v>
      </c>
      <c r="AJ14" s="49">
        <v>3</v>
      </c>
      <c r="AK14" s="49">
        <v>4</v>
      </c>
      <c r="AL14" s="50" t="s">
        <v>85</v>
      </c>
      <c r="AM14" s="50" t="s">
        <v>86</v>
      </c>
      <c r="AN14" s="50" t="s">
        <v>131</v>
      </c>
      <c r="AO14" s="49" t="s">
        <v>132</v>
      </c>
      <c r="AP14" s="49" t="s">
        <v>5</v>
      </c>
      <c r="AQ14" s="49" t="s">
        <v>133</v>
      </c>
      <c r="AR14" s="51" t="s">
        <v>134</v>
      </c>
      <c r="AS14" s="53" t="s">
        <v>217</v>
      </c>
      <c r="AT14" s="54" t="s">
        <v>1</v>
      </c>
      <c r="AU14" s="55" t="s">
        <v>219</v>
      </c>
      <c r="AV14" s="52" t="s">
        <v>218</v>
      </c>
      <c r="AW14" s="56" t="s">
        <v>30</v>
      </c>
      <c r="AX14" s="57" t="s">
        <v>201</v>
      </c>
      <c r="AY14" s="57" t="s">
        <v>202</v>
      </c>
      <c r="AZ14" s="56" t="s">
        <v>203</v>
      </c>
      <c r="BA14" s="58" t="s">
        <v>124</v>
      </c>
      <c r="BB14" s="626"/>
      <c r="BC14" s="615"/>
      <c r="BD14" s="615"/>
    </row>
    <row r="15" spans="1:57" ht="13" x14ac:dyDescent="0.3">
      <c r="A15" s="446"/>
      <c r="B15" s="3"/>
      <c r="C15" s="3"/>
      <c r="D15" s="387"/>
      <c r="E15" s="351"/>
      <c r="F15" s="3"/>
      <c r="G15" s="3"/>
      <c r="H15" s="4"/>
      <c r="I15" s="9"/>
      <c r="J15" s="9"/>
      <c r="K15" s="9"/>
      <c r="L15" s="9"/>
      <c r="M15" s="8"/>
      <c r="N15" s="385"/>
      <c r="O15" s="386"/>
      <c r="P15" s="383" t="str">
        <f>IF(S15=1,(O15-M15)*1.341*J15*L15*N15*10^-3,"")</f>
        <v/>
      </c>
      <c r="Q15" s="3"/>
      <c r="R15" s="60"/>
      <c r="S15" s="23">
        <f t="shared" ref="S15:S297" si="0" xml:space="preserve"> IF(NOT(OR(ISBLANK($C$11), ISBLANK(B15),ISBLANK(C15),ISBLANK(D15),ISBLANK(F15),ISBLANK(G15),ISBLANK(H15),ISBLANK(I15),ISBLANK(J15),ISBLANK(N15),ISBLANK(L15), ISBLANK(M15))),1,0)</f>
        <v>0</v>
      </c>
      <c r="T15" s="23">
        <f>IF(ISBLANK(G15),0,IF(AND($C$11&gt;2014,D15=$C$382,G15&lt;&gt;$E$385),1,IF(AND(G15&lt;&gt;$E$384,D15=$C$382,$C$11&lt;2015,OR(AND(H15=$F$384,$C$11&gt;2011),AND(H15=$F$385,$C$11&gt;2010))),1,0)))</f>
        <v>0</v>
      </c>
      <c r="U15" s="35">
        <f>IF(AND(G15&lt;&gt;$E$383,D15=$C$382,C15=$B$381,$C$11&gt;2005,OR(AND(H15=$F$384,$C$11&lt;2012),AND(H15=$F$385,$C$11&lt;2011))),1,IF(AND(G15=$E$383,D15=$C$382,C15&lt;&gt;$B$381,$C$11&gt;2005,OR(AND(H15=$F$384,$C$11&lt;2012),AND(H15=$F$385,$C$11&lt;2011))),1,0))</f>
        <v>0</v>
      </c>
      <c r="V15" s="42" t="str">
        <f>G15&amp;F15&amp;H15</f>
        <v/>
      </c>
      <c r="W15" s="23" t="str">
        <f>IF(AND(C15=$B$382,D15=$C$381,G15=$E$383,F15=$D$382,$C$11&lt;2013,H15=$F$384),0.2,IF(AND(C15=$B$382,F15=$D$382,G15=$E$383,H15=$F$385,$C$11&lt;2013),0.24,""))</f>
        <v/>
      </c>
      <c r="X15" s="24" t="str">
        <f>IF(AND(S15&lt;&gt;0,C15=$B$382,W15=""),IF(VLOOKUP(V15,$S$319:$AA$360,5,FALSE)&lt;&gt;0,VLOOKUP(V15,$S$319:$AA$360,5,FALSE),""),"")</f>
        <v/>
      </c>
      <c r="Y15" s="24" t="str">
        <f>IF(AND(S15&lt;&gt;0,C15=$B$381,W15=""),IF(VLOOKUP(V15,$S$319:$AA$360,7,FALSE)&lt;&gt;0,VLOOKUP(V15,$S$319:$AA$360,7,FALSE),""),"")</f>
        <v/>
      </c>
      <c r="Z15" s="23" t="str">
        <f>IF(AND(S15&lt;&gt;0,C15=$B$382),VLOOKUP(V15,$S$319:$AA$360,6,FALSE),"")</f>
        <v/>
      </c>
      <c r="AA15" s="25" t="str">
        <f>IF(AND(S15&lt;&gt;0,C15=$B$381),VLOOKUP(V15,$S$319:$AA$360,8,FALSE),"")</f>
        <v/>
      </c>
      <c r="AB15" s="62" t="str">
        <f t="shared" ref="AB15:AB239" si="1">IF(AND(Z15="",AA15=""),"",IF(OR(Z15=0,AA15=0),0,IF(OR(M15&gt;Z15,M15&gt;AA15),1,0)))</f>
        <v/>
      </c>
      <c r="AC15" s="63">
        <f t="shared" ref="AC15:AC297" si="2">IF(B15=B14,(IF(AND(C15=C14,D15=D14,I15=I14,L15=L14),0,1)),0)</f>
        <v>0</v>
      </c>
      <c r="AD15" s="64" t="str">
        <f>IF(C15=$B$381,IF(H15=$F$384,$B$402,$B$401),IF(AND(H15=$F$385,G15=$E$382),$B$400,IF(AND(H15=$F$385,G15=$E$383),$B$399,"")))</f>
        <v/>
      </c>
      <c r="AE15" s="64" t="str">
        <f>IF(AND(C15=$B$382,H15=$F$384), IF(G15=$E$381,$B$398,IF(G15=$E$382,$B$397,IF(G15=$E$383,$B$396,IF(G15=$E$384,$B$395,"")))),"")</f>
        <v/>
      </c>
      <c r="AF15" s="65" t="str">
        <f>IF(AD15&lt;&gt;"",AD15,AE15)</f>
        <v/>
      </c>
      <c r="AG15" s="62">
        <f>IF(G15=$E$381,1,0)</f>
        <v>0</v>
      </c>
      <c r="AH15" s="63">
        <f>IF(G15=$E$382,1,0)</f>
        <v>0</v>
      </c>
      <c r="AI15" s="63">
        <f>IF(G15=$E$383,1,0)</f>
        <v>0</v>
      </c>
      <c r="AJ15" s="63">
        <f>IF(G15=$E$384,1,0)</f>
        <v>0</v>
      </c>
      <c r="AK15" s="63">
        <f>IF(G15=$E$385,1,0)</f>
        <v>0</v>
      </c>
      <c r="AL15" s="63">
        <f>IF(C15=$B$381,1,0)</f>
        <v>0</v>
      </c>
      <c r="AM15" s="63">
        <f>IF(C15=$B$382,1,0)</f>
        <v>0</v>
      </c>
      <c r="AN15" s="63">
        <f>IF(H15=$F$384,1,0)</f>
        <v>0</v>
      </c>
      <c r="AO15" s="63">
        <f>IF(H15=$F$385,1,0)</f>
        <v>0</v>
      </c>
      <c r="AP15" s="63">
        <f>IF(F15=$D$382,1,0)</f>
        <v>0</v>
      </c>
      <c r="AQ15" s="63">
        <f>IF(F15=$D$381,1,0)</f>
        <v>0</v>
      </c>
      <c r="AR15" s="63">
        <f>IF(F15=$D$383,1,0)</f>
        <v>0</v>
      </c>
      <c r="AS15" s="61">
        <f>IF(AND(G15=$E$385,P15&lt;0),L15,0)</f>
        <v>0</v>
      </c>
      <c r="AT15" s="61">
        <f>IF(AND(P15&lt;&gt;"",G15=$E$385),L15,0)</f>
        <v>0</v>
      </c>
      <c r="AU15" s="62" t="str">
        <f>IF(AND(D15=$C$382,F15=$D$381,C15=$B$381,P15&lt;0,P15&lt;&gt;""),L15,"")</f>
        <v/>
      </c>
      <c r="AV15" s="61" t="str">
        <f>IF(AND(D15=$C$382,C15=$B$381,F15=$D$381,P15&lt;&gt;""),L15,"")</f>
        <v/>
      </c>
      <c r="AW15" s="66" t="str">
        <f>IF(AND(S15=1,C15=$B$382,O15&lt;&gt;""),(O15-M15)*1.341*J15*L15*N15*10^-3,"")</f>
        <v/>
      </c>
      <c r="AX15" s="61" t="str">
        <f t="shared" ref="AX15:AX239" si="3">IF(AND(AW15&lt;&gt;"",AW15&lt;0),B15,"")</f>
        <v/>
      </c>
      <c r="AY15" s="62" t="str">
        <f t="shared" ref="AY15:AY239" si="4">IF(AND(AW15&lt;&gt;"",AW15&gt;0),B15,IF(AX15&lt;&gt;"","Using",""))</f>
        <v/>
      </c>
      <c r="AZ15" s="61">
        <f>IF(AND(S15=1,AW15&lt;&gt;0, AW15&lt;&gt;""),MATCH(AY15,$AX$14:$AX$315,0),0)</f>
        <v>0</v>
      </c>
      <c r="BA15" s="67" t="str">
        <f>IF(ISERROR(AZ15),0,IF(AZ15&gt;1,1,""))</f>
        <v/>
      </c>
      <c r="BB15" s="62" t="str">
        <f>IF(AND(F15=$D$383,OR(G15&lt;&gt;$E$385,C15&lt;&gt;$B$382)),$B$388,IF(AND(C15=$B$381,OR(G15=$E$384,G15=$E$385)),$B$392,IF(AB15=1,$B$389,IF(BA15=1,$B$393,""))))</f>
        <v/>
      </c>
      <c r="BC15" s="61" t="str">
        <f>IF(AND(D15=$C$382,N15&lt;&gt;"",N15&lt;1),$B$387,IF(F405=0,"",IF(AC15=1,$B$390,IF(OR(T15=1,U15=1),$B$394,""))))</f>
        <v/>
      </c>
      <c r="BD15" s="66" t="str">
        <f>IF(BB15&lt;&gt;"",BB15,BC15)</f>
        <v/>
      </c>
    </row>
    <row r="16" spans="1:57" ht="12" x14ac:dyDescent="0.3">
      <c r="A16" s="445"/>
      <c r="B16" s="3"/>
      <c r="C16" s="3"/>
      <c r="D16" s="387"/>
      <c r="E16" s="3"/>
      <c r="F16" s="3"/>
      <c r="G16" s="3"/>
      <c r="H16" s="4"/>
      <c r="I16" s="9"/>
      <c r="J16" s="9"/>
      <c r="K16" s="9"/>
      <c r="L16" s="9"/>
      <c r="M16" s="8"/>
      <c r="N16" s="385"/>
      <c r="O16" s="386"/>
      <c r="P16" s="383" t="str">
        <f>IF(S16=1,(O16-M16)*1.341*J16*L16*N16*10^-3,"")</f>
        <v/>
      </c>
      <c r="Q16" s="3"/>
      <c r="R16" s="60"/>
      <c r="S16" s="26">
        <f t="shared" si="0"/>
        <v>0</v>
      </c>
      <c r="T16" s="26">
        <f>IF(ISBLANK(G16),0,IF(AND($C$11&gt;2014,D16=$C$382,G16&lt;&gt;$E$385),1,IF(AND(G16&lt;&gt;$E$384,D16=$C$382,$C$11&lt;2015,OR(AND(H16=$F$384,$C$11&gt;2011),AND(H16=$F$385,$C$11&gt;2010))),1,0)))</f>
        <v>0</v>
      </c>
      <c r="U16" s="21">
        <f>IF(AND(G16&lt;&gt;$E$383,D16=$C$382,C16=$B$381,$C$11&gt;2005,OR(AND(H16=$F$384,$C$11&lt;2012),AND(H16=$F$385,$C$11&lt;2011))),1,IF(AND(G16=$E$383,D16=$C$382,C16&lt;&gt;$B$381,$C$11&gt;2005,OR(AND(H16=$F$384,$C$11&lt;2012),AND(H16=$F$385,$C$11&lt;2011))),1,0))</f>
        <v>0</v>
      </c>
      <c r="V16" s="42" t="str">
        <f t="shared" ref="V16:V79" si="5">G16&amp;F16&amp;H16</f>
        <v/>
      </c>
      <c r="W16" s="26" t="str">
        <f>IF(AND(C16=$B$382,D16=$C$381,G16=$E$383,F16=$D$382,$C$11&lt;2013,H16=$F$384),0.2,IF(AND(C16=$B$382,F16=$D$382,G16=$E$383,H16=$F$385,$C$11&lt;2013),0.24,""))</f>
        <v/>
      </c>
      <c r="X16" s="22" t="str">
        <f>IF(AND(S16&lt;&gt;0,C16=$B$382,W16=""),IF(VLOOKUP(V16,$S$319:$AA$360,5,FALSE)&lt;&gt;0,VLOOKUP(V16,$S$319:$AA$360,5,FALSE),""),"")</f>
        <v/>
      </c>
      <c r="Y16" s="22" t="str">
        <f>IF(AND(S16&lt;&gt;0,C16=$B$381,W16=""),IF(VLOOKUP(V16,$S$319:$AA$360,7,FALSE)&lt;&gt;0,VLOOKUP(V16,$S$319:$AA$360,7,FALSE),""),"")</f>
        <v/>
      </c>
      <c r="Z16" s="26" t="str">
        <f>IF(AND(S16&lt;&gt;0,C16=$B$382),VLOOKUP(V16,$S$319:$AA$360,6,FALSE),"")</f>
        <v/>
      </c>
      <c r="AA16" s="27" t="str">
        <f>IF(AND(S16&lt;&gt;0,C16=$B$381),VLOOKUP(V16,$S$319:$AA$360,8,FALSE),"")</f>
        <v/>
      </c>
      <c r="AB16" s="69" t="str">
        <f t="shared" si="1"/>
        <v/>
      </c>
      <c r="AC16" s="60">
        <f t="shared" si="2"/>
        <v>0</v>
      </c>
      <c r="AD16" s="70" t="str">
        <f>IF(C16=$B$381,IF(H16=$F$384,$B$402,$B$401),IF(AND(H16=$F$385,G16=$E$382),$B$400,IF(AND(H16=$F$385,G16=$E$383),$B$399,"")))</f>
        <v/>
      </c>
      <c r="AE16" s="70" t="str">
        <f>IF(AND(C16=$B$382,H16=$F$384), IF(G16=$E$381,$B$398,IF(G16=$E$382,$B$397,IF(G16=$E$383,$B$396,IF(G16=$E$384,$B$395,"")))),"")</f>
        <v/>
      </c>
      <c r="AF16" s="71" t="str">
        <f t="shared" ref="AF16:AF315" si="6">IF(AD16&lt;&gt;"",AD16,AE16)</f>
        <v/>
      </c>
      <c r="AG16" s="69">
        <f>IF(G16=$E$381,1,0)</f>
        <v>0</v>
      </c>
      <c r="AH16" s="60">
        <f>IF(G16=$E$382,1,0)</f>
        <v>0</v>
      </c>
      <c r="AI16" s="60">
        <f>IF(G16=$E$383,1,0)</f>
        <v>0</v>
      </c>
      <c r="AJ16" s="60">
        <f>IF(G16=$E$384,1,0)</f>
        <v>0</v>
      </c>
      <c r="AK16" s="60">
        <f>IF(G16=$E$385,1,0)</f>
        <v>0</v>
      </c>
      <c r="AL16" s="60">
        <f>IF(C16=$B$381,1,0)</f>
        <v>0</v>
      </c>
      <c r="AM16" s="60">
        <f>IF(C16=$B$382,1,0)</f>
        <v>0</v>
      </c>
      <c r="AN16" s="60">
        <f>IF(H16=$F$384,1,0)</f>
        <v>0</v>
      </c>
      <c r="AO16" s="60">
        <f>IF(H16=$F$385,1,0)</f>
        <v>0</v>
      </c>
      <c r="AP16" s="60">
        <f>IF(F16=$D$382,1,0)</f>
        <v>0</v>
      </c>
      <c r="AQ16" s="60">
        <f>IF(F16=$D$381,1,0)</f>
        <v>0</v>
      </c>
      <c r="AR16" s="60">
        <f>IF(F16=$D$383,1,0)</f>
        <v>0</v>
      </c>
      <c r="AS16" s="68">
        <f>IF(AND(G16=$E$385,P16&lt;0),L16,0)</f>
        <v>0</v>
      </c>
      <c r="AT16" s="68">
        <f>IF(AND(P16&lt;&gt;"",G16=$E$385),L16,0)</f>
        <v>0</v>
      </c>
      <c r="AU16" s="69" t="str">
        <f>IF(AND(D16=$C$382,F16=$D$381,C16=$B$381,P16&lt;0,P16&lt;&gt;""),L16,"")</f>
        <v/>
      </c>
      <c r="AV16" s="68" t="str">
        <f>IF(AND(D16=$C$382,C16=$B$381,F16=$D$381,P16&lt;&gt;""),L16,"")</f>
        <v/>
      </c>
      <c r="AW16" s="67" t="str">
        <f>IF(AND(S16=1,C16=$B$382,O16&lt;&gt;""),(O16-M16)*1.341*J16*L16*N16*10^-3,"")</f>
        <v/>
      </c>
      <c r="AX16" s="68" t="str">
        <f t="shared" si="3"/>
        <v/>
      </c>
      <c r="AY16" s="69" t="str">
        <f t="shared" si="4"/>
        <v/>
      </c>
      <c r="AZ16" s="68">
        <f>IF(AND(S16=1,AW16&lt;&gt;0, AW16&lt;&gt;""),MATCH(AY16,$AX$14:$AX$315,0),0)</f>
        <v>0</v>
      </c>
      <c r="BA16" s="67" t="str">
        <f t="shared" ref="BA16:BA315" si="7">IF(ISERROR(AZ16),0,IF(AZ16&gt;1,1,""))</f>
        <v/>
      </c>
      <c r="BB16" s="69" t="str">
        <f>IF(AND(F16=$D$383,OR(G16&lt;&gt;$E$385,C16&lt;&gt;$B$382)),$B$388,IF(AND(C16=$B$381,OR(G16=$E$384,G16=$E$385)),$B$392,IF(AB16=1,$B$389,IF(BA16=1,$B$393,""))))</f>
        <v/>
      </c>
      <c r="BC16" s="68" t="str">
        <f>IF(AND(D16=$C$382,N16&lt;&gt;"",N16&lt;1),$B$387,IF(F406=0,$B$391,IF(AC16=1,$B$390,IF(OR(T16=1,U16=1),$B$394,""))))</f>
        <v/>
      </c>
      <c r="BD16" s="67" t="str">
        <f t="shared" ref="BD16:BD315" si="8">IF(BB16&lt;&gt;"",BB16,BC16)</f>
        <v/>
      </c>
    </row>
    <row r="17" spans="1:56" ht="12" x14ac:dyDescent="0.3">
      <c r="A17" s="445"/>
      <c r="B17" s="3"/>
      <c r="C17" s="3"/>
      <c r="D17" s="387"/>
      <c r="E17" s="3"/>
      <c r="F17" s="3"/>
      <c r="G17" s="3"/>
      <c r="H17" s="4"/>
      <c r="I17" s="9"/>
      <c r="J17" s="9"/>
      <c r="K17" s="9"/>
      <c r="L17" s="9"/>
      <c r="M17" s="8"/>
      <c r="N17" s="385"/>
      <c r="O17" s="386"/>
      <c r="P17" s="383"/>
      <c r="Q17" s="3"/>
      <c r="R17" s="60"/>
      <c r="S17" s="26">
        <f t="shared" si="0"/>
        <v>0</v>
      </c>
      <c r="T17" s="26">
        <f t="shared" ref="T17:T80" si="9">IF(ISBLANK(G17),0,IF(AND($C$11&gt;2014,D17=$C$382,G17&lt;&gt;$E$385),1,IF(AND(G17&lt;&gt;$E$384,D17=$C$382,$C$11&lt;2015,OR(AND(H17=$F$384,$C$11&gt;2011),AND(H17=$F$385,$C$11&gt;2010))),1,0)))</f>
        <v>0</v>
      </c>
      <c r="U17" s="21">
        <f t="shared" ref="U17:U80" si="10">IF(AND(G17&lt;&gt;$E$383,D17=$C$382,C17=$B$381,$C$11&gt;2005,OR(AND(H17=$F$384,$C$11&lt;2012),AND(H17=$F$385,$C$11&lt;2011))),1,IF(AND(G17=$E$383,D17=$C$382,C17&lt;&gt;$B$381,$C$11&gt;2005,OR(AND(H17=$F$384,$C$11&lt;2012),AND(H17=$F$385,$C$11&lt;2011))),1,0))</f>
        <v>0</v>
      </c>
      <c r="V17" s="42" t="str">
        <f t="shared" si="5"/>
        <v/>
      </c>
      <c r="W17" s="26" t="str">
        <f t="shared" ref="W17:W80" si="11">IF(AND(C17=$B$382,D17=$C$381,G17=$E$383,F17=$D$382,$C$11&lt;2013,H17=$F$384),0.2,IF(AND(C17=$B$382,F17=$D$382,G17=$E$383,H17=$F$385,$C$11&lt;2013),0.24,""))</f>
        <v/>
      </c>
      <c r="X17" s="22" t="str">
        <f t="shared" ref="X17:X80" si="12">IF(AND(S17&lt;&gt;0,C17=$B$382,W17=""),IF(VLOOKUP(V17,$S$319:$AA$360,5,FALSE)&lt;&gt;0,VLOOKUP(V17,$S$319:$AA$360,5,FALSE),""),"")</f>
        <v/>
      </c>
      <c r="Y17" s="22" t="str">
        <f t="shared" ref="Y17:Y80" si="13">IF(AND(S17&lt;&gt;0,C17=$B$381,W17=""),IF(VLOOKUP(V17,$S$319:$AA$360,7,FALSE)&lt;&gt;0,VLOOKUP(V17,$S$319:$AA$360,7,FALSE),""),"")</f>
        <v/>
      </c>
      <c r="Z17" s="26" t="str">
        <f t="shared" ref="Z17:Z80" si="14">IF(AND(S17&lt;&gt;0,C17=$B$382),VLOOKUP(V17,$S$319:$AA$360,6,FALSE),"")</f>
        <v/>
      </c>
      <c r="AA17" s="27" t="str">
        <f t="shared" ref="AA17:AA80" si="15">IF(AND(S17&lt;&gt;0,C17=$B$381),VLOOKUP(V17,$S$319:$AA$360,8,FALSE),"")</f>
        <v/>
      </c>
      <c r="AB17" s="69" t="str">
        <f t="shared" si="1"/>
        <v/>
      </c>
      <c r="AC17" s="60">
        <f t="shared" si="2"/>
        <v>0</v>
      </c>
      <c r="AD17" s="70" t="str">
        <f t="shared" ref="AD17:AD80" si="16">IF(C17=$B$381,IF(H17=$F$384,$B$402,$B$401),IF(AND(H17=$F$385,G17=$E$382),$B$400,IF(AND(H17=$F$385,G17=$E$383),$B$399,"")))</f>
        <v/>
      </c>
      <c r="AE17" s="70" t="str">
        <f t="shared" ref="AE17:AE80" si="17">IF(AND(C17=$B$382,H17=$F$384), IF(G17=$E$381,$B$398,IF(G17=$E$382,$B$397,IF(G17=$E$383,$B$396,IF(G17=$E$384,$B$395,"")))),"")</f>
        <v/>
      </c>
      <c r="AF17" s="71" t="str">
        <f t="shared" si="6"/>
        <v/>
      </c>
      <c r="AG17" s="69">
        <f t="shared" ref="AG17:AG80" si="18">IF(G17=$E$381,1,0)</f>
        <v>0</v>
      </c>
      <c r="AH17" s="60">
        <f t="shared" ref="AH17:AH80" si="19">IF(G17=$E$382,1,0)</f>
        <v>0</v>
      </c>
      <c r="AI17" s="60">
        <f t="shared" ref="AI17:AI80" si="20">IF(G17=$E$383,1,0)</f>
        <v>0</v>
      </c>
      <c r="AJ17" s="60">
        <f t="shared" ref="AJ17:AJ80" si="21">IF(G17=$E$384,1,0)</f>
        <v>0</v>
      </c>
      <c r="AK17" s="60">
        <f t="shared" ref="AK17:AK80" si="22">IF(G17=$E$385,1,0)</f>
        <v>0</v>
      </c>
      <c r="AL17" s="60">
        <f t="shared" ref="AL17:AL80" si="23">IF(C17=$B$381,1,0)</f>
        <v>0</v>
      </c>
      <c r="AM17" s="60">
        <f t="shared" ref="AM17:AM80" si="24">IF(C17=$B$382,1,0)</f>
        <v>0</v>
      </c>
      <c r="AN17" s="60">
        <f t="shared" ref="AN17:AN80" si="25">IF(H17=$F$384,1,0)</f>
        <v>0</v>
      </c>
      <c r="AO17" s="60">
        <f t="shared" ref="AO17:AO80" si="26">IF(H17=$F$385,1,0)</f>
        <v>0</v>
      </c>
      <c r="AP17" s="60">
        <f t="shared" ref="AP17:AP80" si="27">IF(F17=$D$382,1,0)</f>
        <v>0</v>
      </c>
      <c r="AQ17" s="60">
        <f t="shared" ref="AQ17:AQ80" si="28">IF(F17=$D$381,1,0)</f>
        <v>0</v>
      </c>
      <c r="AR17" s="60">
        <f t="shared" ref="AR17:AR80" si="29">IF(F17=$D$383,1,0)</f>
        <v>0</v>
      </c>
      <c r="AS17" s="68">
        <f t="shared" ref="AS17:AS80" si="30">IF(AND(G17=$E$385,P17&lt;0),L17,0)</f>
        <v>0</v>
      </c>
      <c r="AT17" s="68">
        <f t="shared" ref="AT17:AT80" si="31">IF(AND(P17&lt;&gt;"",G17=$E$385),L17,0)</f>
        <v>0</v>
      </c>
      <c r="AU17" s="69" t="str">
        <f t="shared" ref="AU17:AU80" si="32">IF(AND(D17=$C$382,F17=$D$381,C17=$B$381,P17&lt;0,P17&lt;&gt;""),L17,"")</f>
        <v/>
      </c>
      <c r="AV17" s="68" t="str">
        <f t="shared" ref="AV17:AV80" si="33">IF(AND(D17=$C$382,C17=$B$381,F17=$D$381,P17&lt;&gt;""),L17,"")</f>
        <v/>
      </c>
      <c r="AW17" s="67" t="str">
        <f t="shared" ref="AW17:AW80" si="34">IF(AND(S17=1,C17=$B$382,O17&lt;&gt;""),(O17-M17)*1.341*J17*L17*N17*10^-3,"")</f>
        <v/>
      </c>
      <c r="AX17" s="68" t="str">
        <f t="shared" si="3"/>
        <v/>
      </c>
      <c r="AY17" s="69" t="str">
        <f t="shared" si="4"/>
        <v/>
      </c>
      <c r="AZ17" s="68">
        <f t="shared" ref="AZ17:AZ80" si="35">IF(AND(S17=1,AW17&lt;&gt;0, AW17&lt;&gt;""),MATCH(AY17,$AX$14:$AX$315,0),0)</f>
        <v>0</v>
      </c>
      <c r="BA17" s="67" t="str">
        <f t="shared" si="7"/>
        <v/>
      </c>
      <c r="BB17" s="69" t="str">
        <f t="shared" ref="BB17:BB80" si="36">IF(AND(F17=$D$383,OR(G17&lt;&gt;$E$385,C17&lt;&gt;$B$382)),$B$388,IF(AND(C17=$B$381,OR(G17=$E$384,G17=$E$385)),$B$392,IF(AB17=1,$B$389,IF(BA17=1,$B$393,""))))</f>
        <v/>
      </c>
      <c r="BC17" s="68" t="str">
        <f t="shared" ref="BC17:BC80" si="37">IF(AND(D17=$C$382,N17&lt;&gt;"",N17&lt;1),$B$387,IF(F407=0,$B$391,IF(AC17=1,$B$390,IF(OR(T17=1,U17=1),$B$394,""))))</f>
        <v/>
      </c>
      <c r="BD17" s="67" t="str">
        <f t="shared" si="8"/>
        <v/>
      </c>
    </row>
    <row r="18" spans="1:56" ht="12" x14ac:dyDescent="0.3">
      <c r="A18" s="445"/>
      <c r="B18" s="3"/>
      <c r="C18" s="3"/>
      <c r="D18" s="387"/>
      <c r="E18" s="3"/>
      <c r="F18" s="3"/>
      <c r="G18" s="3"/>
      <c r="H18" s="4"/>
      <c r="I18" s="9"/>
      <c r="J18" s="9"/>
      <c r="K18" s="9"/>
      <c r="L18" s="9"/>
      <c r="M18" s="8"/>
      <c r="N18" s="385"/>
      <c r="O18" s="386"/>
      <c r="P18" s="383"/>
      <c r="Q18" s="3"/>
      <c r="R18" s="60"/>
      <c r="S18" s="26">
        <f t="shared" si="0"/>
        <v>0</v>
      </c>
      <c r="T18" s="26">
        <f t="shared" si="9"/>
        <v>0</v>
      </c>
      <c r="U18" s="21">
        <f t="shared" si="10"/>
        <v>0</v>
      </c>
      <c r="V18" s="42" t="str">
        <f t="shared" si="5"/>
        <v/>
      </c>
      <c r="W18" s="26" t="str">
        <f t="shared" si="11"/>
        <v/>
      </c>
      <c r="X18" s="22" t="str">
        <f t="shared" si="12"/>
        <v/>
      </c>
      <c r="Y18" s="22" t="str">
        <f t="shared" si="13"/>
        <v/>
      </c>
      <c r="Z18" s="26" t="str">
        <f t="shared" si="14"/>
        <v/>
      </c>
      <c r="AA18" s="27" t="str">
        <f t="shared" si="15"/>
        <v/>
      </c>
      <c r="AB18" s="69" t="str">
        <f t="shared" si="1"/>
        <v/>
      </c>
      <c r="AC18" s="60">
        <f t="shared" si="2"/>
        <v>0</v>
      </c>
      <c r="AD18" s="70" t="str">
        <f t="shared" si="16"/>
        <v/>
      </c>
      <c r="AE18" s="70" t="str">
        <f t="shared" si="17"/>
        <v/>
      </c>
      <c r="AF18" s="71" t="str">
        <f t="shared" si="6"/>
        <v/>
      </c>
      <c r="AG18" s="69">
        <f t="shared" si="18"/>
        <v>0</v>
      </c>
      <c r="AH18" s="60">
        <f t="shared" si="19"/>
        <v>0</v>
      </c>
      <c r="AI18" s="60">
        <f t="shared" si="20"/>
        <v>0</v>
      </c>
      <c r="AJ18" s="60">
        <f t="shared" si="21"/>
        <v>0</v>
      </c>
      <c r="AK18" s="60">
        <f t="shared" si="22"/>
        <v>0</v>
      </c>
      <c r="AL18" s="60">
        <f t="shared" si="23"/>
        <v>0</v>
      </c>
      <c r="AM18" s="60">
        <f t="shared" si="24"/>
        <v>0</v>
      </c>
      <c r="AN18" s="60">
        <f t="shared" si="25"/>
        <v>0</v>
      </c>
      <c r="AO18" s="60">
        <f t="shared" si="26"/>
        <v>0</v>
      </c>
      <c r="AP18" s="60">
        <f t="shared" si="27"/>
        <v>0</v>
      </c>
      <c r="AQ18" s="60">
        <f t="shared" si="28"/>
        <v>0</v>
      </c>
      <c r="AR18" s="60">
        <f t="shared" si="29"/>
        <v>0</v>
      </c>
      <c r="AS18" s="68">
        <f t="shared" si="30"/>
        <v>0</v>
      </c>
      <c r="AT18" s="68">
        <f t="shared" si="31"/>
        <v>0</v>
      </c>
      <c r="AU18" s="69" t="str">
        <f t="shared" si="32"/>
        <v/>
      </c>
      <c r="AV18" s="68" t="str">
        <f t="shared" si="33"/>
        <v/>
      </c>
      <c r="AW18" s="67" t="str">
        <f t="shared" si="34"/>
        <v/>
      </c>
      <c r="AX18" s="68" t="str">
        <f t="shared" si="3"/>
        <v/>
      </c>
      <c r="AY18" s="69" t="str">
        <f t="shared" si="4"/>
        <v/>
      </c>
      <c r="AZ18" s="68">
        <f t="shared" si="35"/>
        <v>0</v>
      </c>
      <c r="BA18" s="67" t="str">
        <f t="shared" si="7"/>
        <v/>
      </c>
      <c r="BB18" s="69" t="str">
        <f t="shared" si="36"/>
        <v/>
      </c>
      <c r="BC18" s="68" t="str">
        <f t="shared" si="37"/>
        <v/>
      </c>
      <c r="BD18" s="67" t="str">
        <f t="shared" si="8"/>
        <v/>
      </c>
    </row>
    <row r="19" spans="1:56" ht="12" x14ac:dyDescent="0.3">
      <c r="A19" s="445"/>
      <c r="B19" s="3"/>
      <c r="C19" s="3"/>
      <c r="D19" s="387"/>
      <c r="E19" s="3"/>
      <c r="F19" s="3"/>
      <c r="G19" s="3"/>
      <c r="H19" s="4"/>
      <c r="I19" s="9"/>
      <c r="J19" s="9"/>
      <c r="K19" s="9"/>
      <c r="L19" s="9"/>
      <c r="M19" s="8"/>
      <c r="N19" s="385"/>
      <c r="O19" s="386"/>
      <c r="P19" s="383"/>
      <c r="Q19" s="3"/>
      <c r="R19" s="60"/>
      <c r="S19" s="26">
        <f t="shared" si="0"/>
        <v>0</v>
      </c>
      <c r="T19" s="26">
        <f t="shared" si="9"/>
        <v>0</v>
      </c>
      <c r="U19" s="21">
        <f t="shared" si="10"/>
        <v>0</v>
      </c>
      <c r="V19" s="42" t="str">
        <f t="shared" si="5"/>
        <v/>
      </c>
      <c r="W19" s="26" t="str">
        <f t="shared" si="11"/>
        <v/>
      </c>
      <c r="X19" s="22" t="str">
        <f t="shared" si="12"/>
        <v/>
      </c>
      <c r="Y19" s="22" t="str">
        <f t="shared" si="13"/>
        <v/>
      </c>
      <c r="Z19" s="26" t="str">
        <f t="shared" si="14"/>
        <v/>
      </c>
      <c r="AA19" s="27" t="str">
        <f t="shared" si="15"/>
        <v/>
      </c>
      <c r="AB19" s="69" t="str">
        <f t="shared" si="1"/>
        <v/>
      </c>
      <c r="AC19" s="60">
        <f t="shared" si="2"/>
        <v>0</v>
      </c>
      <c r="AD19" s="70" t="str">
        <f t="shared" si="16"/>
        <v/>
      </c>
      <c r="AE19" s="70" t="str">
        <f t="shared" si="17"/>
        <v/>
      </c>
      <c r="AF19" s="71" t="str">
        <f t="shared" si="6"/>
        <v/>
      </c>
      <c r="AG19" s="69">
        <f t="shared" si="18"/>
        <v>0</v>
      </c>
      <c r="AH19" s="60">
        <f t="shared" si="19"/>
        <v>0</v>
      </c>
      <c r="AI19" s="60">
        <f t="shared" si="20"/>
        <v>0</v>
      </c>
      <c r="AJ19" s="60">
        <f t="shared" si="21"/>
        <v>0</v>
      </c>
      <c r="AK19" s="60">
        <f t="shared" si="22"/>
        <v>0</v>
      </c>
      <c r="AL19" s="60">
        <f t="shared" si="23"/>
        <v>0</v>
      </c>
      <c r="AM19" s="60">
        <f t="shared" si="24"/>
        <v>0</v>
      </c>
      <c r="AN19" s="60">
        <f t="shared" si="25"/>
        <v>0</v>
      </c>
      <c r="AO19" s="60">
        <f t="shared" si="26"/>
        <v>0</v>
      </c>
      <c r="AP19" s="60">
        <f t="shared" si="27"/>
        <v>0</v>
      </c>
      <c r="AQ19" s="60">
        <f t="shared" si="28"/>
        <v>0</v>
      </c>
      <c r="AR19" s="60">
        <f t="shared" si="29"/>
        <v>0</v>
      </c>
      <c r="AS19" s="68">
        <f t="shared" si="30"/>
        <v>0</v>
      </c>
      <c r="AT19" s="68">
        <f t="shared" si="31"/>
        <v>0</v>
      </c>
      <c r="AU19" s="69" t="str">
        <f t="shared" si="32"/>
        <v/>
      </c>
      <c r="AV19" s="68" t="str">
        <f t="shared" si="33"/>
        <v/>
      </c>
      <c r="AW19" s="67" t="str">
        <f t="shared" si="34"/>
        <v/>
      </c>
      <c r="AX19" s="68" t="str">
        <f t="shared" si="3"/>
        <v/>
      </c>
      <c r="AY19" s="69" t="str">
        <f t="shared" si="4"/>
        <v/>
      </c>
      <c r="AZ19" s="68">
        <f t="shared" si="35"/>
        <v>0</v>
      </c>
      <c r="BA19" s="67" t="str">
        <f t="shared" si="7"/>
        <v/>
      </c>
      <c r="BB19" s="69" t="str">
        <f t="shared" si="36"/>
        <v/>
      </c>
      <c r="BC19" s="68" t="str">
        <f t="shared" si="37"/>
        <v/>
      </c>
      <c r="BD19" s="67" t="str">
        <f t="shared" si="8"/>
        <v/>
      </c>
    </row>
    <row r="20" spans="1:56" ht="12" x14ac:dyDescent="0.3">
      <c r="A20" s="445"/>
      <c r="B20" s="3"/>
      <c r="C20" s="3"/>
      <c r="D20" s="387"/>
      <c r="E20" s="3"/>
      <c r="F20" s="3"/>
      <c r="G20" s="3"/>
      <c r="H20" s="4"/>
      <c r="I20" s="9"/>
      <c r="J20" s="9"/>
      <c r="K20" s="9"/>
      <c r="L20" s="9"/>
      <c r="M20" s="8"/>
      <c r="N20" s="385"/>
      <c r="O20" s="386"/>
      <c r="P20" s="383"/>
      <c r="Q20" s="3"/>
      <c r="R20" s="60"/>
      <c r="S20" s="26">
        <f t="shared" si="0"/>
        <v>0</v>
      </c>
      <c r="T20" s="26">
        <f t="shared" si="9"/>
        <v>0</v>
      </c>
      <c r="U20" s="21">
        <f t="shared" si="10"/>
        <v>0</v>
      </c>
      <c r="V20" s="42" t="str">
        <f t="shared" si="5"/>
        <v/>
      </c>
      <c r="W20" s="26" t="str">
        <f t="shared" si="11"/>
        <v/>
      </c>
      <c r="X20" s="22" t="str">
        <f t="shared" si="12"/>
        <v/>
      </c>
      <c r="Y20" s="22" t="str">
        <f t="shared" si="13"/>
        <v/>
      </c>
      <c r="Z20" s="26" t="str">
        <f t="shared" si="14"/>
        <v/>
      </c>
      <c r="AA20" s="27" t="str">
        <f t="shared" si="15"/>
        <v/>
      </c>
      <c r="AB20" s="69" t="str">
        <f t="shared" si="1"/>
        <v/>
      </c>
      <c r="AC20" s="60">
        <f t="shared" si="2"/>
        <v>0</v>
      </c>
      <c r="AD20" s="70" t="str">
        <f t="shared" si="16"/>
        <v/>
      </c>
      <c r="AE20" s="70" t="str">
        <f t="shared" si="17"/>
        <v/>
      </c>
      <c r="AF20" s="71" t="str">
        <f t="shared" si="6"/>
        <v/>
      </c>
      <c r="AG20" s="69">
        <f t="shared" si="18"/>
        <v>0</v>
      </c>
      <c r="AH20" s="60">
        <f t="shared" si="19"/>
        <v>0</v>
      </c>
      <c r="AI20" s="60">
        <f t="shared" si="20"/>
        <v>0</v>
      </c>
      <c r="AJ20" s="60">
        <f t="shared" si="21"/>
        <v>0</v>
      </c>
      <c r="AK20" s="60">
        <f t="shared" si="22"/>
        <v>0</v>
      </c>
      <c r="AL20" s="60">
        <f t="shared" si="23"/>
        <v>0</v>
      </c>
      <c r="AM20" s="60">
        <f t="shared" si="24"/>
        <v>0</v>
      </c>
      <c r="AN20" s="60">
        <f t="shared" si="25"/>
        <v>0</v>
      </c>
      <c r="AO20" s="60">
        <f t="shared" si="26"/>
        <v>0</v>
      </c>
      <c r="AP20" s="60">
        <f t="shared" si="27"/>
        <v>0</v>
      </c>
      <c r="AQ20" s="60">
        <f t="shared" si="28"/>
        <v>0</v>
      </c>
      <c r="AR20" s="60">
        <f t="shared" si="29"/>
        <v>0</v>
      </c>
      <c r="AS20" s="68">
        <f t="shared" si="30"/>
        <v>0</v>
      </c>
      <c r="AT20" s="68">
        <f t="shared" si="31"/>
        <v>0</v>
      </c>
      <c r="AU20" s="69" t="str">
        <f t="shared" si="32"/>
        <v/>
      </c>
      <c r="AV20" s="68" t="str">
        <f t="shared" si="33"/>
        <v/>
      </c>
      <c r="AW20" s="67" t="str">
        <f t="shared" si="34"/>
        <v/>
      </c>
      <c r="AX20" s="68" t="str">
        <f t="shared" si="3"/>
        <v/>
      </c>
      <c r="AY20" s="69" t="str">
        <f t="shared" si="4"/>
        <v/>
      </c>
      <c r="AZ20" s="68">
        <f t="shared" si="35"/>
        <v>0</v>
      </c>
      <c r="BA20" s="67" t="str">
        <f t="shared" si="7"/>
        <v/>
      </c>
      <c r="BB20" s="69" t="str">
        <f t="shared" si="36"/>
        <v/>
      </c>
      <c r="BC20" s="68" t="str">
        <f t="shared" si="37"/>
        <v/>
      </c>
      <c r="BD20" s="67" t="str">
        <f t="shared" si="8"/>
        <v/>
      </c>
    </row>
    <row r="21" spans="1:56" ht="12" x14ac:dyDescent="0.3">
      <c r="A21" s="445"/>
      <c r="B21" s="3"/>
      <c r="C21" s="3"/>
      <c r="D21" s="387"/>
      <c r="E21" s="3"/>
      <c r="F21" s="3"/>
      <c r="G21" s="3"/>
      <c r="H21" s="4"/>
      <c r="I21" s="9"/>
      <c r="J21" s="9"/>
      <c r="K21" s="9"/>
      <c r="L21" s="9"/>
      <c r="M21" s="8"/>
      <c r="N21" s="385"/>
      <c r="O21" s="386"/>
      <c r="P21" s="383"/>
      <c r="Q21" s="3"/>
      <c r="R21" s="60"/>
      <c r="S21" s="26">
        <f t="shared" si="0"/>
        <v>0</v>
      </c>
      <c r="T21" s="26">
        <f t="shared" si="9"/>
        <v>0</v>
      </c>
      <c r="U21" s="21">
        <f t="shared" si="10"/>
        <v>0</v>
      </c>
      <c r="V21" s="42" t="str">
        <f t="shared" si="5"/>
        <v/>
      </c>
      <c r="W21" s="26" t="str">
        <f t="shared" si="11"/>
        <v/>
      </c>
      <c r="X21" s="22" t="str">
        <f t="shared" si="12"/>
        <v/>
      </c>
      <c r="Y21" s="22" t="str">
        <f t="shared" si="13"/>
        <v/>
      </c>
      <c r="Z21" s="26" t="str">
        <f t="shared" si="14"/>
        <v/>
      </c>
      <c r="AA21" s="27" t="str">
        <f t="shared" si="15"/>
        <v/>
      </c>
      <c r="AB21" s="69" t="str">
        <f t="shared" si="1"/>
        <v/>
      </c>
      <c r="AC21" s="60">
        <f t="shared" si="2"/>
        <v>0</v>
      </c>
      <c r="AD21" s="70" t="str">
        <f t="shared" si="16"/>
        <v/>
      </c>
      <c r="AE21" s="70" t="str">
        <f t="shared" si="17"/>
        <v/>
      </c>
      <c r="AF21" s="71" t="str">
        <f t="shared" si="6"/>
        <v/>
      </c>
      <c r="AG21" s="69">
        <f t="shared" si="18"/>
        <v>0</v>
      </c>
      <c r="AH21" s="60">
        <f t="shared" si="19"/>
        <v>0</v>
      </c>
      <c r="AI21" s="60">
        <f t="shared" si="20"/>
        <v>0</v>
      </c>
      <c r="AJ21" s="60">
        <f t="shared" si="21"/>
        <v>0</v>
      </c>
      <c r="AK21" s="60">
        <f t="shared" si="22"/>
        <v>0</v>
      </c>
      <c r="AL21" s="60">
        <f t="shared" si="23"/>
        <v>0</v>
      </c>
      <c r="AM21" s="60">
        <f t="shared" si="24"/>
        <v>0</v>
      </c>
      <c r="AN21" s="60">
        <f t="shared" si="25"/>
        <v>0</v>
      </c>
      <c r="AO21" s="60">
        <f t="shared" si="26"/>
        <v>0</v>
      </c>
      <c r="AP21" s="60">
        <f t="shared" si="27"/>
        <v>0</v>
      </c>
      <c r="AQ21" s="60">
        <f t="shared" si="28"/>
        <v>0</v>
      </c>
      <c r="AR21" s="60">
        <f t="shared" si="29"/>
        <v>0</v>
      </c>
      <c r="AS21" s="68">
        <f t="shared" si="30"/>
        <v>0</v>
      </c>
      <c r="AT21" s="68">
        <f t="shared" si="31"/>
        <v>0</v>
      </c>
      <c r="AU21" s="69" t="str">
        <f t="shared" si="32"/>
        <v/>
      </c>
      <c r="AV21" s="68" t="str">
        <f t="shared" si="33"/>
        <v/>
      </c>
      <c r="AW21" s="67" t="str">
        <f t="shared" si="34"/>
        <v/>
      </c>
      <c r="AX21" s="68" t="str">
        <f t="shared" si="3"/>
        <v/>
      </c>
      <c r="AY21" s="69" t="str">
        <f t="shared" si="4"/>
        <v/>
      </c>
      <c r="AZ21" s="68">
        <f t="shared" si="35"/>
        <v>0</v>
      </c>
      <c r="BA21" s="67" t="str">
        <f t="shared" si="7"/>
        <v/>
      </c>
      <c r="BB21" s="69" t="str">
        <f t="shared" si="36"/>
        <v/>
      </c>
      <c r="BC21" s="68" t="str">
        <f t="shared" si="37"/>
        <v/>
      </c>
      <c r="BD21" s="67" t="str">
        <f t="shared" si="8"/>
        <v/>
      </c>
    </row>
    <row r="22" spans="1:56" ht="12" x14ac:dyDescent="0.3">
      <c r="A22" s="445"/>
      <c r="B22" s="3"/>
      <c r="C22" s="3"/>
      <c r="D22" s="387"/>
      <c r="E22" s="3"/>
      <c r="F22" s="3"/>
      <c r="G22" s="3"/>
      <c r="H22" s="4"/>
      <c r="I22" s="9"/>
      <c r="J22" s="9"/>
      <c r="K22" s="9"/>
      <c r="L22" s="9"/>
      <c r="M22" s="8"/>
      <c r="N22" s="385"/>
      <c r="O22" s="386"/>
      <c r="P22" s="383"/>
      <c r="Q22" s="3"/>
      <c r="R22" s="60"/>
      <c r="S22" s="26">
        <f t="shared" si="0"/>
        <v>0</v>
      </c>
      <c r="T22" s="26">
        <f t="shared" si="9"/>
        <v>0</v>
      </c>
      <c r="U22" s="21">
        <f t="shared" si="10"/>
        <v>0</v>
      </c>
      <c r="V22" s="42" t="str">
        <f t="shared" si="5"/>
        <v/>
      </c>
      <c r="W22" s="26" t="str">
        <f t="shared" si="11"/>
        <v/>
      </c>
      <c r="X22" s="22" t="str">
        <f t="shared" si="12"/>
        <v/>
      </c>
      <c r="Y22" s="22" t="str">
        <f t="shared" si="13"/>
        <v/>
      </c>
      <c r="Z22" s="26" t="str">
        <f t="shared" si="14"/>
        <v/>
      </c>
      <c r="AA22" s="27" t="str">
        <f t="shared" si="15"/>
        <v/>
      </c>
      <c r="AB22" s="69" t="str">
        <f t="shared" si="1"/>
        <v/>
      </c>
      <c r="AC22" s="60">
        <f t="shared" si="2"/>
        <v>0</v>
      </c>
      <c r="AD22" s="70" t="str">
        <f t="shared" si="16"/>
        <v/>
      </c>
      <c r="AE22" s="70" t="str">
        <f t="shared" si="17"/>
        <v/>
      </c>
      <c r="AF22" s="71" t="str">
        <f t="shared" si="6"/>
        <v/>
      </c>
      <c r="AG22" s="69">
        <f t="shared" si="18"/>
        <v>0</v>
      </c>
      <c r="AH22" s="60">
        <f t="shared" si="19"/>
        <v>0</v>
      </c>
      <c r="AI22" s="60">
        <f t="shared" si="20"/>
        <v>0</v>
      </c>
      <c r="AJ22" s="60">
        <f t="shared" si="21"/>
        <v>0</v>
      </c>
      <c r="AK22" s="60">
        <f t="shared" si="22"/>
        <v>0</v>
      </c>
      <c r="AL22" s="60">
        <f t="shared" si="23"/>
        <v>0</v>
      </c>
      <c r="AM22" s="60">
        <f t="shared" si="24"/>
        <v>0</v>
      </c>
      <c r="AN22" s="60">
        <f t="shared" si="25"/>
        <v>0</v>
      </c>
      <c r="AO22" s="60">
        <f t="shared" si="26"/>
        <v>0</v>
      </c>
      <c r="AP22" s="60">
        <f t="shared" si="27"/>
        <v>0</v>
      </c>
      <c r="AQ22" s="60">
        <f t="shared" si="28"/>
        <v>0</v>
      </c>
      <c r="AR22" s="60">
        <f t="shared" si="29"/>
        <v>0</v>
      </c>
      <c r="AS22" s="68">
        <f t="shared" si="30"/>
        <v>0</v>
      </c>
      <c r="AT22" s="68">
        <f t="shared" si="31"/>
        <v>0</v>
      </c>
      <c r="AU22" s="69" t="str">
        <f t="shared" si="32"/>
        <v/>
      </c>
      <c r="AV22" s="68" t="str">
        <f t="shared" si="33"/>
        <v/>
      </c>
      <c r="AW22" s="67" t="str">
        <f t="shared" si="34"/>
        <v/>
      </c>
      <c r="AX22" s="68" t="str">
        <f t="shared" si="3"/>
        <v/>
      </c>
      <c r="AY22" s="69" t="str">
        <f t="shared" si="4"/>
        <v/>
      </c>
      <c r="AZ22" s="68">
        <f t="shared" si="35"/>
        <v>0</v>
      </c>
      <c r="BA22" s="67" t="str">
        <f t="shared" si="7"/>
        <v/>
      </c>
      <c r="BB22" s="69" t="str">
        <f t="shared" si="36"/>
        <v/>
      </c>
      <c r="BC22" s="68" t="str">
        <f t="shared" si="37"/>
        <v/>
      </c>
      <c r="BD22" s="67" t="str">
        <f t="shared" si="8"/>
        <v/>
      </c>
    </row>
    <row r="23" spans="1:56" ht="12" x14ac:dyDescent="0.3">
      <c r="A23" s="445"/>
      <c r="B23" s="3"/>
      <c r="C23" s="3"/>
      <c r="D23" s="387"/>
      <c r="E23" s="3"/>
      <c r="F23" s="3"/>
      <c r="G23" s="3"/>
      <c r="H23" s="4"/>
      <c r="I23" s="9"/>
      <c r="J23" s="9"/>
      <c r="K23" s="9"/>
      <c r="L23" s="9"/>
      <c r="M23" s="8"/>
      <c r="N23" s="385"/>
      <c r="O23" s="386"/>
      <c r="P23" s="383"/>
      <c r="Q23" s="3"/>
      <c r="R23" s="60"/>
      <c r="S23" s="26">
        <f t="shared" si="0"/>
        <v>0</v>
      </c>
      <c r="T23" s="26">
        <f t="shared" si="9"/>
        <v>0</v>
      </c>
      <c r="U23" s="21">
        <f t="shared" si="10"/>
        <v>0</v>
      </c>
      <c r="V23" s="42" t="str">
        <f t="shared" si="5"/>
        <v/>
      </c>
      <c r="W23" s="26" t="str">
        <f t="shared" si="11"/>
        <v/>
      </c>
      <c r="X23" s="22" t="str">
        <f t="shared" si="12"/>
        <v/>
      </c>
      <c r="Y23" s="22" t="str">
        <f t="shared" si="13"/>
        <v/>
      </c>
      <c r="Z23" s="26" t="str">
        <f t="shared" si="14"/>
        <v/>
      </c>
      <c r="AA23" s="27" t="str">
        <f t="shared" si="15"/>
        <v/>
      </c>
      <c r="AB23" s="69" t="str">
        <f t="shared" si="1"/>
        <v/>
      </c>
      <c r="AC23" s="60">
        <f t="shared" si="2"/>
        <v>0</v>
      </c>
      <c r="AD23" s="70" t="str">
        <f t="shared" si="16"/>
        <v/>
      </c>
      <c r="AE23" s="70" t="str">
        <f t="shared" si="17"/>
        <v/>
      </c>
      <c r="AF23" s="71" t="str">
        <f t="shared" si="6"/>
        <v/>
      </c>
      <c r="AG23" s="69">
        <f t="shared" si="18"/>
        <v>0</v>
      </c>
      <c r="AH23" s="60">
        <f t="shared" si="19"/>
        <v>0</v>
      </c>
      <c r="AI23" s="60">
        <f t="shared" si="20"/>
        <v>0</v>
      </c>
      <c r="AJ23" s="60">
        <f t="shared" si="21"/>
        <v>0</v>
      </c>
      <c r="AK23" s="60">
        <f t="shared" si="22"/>
        <v>0</v>
      </c>
      <c r="AL23" s="60">
        <f t="shared" si="23"/>
        <v>0</v>
      </c>
      <c r="AM23" s="60">
        <f t="shared" si="24"/>
        <v>0</v>
      </c>
      <c r="AN23" s="60">
        <f t="shared" si="25"/>
        <v>0</v>
      </c>
      <c r="AO23" s="60">
        <f t="shared" si="26"/>
        <v>0</v>
      </c>
      <c r="AP23" s="60">
        <f t="shared" si="27"/>
        <v>0</v>
      </c>
      <c r="AQ23" s="60">
        <f t="shared" si="28"/>
        <v>0</v>
      </c>
      <c r="AR23" s="60">
        <f t="shared" si="29"/>
        <v>0</v>
      </c>
      <c r="AS23" s="68">
        <f t="shared" si="30"/>
        <v>0</v>
      </c>
      <c r="AT23" s="68">
        <f t="shared" si="31"/>
        <v>0</v>
      </c>
      <c r="AU23" s="69" t="str">
        <f t="shared" si="32"/>
        <v/>
      </c>
      <c r="AV23" s="68" t="str">
        <f t="shared" si="33"/>
        <v/>
      </c>
      <c r="AW23" s="67" t="str">
        <f t="shared" si="34"/>
        <v/>
      </c>
      <c r="AX23" s="68" t="str">
        <f t="shared" si="3"/>
        <v/>
      </c>
      <c r="AY23" s="69" t="str">
        <f t="shared" si="4"/>
        <v/>
      </c>
      <c r="AZ23" s="68">
        <f t="shared" si="35"/>
        <v>0</v>
      </c>
      <c r="BA23" s="67" t="str">
        <f t="shared" si="7"/>
        <v/>
      </c>
      <c r="BB23" s="69" t="str">
        <f t="shared" si="36"/>
        <v/>
      </c>
      <c r="BC23" s="68" t="str">
        <f t="shared" si="37"/>
        <v/>
      </c>
      <c r="BD23" s="67" t="str">
        <f t="shared" si="8"/>
        <v/>
      </c>
    </row>
    <row r="24" spans="1:56" ht="12" x14ac:dyDescent="0.3">
      <c r="A24" s="445"/>
      <c r="B24" s="3"/>
      <c r="C24" s="3"/>
      <c r="D24" s="387"/>
      <c r="E24" s="3"/>
      <c r="F24" s="3"/>
      <c r="G24" s="3"/>
      <c r="H24" s="4"/>
      <c r="I24" s="9"/>
      <c r="J24" s="9"/>
      <c r="K24" s="9"/>
      <c r="L24" s="9"/>
      <c r="M24" s="8"/>
      <c r="N24" s="385"/>
      <c r="O24" s="386"/>
      <c r="P24" s="383"/>
      <c r="Q24" s="3"/>
      <c r="R24" s="60"/>
      <c r="S24" s="26">
        <f t="shared" si="0"/>
        <v>0</v>
      </c>
      <c r="T24" s="26">
        <f t="shared" si="9"/>
        <v>0</v>
      </c>
      <c r="U24" s="21">
        <f t="shared" si="10"/>
        <v>0</v>
      </c>
      <c r="V24" s="42" t="str">
        <f t="shared" si="5"/>
        <v/>
      </c>
      <c r="W24" s="26" t="str">
        <f t="shared" si="11"/>
        <v/>
      </c>
      <c r="X24" s="22" t="str">
        <f t="shared" si="12"/>
        <v/>
      </c>
      <c r="Y24" s="22" t="str">
        <f t="shared" si="13"/>
        <v/>
      </c>
      <c r="Z24" s="26" t="str">
        <f t="shared" si="14"/>
        <v/>
      </c>
      <c r="AA24" s="27" t="str">
        <f t="shared" si="15"/>
        <v/>
      </c>
      <c r="AB24" s="69" t="str">
        <f t="shared" si="1"/>
        <v/>
      </c>
      <c r="AC24" s="60">
        <f t="shared" si="2"/>
        <v>0</v>
      </c>
      <c r="AD24" s="70" t="str">
        <f t="shared" si="16"/>
        <v/>
      </c>
      <c r="AE24" s="70" t="str">
        <f t="shared" si="17"/>
        <v/>
      </c>
      <c r="AF24" s="71" t="str">
        <f t="shared" si="6"/>
        <v/>
      </c>
      <c r="AG24" s="69">
        <f t="shared" si="18"/>
        <v>0</v>
      </c>
      <c r="AH24" s="60">
        <f t="shared" si="19"/>
        <v>0</v>
      </c>
      <c r="AI24" s="60">
        <f t="shared" si="20"/>
        <v>0</v>
      </c>
      <c r="AJ24" s="60">
        <f t="shared" si="21"/>
        <v>0</v>
      </c>
      <c r="AK24" s="60">
        <f t="shared" si="22"/>
        <v>0</v>
      </c>
      <c r="AL24" s="60">
        <f t="shared" si="23"/>
        <v>0</v>
      </c>
      <c r="AM24" s="60">
        <f t="shared" si="24"/>
        <v>0</v>
      </c>
      <c r="AN24" s="60">
        <f t="shared" si="25"/>
        <v>0</v>
      </c>
      <c r="AO24" s="60">
        <f t="shared" si="26"/>
        <v>0</v>
      </c>
      <c r="AP24" s="60">
        <f t="shared" si="27"/>
        <v>0</v>
      </c>
      <c r="AQ24" s="60">
        <f t="shared" si="28"/>
        <v>0</v>
      </c>
      <c r="AR24" s="60">
        <f t="shared" si="29"/>
        <v>0</v>
      </c>
      <c r="AS24" s="68">
        <f t="shared" si="30"/>
        <v>0</v>
      </c>
      <c r="AT24" s="68">
        <f t="shared" si="31"/>
        <v>0</v>
      </c>
      <c r="AU24" s="69" t="str">
        <f t="shared" si="32"/>
        <v/>
      </c>
      <c r="AV24" s="68" t="str">
        <f t="shared" si="33"/>
        <v/>
      </c>
      <c r="AW24" s="67" t="str">
        <f t="shared" si="34"/>
        <v/>
      </c>
      <c r="AX24" s="68" t="str">
        <f t="shared" si="3"/>
        <v/>
      </c>
      <c r="AY24" s="69" t="str">
        <f t="shared" si="4"/>
        <v/>
      </c>
      <c r="AZ24" s="68">
        <f t="shared" si="35"/>
        <v>0</v>
      </c>
      <c r="BA24" s="67" t="str">
        <f t="shared" si="7"/>
        <v/>
      </c>
      <c r="BB24" s="69" t="str">
        <f t="shared" si="36"/>
        <v/>
      </c>
      <c r="BC24" s="68" t="str">
        <f t="shared" si="37"/>
        <v/>
      </c>
      <c r="BD24" s="67" t="str">
        <f t="shared" si="8"/>
        <v/>
      </c>
    </row>
    <row r="25" spans="1:56" ht="12" x14ac:dyDescent="0.3">
      <c r="A25" s="445"/>
      <c r="B25" s="3"/>
      <c r="C25" s="3"/>
      <c r="D25" s="387"/>
      <c r="E25" s="3"/>
      <c r="F25" s="3"/>
      <c r="G25" s="3"/>
      <c r="H25" s="4"/>
      <c r="I25" s="9"/>
      <c r="J25" s="9"/>
      <c r="K25" s="9"/>
      <c r="L25" s="9"/>
      <c r="M25" s="8"/>
      <c r="N25" s="385"/>
      <c r="O25" s="386"/>
      <c r="P25" s="383"/>
      <c r="Q25" s="3"/>
      <c r="R25" s="60"/>
      <c r="S25" s="26">
        <f t="shared" si="0"/>
        <v>0</v>
      </c>
      <c r="T25" s="26">
        <f t="shared" si="9"/>
        <v>0</v>
      </c>
      <c r="U25" s="21">
        <f t="shared" si="10"/>
        <v>0</v>
      </c>
      <c r="V25" s="42" t="str">
        <f t="shared" si="5"/>
        <v/>
      </c>
      <c r="W25" s="26" t="str">
        <f t="shared" si="11"/>
        <v/>
      </c>
      <c r="X25" s="22" t="str">
        <f t="shared" si="12"/>
        <v/>
      </c>
      <c r="Y25" s="22" t="str">
        <f t="shared" si="13"/>
        <v/>
      </c>
      <c r="Z25" s="26" t="str">
        <f t="shared" si="14"/>
        <v/>
      </c>
      <c r="AA25" s="27" t="str">
        <f t="shared" si="15"/>
        <v/>
      </c>
      <c r="AB25" s="69" t="str">
        <f t="shared" si="1"/>
        <v/>
      </c>
      <c r="AC25" s="60">
        <f t="shared" si="2"/>
        <v>0</v>
      </c>
      <c r="AD25" s="70" t="str">
        <f t="shared" si="16"/>
        <v/>
      </c>
      <c r="AE25" s="70" t="str">
        <f t="shared" si="17"/>
        <v/>
      </c>
      <c r="AF25" s="71" t="str">
        <f t="shared" si="6"/>
        <v/>
      </c>
      <c r="AG25" s="69">
        <f t="shared" si="18"/>
        <v>0</v>
      </c>
      <c r="AH25" s="60">
        <f t="shared" si="19"/>
        <v>0</v>
      </c>
      <c r="AI25" s="60">
        <f t="shared" si="20"/>
        <v>0</v>
      </c>
      <c r="AJ25" s="60">
        <f t="shared" si="21"/>
        <v>0</v>
      </c>
      <c r="AK25" s="60">
        <f t="shared" si="22"/>
        <v>0</v>
      </c>
      <c r="AL25" s="60">
        <f t="shared" si="23"/>
        <v>0</v>
      </c>
      <c r="AM25" s="60">
        <f t="shared" si="24"/>
        <v>0</v>
      </c>
      <c r="AN25" s="60">
        <f t="shared" si="25"/>
        <v>0</v>
      </c>
      <c r="AO25" s="60">
        <f t="shared" si="26"/>
        <v>0</v>
      </c>
      <c r="AP25" s="60">
        <f t="shared" si="27"/>
        <v>0</v>
      </c>
      <c r="AQ25" s="60">
        <f t="shared" si="28"/>
        <v>0</v>
      </c>
      <c r="AR25" s="60">
        <f t="shared" si="29"/>
        <v>0</v>
      </c>
      <c r="AS25" s="68">
        <f t="shared" si="30"/>
        <v>0</v>
      </c>
      <c r="AT25" s="68">
        <f t="shared" si="31"/>
        <v>0</v>
      </c>
      <c r="AU25" s="69" t="str">
        <f t="shared" si="32"/>
        <v/>
      </c>
      <c r="AV25" s="68" t="str">
        <f t="shared" si="33"/>
        <v/>
      </c>
      <c r="AW25" s="67" t="str">
        <f t="shared" si="34"/>
        <v/>
      </c>
      <c r="AX25" s="68" t="str">
        <f t="shared" si="3"/>
        <v/>
      </c>
      <c r="AY25" s="69" t="str">
        <f t="shared" si="4"/>
        <v/>
      </c>
      <c r="AZ25" s="68">
        <f t="shared" si="35"/>
        <v>0</v>
      </c>
      <c r="BA25" s="67" t="str">
        <f t="shared" si="7"/>
        <v/>
      </c>
      <c r="BB25" s="69" t="str">
        <f t="shared" si="36"/>
        <v/>
      </c>
      <c r="BC25" s="68" t="str">
        <f t="shared" si="37"/>
        <v/>
      </c>
      <c r="BD25" s="67" t="str">
        <f t="shared" si="8"/>
        <v/>
      </c>
    </row>
    <row r="26" spans="1:56" ht="12" x14ac:dyDescent="0.3">
      <c r="A26" s="445"/>
      <c r="B26" s="3"/>
      <c r="C26" s="3"/>
      <c r="D26" s="387"/>
      <c r="E26" s="3"/>
      <c r="F26" s="3"/>
      <c r="G26" s="3"/>
      <c r="H26" s="4"/>
      <c r="I26" s="9"/>
      <c r="J26" s="9"/>
      <c r="K26" s="9"/>
      <c r="L26" s="9"/>
      <c r="M26" s="8"/>
      <c r="N26" s="385"/>
      <c r="O26" s="386"/>
      <c r="P26" s="383"/>
      <c r="Q26" s="3"/>
      <c r="R26" s="60"/>
      <c r="S26" s="26">
        <f t="shared" si="0"/>
        <v>0</v>
      </c>
      <c r="T26" s="26">
        <f t="shared" si="9"/>
        <v>0</v>
      </c>
      <c r="U26" s="21">
        <f t="shared" si="10"/>
        <v>0</v>
      </c>
      <c r="V26" s="42" t="str">
        <f t="shared" si="5"/>
        <v/>
      </c>
      <c r="W26" s="26" t="str">
        <f t="shared" si="11"/>
        <v/>
      </c>
      <c r="X26" s="22" t="str">
        <f t="shared" si="12"/>
        <v/>
      </c>
      <c r="Y26" s="22" t="str">
        <f t="shared" si="13"/>
        <v/>
      </c>
      <c r="Z26" s="26" t="str">
        <f t="shared" si="14"/>
        <v/>
      </c>
      <c r="AA26" s="27" t="str">
        <f t="shared" si="15"/>
        <v/>
      </c>
      <c r="AB26" s="69" t="str">
        <f t="shared" si="1"/>
        <v/>
      </c>
      <c r="AC26" s="60">
        <f t="shared" si="2"/>
        <v>0</v>
      </c>
      <c r="AD26" s="70" t="str">
        <f t="shared" si="16"/>
        <v/>
      </c>
      <c r="AE26" s="70" t="str">
        <f t="shared" si="17"/>
        <v/>
      </c>
      <c r="AF26" s="71" t="str">
        <f t="shared" si="6"/>
        <v/>
      </c>
      <c r="AG26" s="69">
        <f t="shared" si="18"/>
        <v>0</v>
      </c>
      <c r="AH26" s="60">
        <f t="shared" si="19"/>
        <v>0</v>
      </c>
      <c r="AI26" s="60">
        <f t="shared" si="20"/>
        <v>0</v>
      </c>
      <c r="AJ26" s="60">
        <f t="shared" si="21"/>
        <v>0</v>
      </c>
      <c r="AK26" s="60">
        <f t="shared" si="22"/>
        <v>0</v>
      </c>
      <c r="AL26" s="60">
        <f t="shared" si="23"/>
        <v>0</v>
      </c>
      <c r="AM26" s="60">
        <f t="shared" si="24"/>
        <v>0</v>
      </c>
      <c r="AN26" s="60">
        <f t="shared" si="25"/>
        <v>0</v>
      </c>
      <c r="AO26" s="60">
        <f t="shared" si="26"/>
        <v>0</v>
      </c>
      <c r="AP26" s="60">
        <f t="shared" si="27"/>
        <v>0</v>
      </c>
      <c r="AQ26" s="60">
        <f t="shared" si="28"/>
        <v>0</v>
      </c>
      <c r="AR26" s="60">
        <f t="shared" si="29"/>
        <v>0</v>
      </c>
      <c r="AS26" s="68">
        <f t="shared" si="30"/>
        <v>0</v>
      </c>
      <c r="AT26" s="68">
        <f t="shared" si="31"/>
        <v>0</v>
      </c>
      <c r="AU26" s="69" t="str">
        <f t="shared" si="32"/>
        <v/>
      </c>
      <c r="AV26" s="68" t="str">
        <f t="shared" si="33"/>
        <v/>
      </c>
      <c r="AW26" s="67" t="str">
        <f t="shared" si="34"/>
        <v/>
      </c>
      <c r="AX26" s="68" t="str">
        <f t="shared" si="3"/>
        <v/>
      </c>
      <c r="AY26" s="69" t="str">
        <f t="shared" si="4"/>
        <v/>
      </c>
      <c r="AZ26" s="68">
        <f t="shared" si="35"/>
        <v>0</v>
      </c>
      <c r="BA26" s="67" t="str">
        <f t="shared" si="7"/>
        <v/>
      </c>
      <c r="BB26" s="69" t="str">
        <f t="shared" si="36"/>
        <v/>
      </c>
      <c r="BC26" s="68" t="str">
        <f t="shared" si="37"/>
        <v/>
      </c>
      <c r="BD26" s="67" t="str">
        <f t="shared" si="8"/>
        <v/>
      </c>
    </row>
    <row r="27" spans="1:56" ht="12" x14ac:dyDescent="0.3">
      <c r="A27" s="445"/>
      <c r="B27" s="3"/>
      <c r="C27" s="3"/>
      <c r="D27" s="387"/>
      <c r="E27" s="3"/>
      <c r="F27" s="3"/>
      <c r="G27" s="3"/>
      <c r="H27" s="4"/>
      <c r="I27" s="9"/>
      <c r="J27" s="9"/>
      <c r="K27" s="9"/>
      <c r="L27" s="9"/>
      <c r="M27" s="8"/>
      <c r="N27" s="385"/>
      <c r="O27" s="386"/>
      <c r="P27" s="383"/>
      <c r="Q27" s="3"/>
      <c r="R27" s="60"/>
      <c r="S27" s="26">
        <f t="shared" si="0"/>
        <v>0</v>
      </c>
      <c r="T27" s="26">
        <f t="shared" si="9"/>
        <v>0</v>
      </c>
      <c r="U27" s="21">
        <f t="shared" si="10"/>
        <v>0</v>
      </c>
      <c r="V27" s="42" t="str">
        <f t="shared" si="5"/>
        <v/>
      </c>
      <c r="W27" s="26" t="str">
        <f t="shared" si="11"/>
        <v/>
      </c>
      <c r="X27" s="22" t="str">
        <f t="shared" si="12"/>
        <v/>
      </c>
      <c r="Y27" s="22" t="str">
        <f t="shared" si="13"/>
        <v/>
      </c>
      <c r="Z27" s="26" t="str">
        <f t="shared" si="14"/>
        <v/>
      </c>
      <c r="AA27" s="27" t="str">
        <f t="shared" si="15"/>
        <v/>
      </c>
      <c r="AB27" s="69" t="str">
        <f t="shared" si="1"/>
        <v/>
      </c>
      <c r="AC27" s="60">
        <f t="shared" si="2"/>
        <v>0</v>
      </c>
      <c r="AD27" s="70" t="str">
        <f t="shared" si="16"/>
        <v/>
      </c>
      <c r="AE27" s="70" t="str">
        <f t="shared" si="17"/>
        <v/>
      </c>
      <c r="AF27" s="71" t="str">
        <f t="shared" si="6"/>
        <v/>
      </c>
      <c r="AG27" s="69">
        <f t="shared" si="18"/>
        <v>0</v>
      </c>
      <c r="AH27" s="60">
        <f t="shared" si="19"/>
        <v>0</v>
      </c>
      <c r="AI27" s="60">
        <f t="shared" si="20"/>
        <v>0</v>
      </c>
      <c r="AJ27" s="60">
        <f t="shared" si="21"/>
        <v>0</v>
      </c>
      <c r="AK27" s="60">
        <f t="shared" si="22"/>
        <v>0</v>
      </c>
      <c r="AL27" s="60">
        <f t="shared" si="23"/>
        <v>0</v>
      </c>
      <c r="AM27" s="60">
        <f t="shared" si="24"/>
        <v>0</v>
      </c>
      <c r="AN27" s="60">
        <f t="shared" si="25"/>
        <v>0</v>
      </c>
      <c r="AO27" s="60">
        <f t="shared" si="26"/>
        <v>0</v>
      </c>
      <c r="AP27" s="60">
        <f t="shared" si="27"/>
        <v>0</v>
      </c>
      <c r="AQ27" s="60">
        <f t="shared" si="28"/>
        <v>0</v>
      </c>
      <c r="AR27" s="60">
        <f t="shared" si="29"/>
        <v>0</v>
      </c>
      <c r="AS27" s="68">
        <f t="shared" si="30"/>
        <v>0</v>
      </c>
      <c r="AT27" s="68">
        <f t="shared" si="31"/>
        <v>0</v>
      </c>
      <c r="AU27" s="69" t="str">
        <f t="shared" si="32"/>
        <v/>
      </c>
      <c r="AV27" s="68" t="str">
        <f t="shared" si="33"/>
        <v/>
      </c>
      <c r="AW27" s="67" t="str">
        <f t="shared" si="34"/>
        <v/>
      </c>
      <c r="AX27" s="68" t="str">
        <f t="shared" si="3"/>
        <v/>
      </c>
      <c r="AY27" s="69" t="str">
        <f t="shared" si="4"/>
        <v/>
      </c>
      <c r="AZ27" s="68">
        <f t="shared" si="35"/>
        <v>0</v>
      </c>
      <c r="BA27" s="67" t="str">
        <f t="shared" si="7"/>
        <v/>
      </c>
      <c r="BB27" s="69" t="str">
        <f t="shared" si="36"/>
        <v/>
      </c>
      <c r="BC27" s="68" t="str">
        <f t="shared" si="37"/>
        <v/>
      </c>
      <c r="BD27" s="67" t="str">
        <f t="shared" si="8"/>
        <v/>
      </c>
    </row>
    <row r="28" spans="1:56" ht="12" x14ac:dyDescent="0.3">
      <c r="A28" s="445"/>
      <c r="B28" s="3"/>
      <c r="C28" s="3"/>
      <c r="D28" s="387"/>
      <c r="E28" s="3"/>
      <c r="F28" s="3"/>
      <c r="G28" s="3"/>
      <c r="H28" s="4"/>
      <c r="I28" s="9"/>
      <c r="J28" s="9"/>
      <c r="K28" s="9"/>
      <c r="L28" s="9"/>
      <c r="M28" s="8"/>
      <c r="N28" s="385"/>
      <c r="O28" s="386"/>
      <c r="P28" s="383"/>
      <c r="Q28" s="3"/>
      <c r="R28" s="60"/>
      <c r="S28" s="26">
        <f t="shared" si="0"/>
        <v>0</v>
      </c>
      <c r="T28" s="26">
        <f t="shared" si="9"/>
        <v>0</v>
      </c>
      <c r="U28" s="21">
        <f t="shared" si="10"/>
        <v>0</v>
      </c>
      <c r="V28" s="42" t="str">
        <f t="shared" si="5"/>
        <v/>
      </c>
      <c r="W28" s="26" t="str">
        <f t="shared" si="11"/>
        <v/>
      </c>
      <c r="X28" s="22" t="str">
        <f t="shared" si="12"/>
        <v/>
      </c>
      <c r="Y28" s="22" t="str">
        <f t="shared" si="13"/>
        <v/>
      </c>
      <c r="Z28" s="26" t="str">
        <f t="shared" si="14"/>
        <v/>
      </c>
      <c r="AA28" s="27" t="str">
        <f t="shared" si="15"/>
        <v/>
      </c>
      <c r="AB28" s="69" t="str">
        <f t="shared" si="1"/>
        <v/>
      </c>
      <c r="AC28" s="60">
        <f t="shared" si="2"/>
        <v>0</v>
      </c>
      <c r="AD28" s="70" t="str">
        <f t="shared" si="16"/>
        <v/>
      </c>
      <c r="AE28" s="70" t="str">
        <f t="shared" si="17"/>
        <v/>
      </c>
      <c r="AF28" s="71" t="str">
        <f t="shared" si="6"/>
        <v/>
      </c>
      <c r="AG28" s="69">
        <f t="shared" si="18"/>
        <v>0</v>
      </c>
      <c r="AH28" s="60">
        <f t="shared" si="19"/>
        <v>0</v>
      </c>
      <c r="AI28" s="60">
        <f t="shared" si="20"/>
        <v>0</v>
      </c>
      <c r="AJ28" s="60">
        <f t="shared" si="21"/>
        <v>0</v>
      </c>
      <c r="AK28" s="60">
        <f t="shared" si="22"/>
        <v>0</v>
      </c>
      <c r="AL28" s="60">
        <f t="shared" si="23"/>
        <v>0</v>
      </c>
      <c r="AM28" s="60">
        <f t="shared" si="24"/>
        <v>0</v>
      </c>
      <c r="AN28" s="60">
        <f t="shared" si="25"/>
        <v>0</v>
      </c>
      <c r="AO28" s="60">
        <f t="shared" si="26"/>
        <v>0</v>
      </c>
      <c r="AP28" s="60">
        <f t="shared" si="27"/>
        <v>0</v>
      </c>
      <c r="AQ28" s="60">
        <f t="shared" si="28"/>
        <v>0</v>
      </c>
      <c r="AR28" s="60">
        <f t="shared" si="29"/>
        <v>0</v>
      </c>
      <c r="AS28" s="68">
        <f t="shared" si="30"/>
        <v>0</v>
      </c>
      <c r="AT28" s="68">
        <f t="shared" si="31"/>
        <v>0</v>
      </c>
      <c r="AU28" s="69" t="str">
        <f t="shared" si="32"/>
        <v/>
      </c>
      <c r="AV28" s="68" t="str">
        <f t="shared" si="33"/>
        <v/>
      </c>
      <c r="AW28" s="67" t="str">
        <f t="shared" si="34"/>
        <v/>
      </c>
      <c r="AX28" s="68" t="str">
        <f t="shared" si="3"/>
        <v/>
      </c>
      <c r="AY28" s="69" t="str">
        <f t="shared" si="4"/>
        <v/>
      </c>
      <c r="AZ28" s="68">
        <f t="shared" si="35"/>
        <v>0</v>
      </c>
      <c r="BA28" s="67" t="str">
        <f t="shared" si="7"/>
        <v/>
      </c>
      <c r="BB28" s="69" t="str">
        <f t="shared" si="36"/>
        <v/>
      </c>
      <c r="BC28" s="68" t="str">
        <f t="shared" si="37"/>
        <v/>
      </c>
      <c r="BD28" s="67" t="str">
        <f t="shared" si="8"/>
        <v/>
      </c>
    </row>
    <row r="29" spans="1:56" ht="12" x14ac:dyDescent="0.3">
      <c r="A29" s="445"/>
      <c r="B29" s="3"/>
      <c r="C29" s="3"/>
      <c r="D29" s="387"/>
      <c r="E29" s="3"/>
      <c r="F29" s="3"/>
      <c r="G29" s="3"/>
      <c r="H29" s="4"/>
      <c r="I29" s="9"/>
      <c r="J29" s="9"/>
      <c r="K29" s="9"/>
      <c r="L29" s="9"/>
      <c r="M29" s="8"/>
      <c r="N29" s="385"/>
      <c r="O29" s="386"/>
      <c r="P29" s="383"/>
      <c r="Q29" s="3"/>
      <c r="R29" s="60"/>
      <c r="S29" s="26">
        <f t="shared" si="0"/>
        <v>0</v>
      </c>
      <c r="T29" s="26">
        <f t="shared" si="9"/>
        <v>0</v>
      </c>
      <c r="U29" s="21">
        <f t="shared" si="10"/>
        <v>0</v>
      </c>
      <c r="V29" s="42" t="str">
        <f t="shared" si="5"/>
        <v/>
      </c>
      <c r="W29" s="26" t="str">
        <f t="shared" si="11"/>
        <v/>
      </c>
      <c r="X29" s="22" t="str">
        <f t="shared" si="12"/>
        <v/>
      </c>
      <c r="Y29" s="22" t="str">
        <f t="shared" si="13"/>
        <v/>
      </c>
      <c r="Z29" s="26" t="str">
        <f t="shared" si="14"/>
        <v/>
      </c>
      <c r="AA29" s="27" t="str">
        <f t="shared" si="15"/>
        <v/>
      </c>
      <c r="AB29" s="69" t="str">
        <f t="shared" si="1"/>
        <v/>
      </c>
      <c r="AC29" s="60">
        <f t="shared" si="2"/>
        <v>0</v>
      </c>
      <c r="AD29" s="70" t="str">
        <f t="shared" si="16"/>
        <v/>
      </c>
      <c r="AE29" s="70" t="str">
        <f t="shared" si="17"/>
        <v/>
      </c>
      <c r="AF29" s="71" t="str">
        <f t="shared" si="6"/>
        <v/>
      </c>
      <c r="AG29" s="69">
        <f t="shared" si="18"/>
        <v>0</v>
      </c>
      <c r="AH29" s="60">
        <f t="shared" si="19"/>
        <v>0</v>
      </c>
      <c r="AI29" s="60">
        <f t="shared" si="20"/>
        <v>0</v>
      </c>
      <c r="AJ29" s="60">
        <f t="shared" si="21"/>
        <v>0</v>
      </c>
      <c r="AK29" s="60">
        <f t="shared" si="22"/>
        <v>0</v>
      </c>
      <c r="AL29" s="60">
        <f t="shared" si="23"/>
        <v>0</v>
      </c>
      <c r="AM29" s="60">
        <f t="shared" si="24"/>
        <v>0</v>
      </c>
      <c r="AN29" s="60">
        <f t="shared" si="25"/>
        <v>0</v>
      </c>
      <c r="AO29" s="60">
        <f t="shared" si="26"/>
        <v>0</v>
      </c>
      <c r="AP29" s="60">
        <f t="shared" si="27"/>
        <v>0</v>
      </c>
      <c r="AQ29" s="60">
        <f t="shared" si="28"/>
        <v>0</v>
      </c>
      <c r="AR29" s="60">
        <f t="shared" si="29"/>
        <v>0</v>
      </c>
      <c r="AS29" s="68">
        <f t="shared" si="30"/>
        <v>0</v>
      </c>
      <c r="AT29" s="68">
        <f t="shared" si="31"/>
        <v>0</v>
      </c>
      <c r="AU29" s="69" t="str">
        <f t="shared" si="32"/>
        <v/>
      </c>
      <c r="AV29" s="68" t="str">
        <f t="shared" si="33"/>
        <v/>
      </c>
      <c r="AW29" s="67" t="str">
        <f t="shared" si="34"/>
        <v/>
      </c>
      <c r="AX29" s="68" t="str">
        <f t="shared" si="3"/>
        <v/>
      </c>
      <c r="AY29" s="69" t="str">
        <f t="shared" si="4"/>
        <v/>
      </c>
      <c r="AZ29" s="68">
        <f t="shared" si="35"/>
        <v>0</v>
      </c>
      <c r="BA29" s="67" t="str">
        <f t="shared" si="7"/>
        <v/>
      </c>
      <c r="BB29" s="69" t="str">
        <f t="shared" si="36"/>
        <v/>
      </c>
      <c r="BC29" s="68" t="str">
        <f t="shared" si="37"/>
        <v/>
      </c>
      <c r="BD29" s="67" t="str">
        <f t="shared" si="8"/>
        <v/>
      </c>
    </row>
    <row r="30" spans="1:56" ht="12" x14ac:dyDescent="0.3">
      <c r="A30" s="445"/>
      <c r="B30" s="3"/>
      <c r="C30" s="3"/>
      <c r="D30" s="387"/>
      <c r="E30" s="3"/>
      <c r="F30" s="3"/>
      <c r="G30" s="3"/>
      <c r="H30" s="4"/>
      <c r="I30" s="9"/>
      <c r="J30" s="9"/>
      <c r="K30" s="9"/>
      <c r="L30" s="9"/>
      <c r="M30" s="8"/>
      <c r="N30" s="385"/>
      <c r="O30" s="386"/>
      <c r="P30" s="383"/>
      <c r="Q30" s="3"/>
      <c r="R30" s="60"/>
      <c r="S30" s="26">
        <f t="shared" si="0"/>
        <v>0</v>
      </c>
      <c r="T30" s="26">
        <f t="shared" si="9"/>
        <v>0</v>
      </c>
      <c r="U30" s="21">
        <f t="shared" si="10"/>
        <v>0</v>
      </c>
      <c r="V30" s="42" t="str">
        <f t="shared" si="5"/>
        <v/>
      </c>
      <c r="W30" s="26" t="str">
        <f t="shared" si="11"/>
        <v/>
      </c>
      <c r="X30" s="22" t="str">
        <f t="shared" si="12"/>
        <v/>
      </c>
      <c r="Y30" s="22" t="str">
        <f t="shared" si="13"/>
        <v/>
      </c>
      <c r="Z30" s="26" t="str">
        <f t="shared" si="14"/>
        <v/>
      </c>
      <c r="AA30" s="27" t="str">
        <f t="shared" si="15"/>
        <v/>
      </c>
      <c r="AB30" s="69" t="str">
        <f t="shared" si="1"/>
        <v/>
      </c>
      <c r="AC30" s="60">
        <f t="shared" si="2"/>
        <v>0</v>
      </c>
      <c r="AD30" s="70" t="str">
        <f t="shared" si="16"/>
        <v/>
      </c>
      <c r="AE30" s="70" t="str">
        <f t="shared" si="17"/>
        <v/>
      </c>
      <c r="AF30" s="71" t="str">
        <f t="shared" si="6"/>
        <v/>
      </c>
      <c r="AG30" s="69">
        <f t="shared" si="18"/>
        <v>0</v>
      </c>
      <c r="AH30" s="60">
        <f t="shared" si="19"/>
        <v>0</v>
      </c>
      <c r="AI30" s="60">
        <f t="shared" si="20"/>
        <v>0</v>
      </c>
      <c r="AJ30" s="60">
        <f t="shared" si="21"/>
        <v>0</v>
      </c>
      <c r="AK30" s="60">
        <f t="shared" si="22"/>
        <v>0</v>
      </c>
      <c r="AL30" s="60">
        <f t="shared" si="23"/>
        <v>0</v>
      </c>
      <c r="AM30" s="60">
        <f t="shared" si="24"/>
        <v>0</v>
      </c>
      <c r="AN30" s="60">
        <f t="shared" si="25"/>
        <v>0</v>
      </c>
      <c r="AO30" s="60">
        <f t="shared" si="26"/>
        <v>0</v>
      </c>
      <c r="AP30" s="60">
        <f t="shared" si="27"/>
        <v>0</v>
      </c>
      <c r="AQ30" s="60">
        <f t="shared" si="28"/>
        <v>0</v>
      </c>
      <c r="AR30" s="60">
        <f t="shared" si="29"/>
        <v>0</v>
      </c>
      <c r="AS30" s="68">
        <f t="shared" si="30"/>
        <v>0</v>
      </c>
      <c r="AT30" s="68">
        <f t="shared" si="31"/>
        <v>0</v>
      </c>
      <c r="AU30" s="69" t="str">
        <f t="shared" si="32"/>
        <v/>
      </c>
      <c r="AV30" s="68" t="str">
        <f t="shared" si="33"/>
        <v/>
      </c>
      <c r="AW30" s="67" t="str">
        <f t="shared" si="34"/>
        <v/>
      </c>
      <c r="AX30" s="68" t="str">
        <f t="shared" si="3"/>
        <v/>
      </c>
      <c r="AY30" s="69" t="str">
        <f t="shared" si="4"/>
        <v/>
      </c>
      <c r="AZ30" s="68">
        <f t="shared" si="35"/>
        <v>0</v>
      </c>
      <c r="BA30" s="67" t="str">
        <f t="shared" si="7"/>
        <v/>
      </c>
      <c r="BB30" s="69" t="str">
        <f t="shared" si="36"/>
        <v/>
      </c>
      <c r="BC30" s="68" t="str">
        <f t="shared" si="37"/>
        <v/>
      </c>
      <c r="BD30" s="67" t="str">
        <f t="shared" si="8"/>
        <v/>
      </c>
    </row>
    <row r="31" spans="1:56" ht="12" x14ac:dyDescent="0.3">
      <c r="A31" s="445"/>
      <c r="B31" s="3"/>
      <c r="C31" s="3"/>
      <c r="D31" s="387"/>
      <c r="E31" s="3"/>
      <c r="F31" s="3"/>
      <c r="G31" s="3"/>
      <c r="H31" s="4"/>
      <c r="I31" s="9"/>
      <c r="J31" s="9"/>
      <c r="K31" s="9"/>
      <c r="L31" s="9"/>
      <c r="M31" s="8"/>
      <c r="N31" s="385"/>
      <c r="O31" s="386"/>
      <c r="P31" s="383"/>
      <c r="Q31" s="3"/>
      <c r="R31" s="60"/>
      <c r="S31" s="26">
        <f t="shared" si="0"/>
        <v>0</v>
      </c>
      <c r="T31" s="26">
        <f t="shared" si="9"/>
        <v>0</v>
      </c>
      <c r="U31" s="21">
        <f t="shared" si="10"/>
        <v>0</v>
      </c>
      <c r="V31" s="42" t="str">
        <f t="shared" si="5"/>
        <v/>
      </c>
      <c r="W31" s="26" t="str">
        <f t="shared" si="11"/>
        <v/>
      </c>
      <c r="X31" s="22" t="str">
        <f t="shared" si="12"/>
        <v/>
      </c>
      <c r="Y31" s="22" t="str">
        <f t="shared" si="13"/>
        <v/>
      </c>
      <c r="Z31" s="26" t="str">
        <f t="shared" si="14"/>
        <v/>
      </c>
      <c r="AA31" s="27" t="str">
        <f t="shared" si="15"/>
        <v/>
      </c>
      <c r="AB31" s="69" t="str">
        <f t="shared" si="1"/>
        <v/>
      </c>
      <c r="AC31" s="60">
        <f t="shared" si="2"/>
        <v>0</v>
      </c>
      <c r="AD31" s="70" t="str">
        <f t="shared" si="16"/>
        <v/>
      </c>
      <c r="AE31" s="70" t="str">
        <f t="shared" si="17"/>
        <v/>
      </c>
      <c r="AF31" s="71" t="str">
        <f t="shared" si="6"/>
        <v/>
      </c>
      <c r="AG31" s="69">
        <f t="shared" si="18"/>
        <v>0</v>
      </c>
      <c r="AH31" s="60">
        <f t="shared" si="19"/>
        <v>0</v>
      </c>
      <c r="AI31" s="60">
        <f t="shared" si="20"/>
        <v>0</v>
      </c>
      <c r="AJ31" s="60">
        <f t="shared" si="21"/>
        <v>0</v>
      </c>
      <c r="AK31" s="60">
        <f t="shared" si="22"/>
        <v>0</v>
      </c>
      <c r="AL31" s="60">
        <f t="shared" si="23"/>
        <v>0</v>
      </c>
      <c r="AM31" s="60">
        <f t="shared" si="24"/>
        <v>0</v>
      </c>
      <c r="AN31" s="60">
        <f t="shared" si="25"/>
        <v>0</v>
      </c>
      <c r="AO31" s="60">
        <f t="shared" si="26"/>
        <v>0</v>
      </c>
      <c r="AP31" s="60">
        <f t="shared" si="27"/>
        <v>0</v>
      </c>
      <c r="AQ31" s="60">
        <f t="shared" si="28"/>
        <v>0</v>
      </c>
      <c r="AR31" s="60">
        <f t="shared" si="29"/>
        <v>0</v>
      </c>
      <c r="AS31" s="68">
        <f t="shared" si="30"/>
        <v>0</v>
      </c>
      <c r="AT31" s="68">
        <f t="shared" si="31"/>
        <v>0</v>
      </c>
      <c r="AU31" s="69" t="str">
        <f t="shared" si="32"/>
        <v/>
      </c>
      <c r="AV31" s="68" t="str">
        <f t="shared" si="33"/>
        <v/>
      </c>
      <c r="AW31" s="67" t="str">
        <f t="shared" si="34"/>
        <v/>
      </c>
      <c r="AX31" s="68" t="str">
        <f t="shared" si="3"/>
        <v/>
      </c>
      <c r="AY31" s="69" t="str">
        <f t="shared" si="4"/>
        <v/>
      </c>
      <c r="AZ31" s="68">
        <f t="shared" si="35"/>
        <v>0</v>
      </c>
      <c r="BA31" s="67" t="str">
        <f t="shared" si="7"/>
        <v/>
      </c>
      <c r="BB31" s="69" t="str">
        <f t="shared" si="36"/>
        <v/>
      </c>
      <c r="BC31" s="68" t="str">
        <f t="shared" si="37"/>
        <v/>
      </c>
      <c r="BD31" s="67" t="str">
        <f t="shared" si="8"/>
        <v/>
      </c>
    </row>
    <row r="32" spans="1:56" ht="12" x14ac:dyDescent="0.3">
      <c r="A32" s="445"/>
      <c r="B32" s="3"/>
      <c r="C32" s="3"/>
      <c r="D32" s="387"/>
      <c r="E32" s="3"/>
      <c r="F32" s="3"/>
      <c r="G32" s="3"/>
      <c r="H32" s="4"/>
      <c r="I32" s="9"/>
      <c r="J32" s="9"/>
      <c r="K32" s="9"/>
      <c r="L32" s="9"/>
      <c r="M32" s="8"/>
      <c r="N32" s="385"/>
      <c r="O32" s="386"/>
      <c r="P32" s="383"/>
      <c r="Q32" s="3"/>
      <c r="R32" s="60"/>
      <c r="S32" s="26">
        <f t="shared" si="0"/>
        <v>0</v>
      </c>
      <c r="T32" s="26">
        <f t="shared" si="9"/>
        <v>0</v>
      </c>
      <c r="U32" s="21">
        <f t="shared" si="10"/>
        <v>0</v>
      </c>
      <c r="V32" s="42" t="str">
        <f t="shared" si="5"/>
        <v/>
      </c>
      <c r="W32" s="26" t="str">
        <f t="shared" si="11"/>
        <v/>
      </c>
      <c r="X32" s="22" t="str">
        <f t="shared" si="12"/>
        <v/>
      </c>
      <c r="Y32" s="22" t="str">
        <f t="shared" si="13"/>
        <v/>
      </c>
      <c r="Z32" s="26" t="str">
        <f t="shared" si="14"/>
        <v/>
      </c>
      <c r="AA32" s="27" t="str">
        <f t="shared" si="15"/>
        <v/>
      </c>
      <c r="AB32" s="69" t="str">
        <f t="shared" si="1"/>
        <v/>
      </c>
      <c r="AC32" s="60">
        <f t="shared" si="2"/>
        <v>0</v>
      </c>
      <c r="AD32" s="70" t="str">
        <f t="shared" si="16"/>
        <v/>
      </c>
      <c r="AE32" s="70" t="str">
        <f t="shared" si="17"/>
        <v/>
      </c>
      <c r="AF32" s="71" t="str">
        <f t="shared" si="6"/>
        <v/>
      </c>
      <c r="AG32" s="69">
        <f t="shared" si="18"/>
        <v>0</v>
      </c>
      <c r="AH32" s="60">
        <f t="shared" si="19"/>
        <v>0</v>
      </c>
      <c r="AI32" s="60">
        <f t="shared" si="20"/>
        <v>0</v>
      </c>
      <c r="AJ32" s="60">
        <f t="shared" si="21"/>
        <v>0</v>
      </c>
      <c r="AK32" s="60">
        <f t="shared" si="22"/>
        <v>0</v>
      </c>
      <c r="AL32" s="60">
        <f t="shared" si="23"/>
        <v>0</v>
      </c>
      <c r="AM32" s="60">
        <f t="shared" si="24"/>
        <v>0</v>
      </c>
      <c r="AN32" s="60">
        <f t="shared" si="25"/>
        <v>0</v>
      </c>
      <c r="AO32" s="60">
        <f t="shared" si="26"/>
        <v>0</v>
      </c>
      <c r="AP32" s="60">
        <f t="shared" si="27"/>
        <v>0</v>
      </c>
      <c r="AQ32" s="60">
        <f t="shared" si="28"/>
        <v>0</v>
      </c>
      <c r="AR32" s="60">
        <f t="shared" si="29"/>
        <v>0</v>
      </c>
      <c r="AS32" s="68">
        <f t="shared" si="30"/>
        <v>0</v>
      </c>
      <c r="AT32" s="68">
        <f t="shared" si="31"/>
        <v>0</v>
      </c>
      <c r="AU32" s="69" t="str">
        <f t="shared" si="32"/>
        <v/>
      </c>
      <c r="AV32" s="68" t="str">
        <f t="shared" si="33"/>
        <v/>
      </c>
      <c r="AW32" s="67" t="str">
        <f t="shared" si="34"/>
        <v/>
      </c>
      <c r="AX32" s="68" t="str">
        <f t="shared" si="3"/>
        <v/>
      </c>
      <c r="AY32" s="69" t="str">
        <f t="shared" si="4"/>
        <v/>
      </c>
      <c r="AZ32" s="68">
        <f t="shared" si="35"/>
        <v>0</v>
      </c>
      <c r="BA32" s="67" t="str">
        <f t="shared" si="7"/>
        <v/>
      </c>
      <c r="BB32" s="69" t="str">
        <f t="shared" si="36"/>
        <v/>
      </c>
      <c r="BC32" s="68" t="str">
        <f t="shared" si="37"/>
        <v/>
      </c>
      <c r="BD32" s="67" t="str">
        <f t="shared" si="8"/>
        <v/>
      </c>
    </row>
    <row r="33" spans="1:56" ht="12" x14ac:dyDescent="0.3">
      <c r="A33" s="445"/>
      <c r="B33" s="3"/>
      <c r="C33" s="3"/>
      <c r="D33" s="387"/>
      <c r="E33" s="3"/>
      <c r="F33" s="3"/>
      <c r="G33" s="3"/>
      <c r="H33" s="4"/>
      <c r="I33" s="9"/>
      <c r="J33" s="9"/>
      <c r="K33" s="9"/>
      <c r="L33" s="9"/>
      <c r="M33" s="8"/>
      <c r="N33" s="385"/>
      <c r="O33" s="386"/>
      <c r="P33" s="383"/>
      <c r="Q33" s="3"/>
      <c r="R33" s="60"/>
      <c r="S33" s="26">
        <f t="shared" si="0"/>
        <v>0</v>
      </c>
      <c r="T33" s="26">
        <f t="shared" si="9"/>
        <v>0</v>
      </c>
      <c r="U33" s="21">
        <f t="shared" si="10"/>
        <v>0</v>
      </c>
      <c r="V33" s="42" t="str">
        <f t="shared" si="5"/>
        <v/>
      </c>
      <c r="W33" s="26" t="str">
        <f t="shared" si="11"/>
        <v/>
      </c>
      <c r="X33" s="22" t="str">
        <f t="shared" si="12"/>
        <v/>
      </c>
      <c r="Y33" s="22" t="str">
        <f t="shared" si="13"/>
        <v/>
      </c>
      <c r="Z33" s="26" t="str">
        <f t="shared" si="14"/>
        <v/>
      </c>
      <c r="AA33" s="27" t="str">
        <f t="shared" si="15"/>
        <v/>
      </c>
      <c r="AB33" s="69" t="str">
        <f t="shared" si="1"/>
        <v/>
      </c>
      <c r="AC33" s="60">
        <f t="shared" si="2"/>
        <v>0</v>
      </c>
      <c r="AD33" s="70" t="str">
        <f t="shared" si="16"/>
        <v/>
      </c>
      <c r="AE33" s="70" t="str">
        <f t="shared" si="17"/>
        <v/>
      </c>
      <c r="AF33" s="71" t="str">
        <f t="shared" si="6"/>
        <v/>
      </c>
      <c r="AG33" s="69">
        <f t="shared" si="18"/>
        <v>0</v>
      </c>
      <c r="AH33" s="60">
        <f t="shared" si="19"/>
        <v>0</v>
      </c>
      <c r="AI33" s="60">
        <f t="shared" si="20"/>
        <v>0</v>
      </c>
      <c r="AJ33" s="60">
        <f t="shared" si="21"/>
        <v>0</v>
      </c>
      <c r="AK33" s="60">
        <f t="shared" si="22"/>
        <v>0</v>
      </c>
      <c r="AL33" s="60">
        <f t="shared" si="23"/>
        <v>0</v>
      </c>
      <c r="AM33" s="60">
        <f t="shared" si="24"/>
        <v>0</v>
      </c>
      <c r="AN33" s="60">
        <f t="shared" si="25"/>
        <v>0</v>
      </c>
      <c r="AO33" s="60">
        <f t="shared" si="26"/>
        <v>0</v>
      </c>
      <c r="AP33" s="60">
        <f t="shared" si="27"/>
        <v>0</v>
      </c>
      <c r="AQ33" s="60">
        <f t="shared" si="28"/>
        <v>0</v>
      </c>
      <c r="AR33" s="60">
        <f t="shared" si="29"/>
        <v>0</v>
      </c>
      <c r="AS33" s="68">
        <f t="shared" si="30"/>
        <v>0</v>
      </c>
      <c r="AT33" s="68">
        <f t="shared" si="31"/>
        <v>0</v>
      </c>
      <c r="AU33" s="69" t="str">
        <f t="shared" si="32"/>
        <v/>
      </c>
      <c r="AV33" s="68" t="str">
        <f t="shared" si="33"/>
        <v/>
      </c>
      <c r="AW33" s="67" t="str">
        <f t="shared" si="34"/>
        <v/>
      </c>
      <c r="AX33" s="68" t="str">
        <f t="shared" si="3"/>
        <v/>
      </c>
      <c r="AY33" s="69" t="str">
        <f t="shared" si="4"/>
        <v/>
      </c>
      <c r="AZ33" s="68">
        <f t="shared" si="35"/>
        <v>0</v>
      </c>
      <c r="BA33" s="67" t="str">
        <f t="shared" si="7"/>
        <v/>
      </c>
      <c r="BB33" s="69" t="str">
        <f t="shared" si="36"/>
        <v/>
      </c>
      <c r="BC33" s="68" t="str">
        <f t="shared" si="37"/>
        <v/>
      </c>
      <c r="BD33" s="67" t="str">
        <f t="shared" si="8"/>
        <v/>
      </c>
    </row>
    <row r="34" spans="1:56" ht="12" x14ac:dyDescent="0.3">
      <c r="A34" s="445"/>
      <c r="B34" s="3"/>
      <c r="C34" s="3"/>
      <c r="D34" s="387"/>
      <c r="E34" s="3"/>
      <c r="F34" s="3"/>
      <c r="G34" s="3"/>
      <c r="H34" s="4"/>
      <c r="I34" s="9"/>
      <c r="J34" s="9"/>
      <c r="K34" s="9"/>
      <c r="L34" s="9"/>
      <c r="M34" s="8"/>
      <c r="N34" s="385"/>
      <c r="O34" s="386"/>
      <c r="P34" s="383"/>
      <c r="Q34" s="3"/>
      <c r="R34" s="60"/>
      <c r="S34" s="26">
        <f t="shared" si="0"/>
        <v>0</v>
      </c>
      <c r="T34" s="26">
        <f t="shared" si="9"/>
        <v>0</v>
      </c>
      <c r="U34" s="21">
        <f t="shared" si="10"/>
        <v>0</v>
      </c>
      <c r="V34" s="42" t="str">
        <f t="shared" si="5"/>
        <v/>
      </c>
      <c r="W34" s="26" t="str">
        <f t="shared" si="11"/>
        <v/>
      </c>
      <c r="X34" s="22" t="str">
        <f t="shared" si="12"/>
        <v/>
      </c>
      <c r="Y34" s="22" t="str">
        <f t="shared" si="13"/>
        <v/>
      </c>
      <c r="Z34" s="26" t="str">
        <f t="shared" si="14"/>
        <v/>
      </c>
      <c r="AA34" s="27" t="str">
        <f t="shared" si="15"/>
        <v/>
      </c>
      <c r="AB34" s="69" t="str">
        <f t="shared" si="1"/>
        <v/>
      </c>
      <c r="AC34" s="60">
        <f t="shared" si="2"/>
        <v>0</v>
      </c>
      <c r="AD34" s="70" t="str">
        <f t="shared" si="16"/>
        <v/>
      </c>
      <c r="AE34" s="70" t="str">
        <f t="shared" si="17"/>
        <v/>
      </c>
      <c r="AF34" s="71" t="str">
        <f t="shared" si="6"/>
        <v/>
      </c>
      <c r="AG34" s="69">
        <f t="shared" si="18"/>
        <v>0</v>
      </c>
      <c r="AH34" s="60">
        <f t="shared" si="19"/>
        <v>0</v>
      </c>
      <c r="AI34" s="60">
        <f t="shared" si="20"/>
        <v>0</v>
      </c>
      <c r="AJ34" s="60">
        <f t="shared" si="21"/>
        <v>0</v>
      </c>
      <c r="AK34" s="60">
        <f t="shared" si="22"/>
        <v>0</v>
      </c>
      <c r="AL34" s="60">
        <f t="shared" si="23"/>
        <v>0</v>
      </c>
      <c r="AM34" s="60">
        <f t="shared" si="24"/>
        <v>0</v>
      </c>
      <c r="AN34" s="60">
        <f t="shared" si="25"/>
        <v>0</v>
      </c>
      <c r="AO34" s="60">
        <f t="shared" si="26"/>
        <v>0</v>
      </c>
      <c r="AP34" s="60">
        <f t="shared" si="27"/>
        <v>0</v>
      </c>
      <c r="AQ34" s="60">
        <f t="shared" si="28"/>
        <v>0</v>
      </c>
      <c r="AR34" s="60">
        <f t="shared" si="29"/>
        <v>0</v>
      </c>
      <c r="AS34" s="68">
        <f t="shared" si="30"/>
        <v>0</v>
      </c>
      <c r="AT34" s="68">
        <f t="shared" si="31"/>
        <v>0</v>
      </c>
      <c r="AU34" s="69" t="str">
        <f t="shared" si="32"/>
        <v/>
      </c>
      <c r="AV34" s="68" t="str">
        <f t="shared" si="33"/>
        <v/>
      </c>
      <c r="AW34" s="67" t="str">
        <f t="shared" si="34"/>
        <v/>
      </c>
      <c r="AX34" s="68" t="str">
        <f t="shared" si="3"/>
        <v/>
      </c>
      <c r="AY34" s="69" t="str">
        <f t="shared" si="4"/>
        <v/>
      </c>
      <c r="AZ34" s="68">
        <f t="shared" si="35"/>
        <v>0</v>
      </c>
      <c r="BA34" s="67" t="str">
        <f t="shared" si="7"/>
        <v/>
      </c>
      <c r="BB34" s="69" t="str">
        <f t="shared" si="36"/>
        <v/>
      </c>
      <c r="BC34" s="68" t="str">
        <f t="shared" si="37"/>
        <v/>
      </c>
      <c r="BD34" s="67" t="str">
        <f t="shared" si="8"/>
        <v/>
      </c>
    </row>
    <row r="35" spans="1:56" ht="12" x14ac:dyDescent="0.3">
      <c r="A35" s="445"/>
      <c r="B35" s="3"/>
      <c r="C35" s="3"/>
      <c r="D35" s="387"/>
      <c r="E35" s="3"/>
      <c r="F35" s="3"/>
      <c r="G35" s="3"/>
      <c r="H35" s="4"/>
      <c r="I35" s="9"/>
      <c r="J35" s="9"/>
      <c r="K35" s="9"/>
      <c r="L35" s="9"/>
      <c r="M35" s="8"/>
      <c r="N35" s="385"/>
      <c r="O35" s="386"/>
      <c r="P35" s="383"/>
      <c r="Q35" s="3"/>
      <c r="R35" s="60"/>
      <c r="S35" s="26">
        <f t="shared" si="0"/>
        <v>0</v>
      </c>
      <c r="T35" s="26">
        <f t="shared" si="9"/>
        <v>0</v>
      </c>
      <c r="U35" s="21">
        <f t="shared" si="10"/>
        <v>0</v>
      </c>
      <c r="V35" s="42" t="str">
        <f t="shared" si="5"/>
        <v/>
      </c>
      <c r="W35" s="26" t="str">
        <f t="shared" si="11"/>
        <v/>
      </c>
      <c r="X35" s="22" t="str">
        <f t="shared" si="12"/>
        <v/>
      </c>
      <c r="Y35" s="22" t="str">
        <f t="shared" si="13"/>
        <v/>
      </c>
      <c r="Z35" s="26" t="str">
        <f t="shared" si="14"/>
        <v/>
      </c>
      <c r="AA35" s="27" t="str">
        <f t="shared" si="15"/>
        <v/>
      </c>
      <c r="AB35" s="69" t="str">
        <f t="shared" si="1"/>
        <v/>
      </c>
      <c r="AC35" s="60">
        <f t="shared" si="2"/>
        <v>0</v>
      </c>
      <c r="AD35" s="70" t="str">
        <f t="shared" si="16"/>
        <v/>
      </c>
      <c r="AE35" s="70" t="str">
        <f t="shared" si="17"/>
        <v/>
      </c>
      <c r="AF35" s="71" t="str">
        <f t="shared" si="6"/>
        <v/>
      </c>
      <c r="AG35" s="69">
        <f t="shared" si="18"/>
        <v>0</v>
      </c>
      <c r="AH35" s="60">
        <f t="shared" si="19"/>
        <v>0</v>
      </c>
      <c r="AI35" s="60">
        <f t="shared" si="20"/>
        <v>0</v>
      </c>
      <c r="AJ35" s="60">
        <f t="shared" si="21"/>
        <v>0</v>
      </c>
      <c r="AK35" s="60">
        <f t="shared" si="22"/>
        <v>0</v>
      </c>
      <c r="AL35" s="60">
        <f t="shared" si="23"/>
        <v>0</v>
      </c>
      <c r="AM35" s="60">
        <f t="shared" si="24"/>
        <v>0</v>
      </c>
      <c r="AN35" s="60">
        <f t="shared" si="25"/>
        <v>0</v>
      </c>
      <c r="AO35" s="60">
        <f t="shared" si="26"/>
        <v>0</v>
      </c>
      <c r="AP35" s="60">
        <f t="shared" si="27"/>
        <v>0</v>
      </c>
      <c r="AQ35" s="60">
        <f t="shared" si="28"/>
        <v>0</v>
      </c>
      <c r="AR35" s="60">
        <f t="shared" si="29"/>
        <v>0</v>
      </c>
      <c r="AS35" s="68">
        <f t="shared" si="30"/>
        <v>0</v>
      </c>
      <c r="AT35" s="68">
        <f t="shared" si="31"/>
        <v>0</v>
      </c>
      <c r="AU35" s="69" t="str">
        <f t="shared" si="32"/>
        <v/>
      </c>
      <c r="AV35" s="68" t="str">
        <f t="shared" si="33"/>
        <v/>
      </c>
      <c r="AW35" s="67" t="str">
        <f t="shared" si="34"/>
        <v/>
      </c>
      <c r="AX35" s="68" t="str">
        <f t="shared" si="3"/>
        <v/>
      </c>
      <c r="AY35" s="69" t="str">
        <f t="shared" si="4"/>
        <v/>
      </c>
      <c r="AZ35" s="68">
        <f t="shared" si="35"/>
        <v>0</v>
      </c>
      <c r="BA35" s="67" t="str">
        <f t="shared" si="7"/>
        <v/>
      </c>
      <c r="BB35" s="69" t="str">
        <f t="shared" si="36"/>
        <v/>
      </c>
      <c r="BC35" s="68" t="str">
        <f t="shared" si="37"/>
        <v/>
      </c>
      <c r="BD35" s="67" t="str">
        <f t="shared" si="8"/>
        <v/>
      </c>
    </row>
    <row r="36" spans="1:56" ht="12" x14ac:dyDescent="0.3">
      <c r="A36" s="445"/>
      <c r="B36" s="3"/>
      <c r="C36" s="3"/>
      <c r="D36" s="387"/>
      <c r="E36" s="3"/>
      <c r="F36" s="3"/>
      <c r="G36" s="3"/>
      <c r="H36" s="4"/>
      <c r="I36" s="9"/>
      <c r="J36" s="9"/>
      <c r="K36" s="9"/>
      <c r="L36" s="9"/>
      <c r="M36" s="8"/>
      <c r="N36" s="385"/>
      <c r="O36" s="386"/>
      <c r="P36" s="383"/>
      <c r="Q36" s="3"/>
      <c r="R36" s="60"/>
      <c r="S36" s="26">
        <f t="shared" si="0"/>
        <v>0</v>
      </c>
      <c r="T36" s="26">
        <f t="shared" si="9"/>
        <v>0</v>
      </c>
      <c r="U36" s="21">
        <f t="shared" si="10"/>
        <v>0</v>
      </c>
      <c r="V36" s="42" t="str">
        <f t="shared" si="5"/>
        <v/>
      </c>
      <c r="W36" s="26" t="str">
        <f t="shared" si="11"/>
        <v/>
      </c>
      <c r="X36" s="22" t="str">
        <f t="shared" si="12"/>
        <v/>
      </c>
      <c r="Y36" s="22" t="str">
        <f t="shared" si="13"/>
        <v/>
      </c>
      <c r="Z36" s="26" t="str">
        <f t="shared" si="14"/>
        <v/>
      </c>
      <c r="AA36" s="27" t="str">
        <f t="shared" si="15"/>
        <v/>
      </c>
      <c r="AB36" s="69" t="str">
        <f t="shared" si="1"/>
        <v/>
      </c>
      <c r="AC36" s="60">
        <f t="shared" si="2"/>
        <v>0</v>
      </c>
      <c r="AD36" s="70" t="str">
        <f t="shared" si="16"/>
        <v/>
      </c>
      <c r="AE36" s="70" t="str">
        <f t="shared" si="17"/>
        <v/>
      </c>
      <c r="AF36" s="71" t="str">
        <f t="shared" si="6"/>
        <v/>
      </c>
      <c r="AG36" s="69">
        <f t="shared" si="18"/>
        <v>0</v>
      </c>
      <c r="AH36" s="60">
        <f t="shared" si="19"/>
        <v>0</v>
      </c>
      <c r="AI36" s="60">
        <f t="shared" si="20"/>
        <v>0</v>
      </c>
      <c r="AJ36" s="60">
        <f t="shared" si="21"/>
        <v>0</v>
      </c>
      <c r="AK36" s="60">
        <f t="shared" si="22"/>
        <v>0</v>
      </c>
      <c r="AL36" s="60">
        <f t="shared" si="23"/>
        <v>0</v>
      </c>
      <c r="AM36" s="60">
        <f t="shared" si="24"/>
        <v>0</v>
      </c>
      <c r="AN36" s="60">
        <f t="shared" si="25"/>
        <v>0</v>
      </c>
      <c r="AO36" s="60">
        <f t="shared" si="26"/>
        <v>0</v>
      </c>
      <c r="AP36" s="60">
        <f t="shared" si="27"/>
        <v>0</v>
      </c>
      <c r="AQ36" s="60">
        <f t="shared" si="28"/>
        <v>0</v>
      </c>
      <c r="AR36" s="60">
        <f t="shared" si="29"/>
        <v>0</v>
      </c>
      <c r="AS36" s="68">
        <f t="shared" si="30"/>
        <v>0</v>
      </c>
      <c r="AT36" s="68">
        <f t="shared" si="31"/>
        <v>0</v>
      </c>
      <c r="AU36" s="69" t="str">
        <f t="shared" si="32"/>
        <v/>
      </c>
      <c r="AV36" s="68" t="str">
        <f t="shared" si="33"/>
        <v/>
      </c>
      <c r="AW36" s="67" t="str">
        <f t="shared" si="34"/>
        <v/>
      </c>
      <c r="AX36" s="68" t="str">
        <f t="shared" si="3"/>
        <v/>
      </c>
      <c r="AY36" s="69" t="str">
        <f t="shared" si="4"/>
        <v/>
      </c>
      <c r="AZ36" s="68">
        <f t="shared" si="35"/>
        <v>0</v>
      </c>
      <c r="BA36" s="67" t="str">
        <f t="shared" si="7"/>
        <v/>
      </c>
      <c r="BB36" s="69" t="str">
        <f t="shared" si="36"/>
        <v/>
      </c>
      <c r="BC36" s="68" t="str">
        <f t="shared" si="37"/>
        <v/>
      </c>
      <c r="BD36" s="67" t="str">
        <f t="shared" si="8"/>
        <v/>
      </c>
    </row>
    <row r="37" spans="1:56" ht="12" x14ac:dyDescent="0.3">
      <c r="A37" s="445"/>
      <c r="B37" s="3"/>
      <c r="C37" s="3"/>
      <c r="D37" s="387"/>
      <c r="E37" s="3"/>
      <c r="F37" s="3"/>
      <c r="G37" s="3"/>
      <c r="H37" s="4"/>
      <c r="I37" s="9"/>
      <c r="J37" s="9"/>
      <c r="K37" s="9"/>
      <c r="L37" s="9"/>
      <c r="M37" s="8"/>
      <c r="N37" s="385"/>
      <c r="O37" s="386"/>
      <c r="P37" s="383"/>
      <c r="Q37" s="3"/>
      <c r="R37" s="60"/>
      <c r="S37" s="26">
        <f t="shared" si="0"/>
        <v>0</v>
      </c>
      <c r="T37" s="26">
        <f t="shared" si="9"/>
        <v>0</v>
      </c>
      <c r="U37" s="21">
        <f t="shared" si="10"/>
        <v>0</v>
      </c>
      <c r="V37" s="42" t="str">
        <f t="shared" si="5"/>
        <v/>
      </c>
      <c r="W37" s="26" t="str">
        <f t="shared" si="11"/>
        <v/>
      </c>
      <c r="X37" s="22" t="str">
        <f t="shared" si="12"/>
        <v/>
      </c>
      <c r="Y37" s="22" t="str">
        <f t="shared" si="13"/>
        <v/>
      </c>
      <c r="Z37" s="26" t="str">
        <f t="shared" si="14"/>
        <v/>
      </c>
      <c r="AA37" s="27" t="str">
        <f t="shared" si="15"/>
        <v/>
      </c>
      <c r="AB37" s="69" t="str">
        <f t="shared" si="1"/>
        <v/>
      </c>
      <c r="AC37" s="60">
        <f t="shared" si="2"/>
        <v>0</v>
      </c>
      <c r="AD37" s="70" t="str">
        <f t="shared" si="16"/>
        <v/>
      </c>
      <c r="AE37" s="70" t="str">
        <f t="shared" si="17"/>
        <v/>
      </c>
      <c r="AF37" s="71" t="str">
        <f t="shared" si="6"/>
        <v/>
      </c>
      <c r="AG37" s="69">
        <f t="shared" si="18"/>
        <v>0</v>
      </c>
      <c r="AH37" s="60">
        <f t="shared" si="19"/>
        <v>0</v>
      </c>
      <c r="AI37" s="60">
        <f t="shared" si="20"/>
        <v>0</v>
      </c>
      <c r="AJ37" s="60">
        <f t="shared" si="21"/>
        <v>0</v>
      </c>
      <c r="AK37" s="60">
        <f t="shared" si="22"/>
        <v>0</v>
      </c>
      <c r="AL37" s="60">
        <f t="shared" si="23"/>
        <v>0</v>
      </c>
      <c r="AM37" s="60">
        <f t="shared" si="24"/>
        <v>0</v>
      </c>
      <c r="AN37" s="60">
        <f t="shared" si="25"/>
        <v>0</v>
      </c>
      <c r="AO37" s="60">
        <f t="shared" si="26"/>
        <v>0</v>
      </c>
      <c r="AP37" s="60">
        <f t="shared" si="27"/>
        <v>0</v>
      </c>
      <c r="AQ37" s="60">
        <f t="shared" si="28"/>
        <v>0</v>
      </c>
      <c r="AR37" s="60">
        <f t="shared" si="29"/>
        <v>0</v>
      </c>
      <c r="AS37" s="68">
        <f t="shared" si="30"/>
        <v>0</v>
      </c>
      <c r="AT37" s="68">
        <f t="shared" si="31"/>
        <v>0</v>
      </c>
      <c r="AU37" s="69" t="str">
        <f t="shared" si="32"/>
        <v/>
      </c>
      <c r="AV37" s="68" t="str">
        <f t="shared" si="33"/>
        <v/>
      </c>
      <c r="AW37" s="67" t="str">
        <f t="shared" si="34"/>
        <v/>
      </c>
      <c r="AX37" s="68" t="str">
        <f t="shared" si="3"/>
        <v/>
      </c>
      <c r="AY37" s="69" t="str">
        <f t="shared" si="4"/>
        <v/>
      </c>
      <c r="AZ37" s="68">
        <f t="shared" si="35"/>
        <v>0</v>
      </c>
      <c r="BA37" s="67" t="str">
        <f t="shared" si="7"/>
        <v/>
      </c>
      <c r="BB37" s="69" t="str">
        <f t="shared" si="36"/>
        <v/>
      </c>
      <c r="BC37" s="68" t="str">
        <f t="shared" si="37"/>
        <v/>
      </c>
      <c r="BD37" s="67" t="str">
        <f t="shared" si="8"/>
        <v/>
      </c>
    </row>
    <row r="38" spans="1:56" ht="12" x14ac:dyDescent="0.3">
      <c r="A38" s="445"/>
      <c r="B38" s="3"/>
      <c r="C38" s="3"/>
      <c r="D38" s="387"/>
      <c r="E38" s="3"/>
      <c r="F38" s="3"/>
      <c r="G38" s="3"/>
      <c r="H38" s="4"/>
      <c r="I38" s="9"/>
      <c r="J38" s="9"/>
      <c r="K38" s="9"/>
      <c r="L38" s="9"/>
      <c r="M38" s="8"/>
      <c r="N38" s="385"/>
      <c r="O38" s="386"/>
      <c r="P38" s="383"/>
      <c r="Q38" s="3"/>
      <c r="R38" s="60"/>
      <c r="S38" s="26">
        <f t="shared" si="0"/>
        <v>0</v>
      </c>
      <c r="T38" s="26">
        <f t="shared" si="9"/>
        <v>0</v>
      </c>
      <c r="U38" s="21">
        <f t="shared" si="10"/>
        <v>0</v>
      </c>
      <c r="V38" s="42" t="str">
        <f t="shared" si="5"/>
        <v/>
      </c>
      <c r="W38" s="26" t="str">
        <f t="shared" si="11"/>
        <v/>
      </c>
      <c r="X38" s="22" t="str">
        <f t="shared" si="12"/>
        <v/>
      </c>
      <c r="Y38" s="22" t="str">
        <f t="shared" si="13"/>
        <v/>
      </c>
      <c r="Z38" s="26" t="str">
        <f t="shared" si="14"/>
        <v/>
      </c>
      <c r="AA38" s="27" t="str">
        <f t="shared" si="15"/>
        <v/>
      </c>
      <c r="AB38" s="69" t="str">
        <f t="shared" si="1"/>
        <v/>
      </c>
      <c r="AC38" s="60">
        <f t="shared" si="2"/>
        <v>0</v>
      </c>
      <c r="AD38" s="70" t="str">
        <f t="shared" si="16"/>
        <v/>
      </c>
      <c r="AE38" s="70" t="str">
        <f t="shared" si="17"/>
        <v/>
      </c>
      <c r="AF38" s="71" t="str">
        <f t="shared" si="6"/>
        <v/>
      </c>
      <c r="AG38" s="69">
        <f t="shared" si="18"/>
        <v>0</v>
      </c>
      <c r="AH38" s="60">
        <f t="shared" si="19"/>
        <v>0</v>
      </c>
      <c r="AI38" s="60">
        <f t="shared" si="20"/>
        <v>0</v>
      </c>
      <c r="AJ38" s="60">
        <f t="shared" si="21"/>
        <v>0</v>
      </c>
      <c r="AK38" s="60">
        <f t="shared" si="22"/>
        <v>0</v>
      </c>
      <c r="AL38" s="60">
        <f t="shared" si="23"/>
        <v>0</v>
      </c>
      <c r="AM38" s="60">
        <f t="shared" si="24"/>
        <v>0</v>
      </c>
      <c r="AN38" s="60">
        <f t="shared" si="25"/>
        <v>0</v>
      </c>
      <c r="AO38" s="60">
        <f t="shared" si="26"/>
        <v>0</v>
      </c>
      <c r="AP38" s="60">
        <f t="shared" si="27"/>
        <v>0</v>
      </c>
      <c r="AQ38" s="60">
        <f t="shared" si="28"/>
        <v>0</v>
      </c>
      <c r="AR38" s="60">
        <f t="shared" si="29"/>
        <v>0</v>
      </c>
      <c r="AS38" s="68">
        <f t="shared" si="30"/>
        <v>0</v>
      </c>
      <c r="AT38" s="68">
        <f t="shared" si="31"/>
        <v>0</v>
      </c>
      <c r="AU38" s="69" t="str">
        <f t="shared" si="32"/>
        <v/>
      </c>
      <c r="AV38" s="68" t="str">
        <f t="shared" si="33"/>
        <v/>
      </c>
      <c r="AW38" s="67" t="str">
        <f t="shared" si="34"/>
        <v/>
      </c>
      <c r="AX38" s="68" t="str">
        <f t="shared" si="3"/>
        <v/>
      </c>
      <c r="AY38" s="69" t="str">
        <f t="shared" si="4"/>
        <v/>
      </c>
      <c r="AZ38" s="68">
        <f t="shared" si="35"/>
        <v>0</v>
      </c>
      <c r="BA38" s="67" t="str">
        <f t="shared" si="7"/>
        <v/>
      </c>
      <c r="BB38" s="69" t="str">
        <f t="shared" si="36"/>
        <v/>
      </c>
      <c r="BC38" s="68" t="str">
        <f t="shared" si="37"/>
        <v/>
      </c>
      <c r="BD38" s="67" t="str">
        <f t="shared" si="8"/>
        <v/>
      </c>
    </row>
    <row r="39" spans="1:56" ht="12" x14ac:dyDescent="0.3">
      <c r="A39" s="445"/>
      <c r="B39" s="3"/>
      <c r="C39" s="3"/>
      <c r="D39" s="387"/>
      <c r="E39" s="3"/>
      <c r="F39" s="3"/>
      <c r="G39" s="3"/>
      <c r="H39" s="4"/>
      <c r="I39" s="9"/>
      <c r="J39" s="9"/>
      <c r="K39" s="9"/>
      <c r="L39" s="9"/>
      <c r="M39" s="8"/>
      <c r="N39" s="385"/>
      <c r="O39" s="386"/>
      <c r="P39" s="383"/>
      <c r="Q39" s="3"/>
      <c r="R39" s="60"/>
      <c r="S39" s="26">
        <f t="shared" si="0"/>
        <v>0</v>
      </c>
      <c r="T39" s="26">
        <f t="shared" si="9"/>
        <v>0</v>
      </c>
      <c r="U39" s="21">
        <f t="shared" si="10"/>
        <v>0</v>
      </c>
      <c r="V39" s="42" t="str">
        <f t="shared" si="5"/>
        <v/>
      </c>
      <c r="W39" s="26" t="str">
        <f t="shared" si="11"/>
        <v/>
      </c>
      <c r="X39" s="22" t="str">
        <f t="shared" si="12"/>
        <v/>
      </c>
      <c r="Y39" s="22" t="str">
        <f t="shared" si="13"/>
        <v/>
      </c>
      <c r="Z39" s="26" t="str">
        <f t="shared" si="14"/>
        <v/>
      </c>
      <c r="AA39" s="27" t="str">
        <f t="shared" si="15"/>
        <v/>
      </c>
      <c r="AB39" s="69" t="str">
        <f t="shared" si="1"/>
        <v/>
      </c>
      <c r="AC39" s="60">
        <f t="shared" si="2"/>
        <v>0</v>
      </c>
      <c r="AD39" s="70" t="str">
        <f t="shared" si="16"/>
        <v/>
      </c>
      <c r="AE39" s="70" t="str">
        <f t="shared" si="17"/>
        <v/>
      </c>
      <c r="AF39" s="71" t="str">
        <f t="shared" si="6"/>
        <v/>
      </c>
      <c r="AG39" s="69">
        <f t="shared" si="18"/>
        <v>0</v>
      </c>
      <c r="AH39" s="60">
        <f t="shared" si="19"/>
        <v>0</v>
      </c>
      <c r="AI39" s="60">
        <f t="shared" si="20"/>
        <v>0</v>
      </c>
      <c r="AJ39" s="60">
        <f t="shared" si="21"/>
        <v>0</v>
      </c>
      <c r="AK39" s="60">
        <f t="shared" si="22"/>
        <v>0</v>
      </c>
      <c r="AL39" s="60">
        <f t="shared" si="23"/>
        <v>0</v>
      </c>
      <c r="AM39" s="60">
        <f t="shared" si="24"/>
        <v>0</v>
      </c>
      <c r="AN39" s="60">
        <f t="shared" si="25"/>
        <v>0</v>
      </c>
      <c r="AO39" s="60">
        <f t="shared" si="26"/>
        <v>0</v>
      </c>
      <c r="AP39" s="60">
        <f t="shared" si="27"/>
        <v>0</v>
      </c>
      <c r="AQ39" s="60">
        <f t="shared" si="28"/>
        <v>0</v>
      </c>
      <c r="AR39" s="60">
        <f t="shared" si="29"/>
        <v>0</v>
      </c>
      <c r="AS39" s="68">
        <f t="shared" si="30"/>
        <v>0</v>
      </c>
      <c r="AT39" s="68">
        <f t="shared" si="31"/>
        <v>0</v>
      </c>
      <c r="AU39" s="69" t="str">
        <f t="shared" si="32"/>
        <v/>
      </c>
      <c r="AV39" s="68" t="str">
        <f t="shared" si="33"/>
        <v/>
      </c>
      <c r="AW39" s="67" t="str">
        <f t="shared" si="34"/>
        <v/>
      </c>
      <c r="AX39" s="68" t="str">
        <f t="shared" si="3"/>
        <v/>
      </c>
      <c r="AY39" s="69" t="str">
        <f t="shared" si="4"/>
        <v/>
      </c>
      <c r="AZ39" s="68">
        <f t="shared" si="35"/>
        <v>0</v>
      </c>
      <c r="BA39" s="67" t="str">
        <f t="shared" si="7"/>
        <v/>
      </c>
      <c r="BB39" s="69" t="str">
        <f t="shared" si="36"/>
        <v/>
      </c>
      <c r="BC39" s="68" t="str">
        <f t="shared" si="37"/>
        <v/>
      </c>
      <c r="BD39" s="67" t="str">
        <f t="shared" si="8"/>
        <v/>
      </c>
    </row>
    <row r="40" spans="1:56" ht="12" x14ac:dyDescent="0.3">
      <c r="A40" s="445"/>
      <c r="B40" s="3"/>
      <c r="C40" s="3"/>
      <c r="D40" s="387"/>
      <c r="E40" s="3"/>
      <c r="F40" s="3"/>
      <c r="G40" s="3"/>
      <c r="H40" s="4"/>
      <c r="I40" s="9"/>
      <c r="J40" s="9"/>
      <c r="K40" s="9"/>
      <c r="L40" s="9"/>
      <c r="M40" s="8"/>
      <c r="N40" s="385"/>
      <c r="O40" s="386"/>
      <c r="P40" s="383"/>
      <c r="Q40" s="3"/>
      <c r="R40" s="60"/>
      <c r="S40" s="26">
        <f t="shared" si="0"/>
        <v>0</v>
      </c>
      <c r="T40" s="26">
        <f t="shared" si="9"/>
        <v>0</v>
      </c>
      <c r="U40" s="21">
        <f t="shared" si="10"/>
        <v>0</v>
      </c>
      <c r="V40" s="42" t="str">
        <f t="shared" si="5"/>
        <v/>
      </c>
      <c r="W40" s="26" t="str">
        <f t="shared" si="11"/>
        <v/>
      </c>
      <c r="X40" s="22" t="str">
        <f t="shared" si="12"/>
        <v/>
      </c>
      <c r="Y40" s="22" t="str">
        <f t="shared" si="13"/>
        <v/>
      </c>
      <c r="Z40" s="26" t="str">
        <f t="shared" si="14"/>
        <v/>
      </c>
      <c r="AA40" s="27" t="str">
        <f t="shared" si="15"/>
        <v/>
      </c>
      <c r="AB40" s="69" t="str">
        <f t="shared" si="1"/>
        <v/>
      </c>
      <c r="AC40" s="60">
        <f t="shared" si="2"/>
        <v>0</v>
      </c>
      <c r="AD40" s="70" t="str">
        <f t="shared" si="16"/>
        <v/>
      </c>
      <c r="AE40" s="70" t="str">
        <f t="shared" si="17"/>
        <v/>
      </c>
      <c r="AF40" s="71" t="str">
        <f t="shared" si="6"/>
        <v/>
      </c>
      <c r="AG40" s="69">
        <f t="shared" si="18"/>
        <v>0</v>
      </c>
      <c r="AH40" s="60">
        <f t="shared" si="19"/>
        <v>0</v>
      </c>
      <c r="AI40" s="60">
        <f t="shared" si="20"/>
        <v>0</v>
      </c>
      <c r="AJ40" s="60">
        <f t="shared" si="21"/>
        <v>0</v>
      </c>
      <c r="AK40" s="60">
        <f t="shared" si="22"/>
        <v>0</v>
      </c>
      <c r="AL40" s="60">
        <f t="shared" si="23"/>
        <v>0</v>
      </c>
      <c r="AM40" s="60">
        <f t="shared" si="24"/>
        <v>0</v>
      </c>
      <c r="AN40" s="60">
        <f t="shared" si="25"/>
        <v>0</v>
      </c>
      <c r="AO40" s="60">
        <f t="shared" si="26"/>
        <v>0</v>
      </c>
      <c r="AP40" s="60">
        <f t="shared" si="27"/>
        <v>0</v>
      </c>
      <c r="AQ40" s="60">
        <f t="shared" si="28"/>
        <v>0</v>
      </c>
      <c r="AR40" s="60">
        <f t="shared" si="29"/>
        <v>0</v>
      </c>
      <c r="AS40" s="68">
        <f t="shared" si="30"/>
        <v>0</v>
      </c>
      <c r="AT40" s="68">
        <f t="shared" si="31"/>
        <v>0</v>
      </c>
      <c r="AU40" s="69" t="str">
        <f t="shared" si="32"/>
        <v/>
      </c>
      <c r="AV40" s="68" t="str">
        <f t="shared" si="33"/>
        <v/>
      </c>
      <c r="AW40" s="67" t="str">
        <f t="shared" si="34"/>
        <v/>
      </c>
      <c r="AX40" s="68" t="str">
        <f t="shared" si="3"/>
        <v/>
      </c>
      <c r="AY40" s="69" t="str">
        <f t="shared" si="4"/>
        <v/>
      </c>
      <c r="AZ40" s="68">
        <f t="shared" si="35"/>
        <v>0</v>
      </c>
      <c r="BA40" s="67" t="str">
        <f t="shared" si="7"/>
        <v/>
      </c>
      <c r="BB40" s="69" t="str">
        <f t="shared" si="36"/>
        <v/>
      </c>
      <c r="BC40" s="68" t="str">
        <f t="shared" si="37"/>
        <v/>
      </c>
      <c r="BD40" s="67" t="str">
        <f t="shared" si="8"/>
        <v/>
      </c>
    </row>
    <row r="41" spans="1:56" ht="12" x14ac:dyDescent="0.3">
      <c r="A41" s="445"/>
      <c r="B41" s="3"/>
      <c r="C41" s="3"/>
      <c r="D41" s="387"/>
      <c r="E41" s="3"/>
      <c r="F41" s="3"/>
      <c r="G41" s="3"/>
      <c r="H41" s="4"/>
      <c r="I41" s="9"/>
      <c r="J41" s="9"/>
      <c r="K41" s="9"/>
      <c r="L41" s="9"/>
      <c r="M41" s="8"/>
      <c r="N41" s="385"/>
      <c r="O41" s="386"/>
      <c r="P41" s="383"/>
      <c r="Q41" s="3"/>
      <c r="R41" s="60"/>
      <c r="S41" s="26">
        <f t="shared" si="0"/>
        <v>0</v>
      </c>
      <c r="T41" s="26">
        <f t="shared" si="9"/>
        <v>0</v>
      </c>
      <c r="U41" s="21">
        <f t="shared" si="10"/>
        <v>0</v>
      </c>
      <c r="V41" s="42" t="str">
        <f t="shared" si="5"/>
        <v/>
      </c>
      <c r="W41" s="26" t="str">
        <f t="shared" si="11"/>
        <v/>
      </c>
      <c r="X41" s="22" t="str">
        <f t="shared" si="12"/>
        <v/>
      </c>
      <c r="Y41" s="22" t="str">
        <f t="shared" si="13"/>
        <v/>
      </c>
      <c r="Z41" s="26" t="str">
        <f t="shared" si="14"/>
        <v/>
      </c>
      <c r="AA41" s="27" t="str">
        <f t="shared" si="15"/>
        <v/>
      </c>
      <c r="AB41" s="69" t="str">
        <f t="shared" si="1"/>
        <v/>
      </c>
      <c r="AC41" s="60">
        <f t="shared" si="2"/>
        <v>0</v>
      </c>
      <c r="AD41" s="70" t="str">
        <f t="shared" si="16"/>
        <v/>
      </c>
      <c r="AE41" s="70" t="str">
        <f t="shared" si="17"/>
        <v/>
      </c>
      <c r="AF41" s="71" t="str">
        <f t="shared" si="6"/>
        <v/>
      </c>
      <c r="AG41" s="69">
        <f t="shared" si="18"/>
        <v>0</v>
      </c>
      <c r="AH41" s="60">
        <f t="shared" si="19"/>
        <v>0</v>
      </c>
      <c r="AI41" s="60">
        <f t="shared" si="20"/>
        <v>0</v>
      </c>
      <c r="AJ41" s="60">
        <f t="shared" si="21"/>
        <v>0</v>
      </c>
      <c r="AK41" s="60">
        <f t="shared" si="22"/>
        <v>0</v>
      </c>
      <c r="AL41" s="60">
        <f t="shared" si="23"/>
        <v>0</v>
      </c>
      <c r="AM41" s="60">
        <f t="shared" si="24"/>
        <v>0</v>
      </c>
      <c r="AN41" s="60">
        <f t="shared" si="25"/>
        <v>0</v>
      </c>
      <c r="AO41" s="60">
        <f t="shared" si="26"/>
        <v>0</v>
      </c>
      <c r="AP41" s="60">
        <f t="shared" si="27"/>
        <v>0</v>
      </c>
      <c r="AQ41" s="60">
        <f t="shared" si="28"/>
        <v>0</v>
      </c>
      <c r="AR41" s="60">
        <f t="shared" si="29"/>
        <v>0</v>
      </c>
      <c r="AS41" s="68">
        <f t="shared" si="30"/>
        <v>0</v>
      </c>
      <c r="AT41" s="68">
        <f t="shared" si="31"/>
        <v>0</v>
      </c>
      <c r="AU41" s="69" t="str">
        <f t="shared" si="32"/>
        <v/>
      </c>
      <c r="AV41" s="68" t="str">
        <f t="shared" si="33"/>
        <v/>
      </c>
      <c r="AW41" s="67" t="str">
        <f t="shared" si="34"/>
        <v/>
      </c>
      <c r="AX41" s="68" t="str">
        <f t="shared" si="3"/>
        <v/>
      </c>
      <c r="AY41" s="69" t="str">
        <f t="shared" si="4"/>
        <v/>
      </c>
      <c r="AZ41" s="68">
        <f t="shared" si="35"/>
        <v>0</v>
      </c>
      <c r="BA41" s="67" t="str">
        <f t="shared" si="7"/>
        <v/>
      </c>
      <c r="BB41" s="69" t="str">
        <f t="shared" si="36"/>
        <v/>
      </c>
      <c r="BC41" s="68" t="str">
        <f t="shared" si="37"/>
        <v/>
      </c>
      <c r="BD41" s="67" t="str">
        <f t="shared" si="8"/>
        <v/>
      </c>
    </row>
    <row r="42" spans="1:56" ht="12" x14ac:dyDescent="0.3">
      <c r="A42" s="445"/>
      <c r="B42" s="3"/>
      <c r="C42" s="3"/>
      <c r="D42" s="387"/>
      <c r="E42" s="3"/>
      <c r="F42" s="3"/>
      <c r="G42" s="3"/>
      <c r="H42" s="4"/>
      <c r="I42" s="9"/>
      <c r="J42" s="9"/>
      <c r="K42" s="9"/>
      <c r="L42" s="9"/>
      <c r="M42" s="8"/>
      <c r="N42" s="385"/>
      <c r="O42" s="386"/>
      <c r="P42" s="383"/>
      <c r="Q42" s="3"/>
      <c r="R42" s="60"/>
      <c r="S42" s="26">
        <f t="shared" si="0"/>
        <v>0</v>
      </c>
      <c r="T42" s="26">
        <f t="shared" si="9"/>
        <v>0</v>
      </c>
      <c r="U42" s="21">
        <f t="shared" si="10"/>
        <v>0</v>
      </c>
      <c r="V42" s="42" t="str">
        <f t="shared" si="5"/>
        <v/>
      </c>
      <c r="W42" s="26" t="str">
        <f t="shared" si="11"/>
        <v/>
      </c>
      <c r="X42" s="22" t="str">
        <f t="shared" si="12"/>
        <v/>
      </c>
      <c r="Y42" s="22" t="str">
        <f t="shared" si="13"/>
        <v/>
      </c>
      <c r="Z42" s="26" t="str">
        <f t="shared" si="14"/>
        <v/>
      </c>
      <c r="AA42" s="27" t="str">
        <f t="shared" si="15"/>
        <v/>
      </c>
      <c r="AB42" s="69" t="str">
        <f t="shared" si="1"/>
        <v/>
      </c>
      <c r="AC42" s="60">
        <f t="shared" si="2"/>
        <v>0</v>
      </c>
      <c r="AD42" s="70" t="str">
        <f t="shared" si="16"/>
        <v/>
      </c>
      <c r="AE42" s="70" t="str">
        <f t="shared" si="17"/>
        <v/>
      </c>
      <c r="AF42" s="71" t="str">
        <f t="shared" si="6"/>
        <v/>
      </c>
      <c r="AG42" s="69">
        <f t="shared" si="18"/>
        <v>0</v>
      </c>
      <c r="AH42" s="60">
        <f t="shared" si="19"/>
        <v>0</v>
      </c>
      <c r="AI42" s="60">
        <f t="shared" si="20"/>
        <v>0</v>
      </c>
      <c r="AJ42" s="60">
        <f t="shared" si="21"/>
        <v>0</v>
      </c>
      <c r="AK42" s="60">
        <f t="shared" si="22"/>
        <v>0</v>
      </c>
      <c r="AL42" s="60">
        <f t="shared" si="23"/>
        <v>0</v>
      </c>
      <c r="AM42" s="60">
        <f t="shared" si="24"/>
        <v>0</v>
      </c>
      <c r="AN42" s="60">
        <f t="shared" si="25"/>
        <v>0</v>
      </c>
      <c r="AO42" s="60">
        <f t="shared" si="26"/>
        <v>0</v>
      </c>
      <c r="AP42" s="60">
        <f t="shared" si="27"/>
        <v>0</v>
      </c>
      <c r="AQ42" s="60">
        <f t="shared" si="28"/>
        <v>0</v>
      </c>
      <c r="AR42" s="60">
        <f t="shared" si="29"/>
        <v>0</v>
      </c>
      <c r="AS42" s="68">
        <f t="shared" si="30"/>
        <v>0</v>
      </c>
      <c r="AT42" s="68">
        <f t="shared" si="31"/>
        <v>0</v>
      </c>
      <c r="AU42" s="69" t="str">
        <f t="shared" si="32"/>
        <v/>
      </c>
      <c r="AV42" s="68" t="str">
        <f t="shared" si="33"/>
        <v/>
      </c>
      <c r="AW42" s="67" t="str">
        <f t="shared" si="34"/>
        <v/>
      </c>
      <c r="AX42" s="68" t="str">
        <f t="shared" si="3"/>
        <v/>
      </c>
      <c r="AY42" s="69" t="str">
        <f t="shared" si="4"/>
        <v/>
      </c>
      <c r="AZ42" s="68">
        <f t="shared" si="35"/>
        <v>0</v>
      </c>
      <c r="BA42" s="67" t="str">
        <f t="shared" si="7"/>
        <v/>
      </c>
      <c r="BB42" s="69" t="str">
        <f t="shared" si="36"/>
        <v/>
      </c>
      <c r="BC42" s="68" t="str">
        <f t="shared" si="37"/>
        <v/>
      </c>
      <c r="BD42" s="67" t="str">
        <f t="shared" si="8"/>
        <v/>
      </c>
    </row>
    <row r="43" spans="1:56" ht="12" x14ac:dyDescent="0.3">
      <c r="A43" s="445"/>
      <c r="B43" s="3"/>
      <c r="C43" s="3"/>
      <c r="D43" s="387"/>
      <c r="E43" s="3"/>
      <c r="F43" s="3"/>
      <c r="G43" s="3"/>
      <c r="H43" s="4"/>
      <c r="I43" s="9"/>
      <c r="J43" s="9"/>
      <c r="K43" s="9"/>
      <c r="L43" s="9"/>
      <c r="M43" s="8"/>
      <c r="N43" s="385"/>
      <c r="O43" s="386"/>
      <c r="P43" s="383"/>
      <c r="Q43" s="3"/>
      <c r="R43" s="60"/>
      <c r="S43" s="26">
        <f t="shared" si="0"/>
        <v>0</v>
      </c>
      <c r="T43" s="26">
        <f t="shared" si="9"/>
        <v>0</v>
      </c>
      <c r="U43" s="21">
        <f t="shared" si="10"/>
        <v>0</v>
      </c>
      <c r="V43" s="42" t="str">
        <f t="shared" si="5"/>
        <v/>
      </c>
      <c r="W43" s="26" t="str">
        <f t="shared" si="11"/>
        <v/>
      </c>
      <c r="X43" s="22" t="str">
        <f t="shared" si="12"/>
        <v/>
      </c>
      <c r="Y43" s="22" t="str">
        <f t="shared" si="13"/>
        <v/>
      </c>
      <c r="Z43" s="26" t="str">
        <f t="shared" si="14"/>
        <v/>
      </c>
      <c r="AA43" s="27" t="str">
        <f t="shared" si="15"/>
        <v/>
      </c>
      <c r="AB43" s="69" t="str">
        <f t="shared" si="1"/>
        <v/>
      </c>
      <c r="AC43" s="60">
        <f t="shared" si="2"/>
        <v>0</v>
      </c>
      <c r="AD43" s="70" t="str">
        <f t="shared" si="16"/>
        <v/>
      </c>
      <c r="AE43" s="70" t="str">
        <f t="shared" si="17"/>
        <v/>
      </c>
      <c r="AF43" s="71" t="str">
        <f t="shared" si="6"/>
        <v/>
      </c>
      <c r="AG43" s="69">
        <f t="shared" si="18"/>
        <v>0</v>
      </c>
      <c r="AH43" s="60">
        <f t="shared" si="19"/>
        <v>0</v>
      </c>
      <c r="AI43" s="60">
        <f t="shared" si="20"/>
        <v>0</v>
      </c>
      <c r="AJ43" s="60">
        <f t="shared" si="21"/>
        <v>0</v>
      </c>
      <c r="AK43" s="60">
        <f t="shared" si="22"/>
        <v>0</v>
      </c>
      <c r="AL43" s="60">
        <f t="shared" si="23"/>
        <v>0</v>
      </c>
      <c r="AM43" s="60">
        <f t="shared" si="24"/>
        <v>0</v>
      </c>
      <c r="AN43" s="60">
        <f t="shared" si="25"/>
        <v>0</v>
      </c>
      <c r="AO43" s="60">
        <f t="shared" si="26"/>
        <v>0</v>
      </c>
      <c r="AP43" s="60">
        <f t="shared" si="27"/>
        <v>0</v>
      </c>
      <c r="AQ43" s="60">
        <f t="shared" si="28"/>
        <v>0</v>
      </c>
      <c r="AR43" s="60">
        <f t="shared" si="29"/>
        <v>0</v>
      </c>
      <c r="AS43" s="68">
        <f t="shared" si="30"/>
        <v>0</v>
      </c>
      <c r="AT43" s="68">
        <f t="shared" si="31"/>
        <v>0</v>
      </c>
      <c r="AU43" s="69" t="str">
        <f t="shared" si="32"/>
        <v/>
      </c>
      <c r="AV43" s="68" t="str">
        <f t="shared" si="33"/>
        <v/>
      </c>
      <c r="AW43" s="67" t="str">
        <f t="shared" si="34"/>
        <v/>
      </c>
      <c r="AX43" s="68" t="str">
        <f t="shared" si="3"/>
        <v/>
      </c>
      <c r="AY43" s="69" t="str">
        <f t="shared" si="4"/>
        <v/>
      </c>
      <c r="AZ43" s="68">
        <f t="shared" si="35"/>
        <v>0</v>
      </c>
      <c r="BA43" s="67" t="str">
        <f t="shared" si="7"/>
        <v/>
      </c>
      <c r="BB43" s="69" t="str">
        <f t="shared" si="36"/>
        <v/>
      </c>
      <c r="BC43" s="68" t="str">
        <f t="shared" si="37"/>
        <v/>
      </c>
      <c r="BD43" s="67" t="str">
        <f t="shared" si="8"/>
        <v/>
      </c>
    </row>
    <row r="44" spans="1:56" ht="12" x14ac:dyDescent="0.3">
      <c r="A44" s="445"/>
      <c r="B44" s="3"/>
      <c r="C44" s="3"/>
      <c r="D44" s="387"/>
      <c r="E44" s="3"/>
      <c r="F44" s="3"/>
      <c r="G44" s="3"/>
      <c r="H44" s="4"/>
      <c r="I44" s="9"/>
      <c r="J44" s="9"/>
      <c r="K44" s="9"/>
      <c r="L44" s="9"/>
      <c r="M44" s="8"/>
      <c r="N44" s="385"/>
      <c r="O44" s="386"/>
      <c r="P44" s="383"/>
      <c r="Q44" s="3"/>
      <c r="R44" s="60"/>
      <c r="S44" s="26">
        <f t="shared" si="0"/>
        <v>0</v>
      </c>
      <c r="T44" s="26">
        <f t="shared" si="9"/>
        <v>0</v>
      </c>
      <c r="U44" s="21">
        <f t="shared" si="10"/>
        <v>0</v>
      </c>
      <c r="V44" s="42" t="str">
        <f t="shared" si="5"/>
        <v/>
      </c>
      <c r="W44" s="26" t="str">
        <f t="shared" si="11"/>
        <v/>
      </c>
      <c r="X44" s="22" t="str">
        <f t="shared" si="12"/>
        <v/>
      </c>
      <c r="Y44" s="22" t="str">
        <f t="shared" si="13"/>
        <v/>
      </c>
      <c r="Z44" s="26" t="str">
        <f t="shared" si="14"/>
        <v/>
      </c>
      <c r="AA44" s="27" t="str">
        <f t="shared" si="15"/>
        <v/>
      </c>
      <c r="AB44" s="69" t="str">
        <f t="shared" si="1"/>
        <v/>
      </c>
      <c r="AC44" s="60">
        <f t="shared" si="2"/>
        <v>0</v>
      </c>
      <c r="AD44" s="70" t="str">
        <f t="shared" si="16"/>
        <v/>
      </c>
      <c r="AE44" s="70" t="str">
        <f t="shared" si="17"/>
        <v/>
      </c>
      <c r="AF44" s="71" t="str">
        <f t="shared" si="6"/>
        <v/>
      </c>
      <c r="AG44" s="69">
        <f t="shared" si="18"/>
        <v>0</v>
      </c>
      <c r="AH44" s="60">
        <f t="shared" si="19"/>
        <v>0</v>
      </c>
      <c r="AI44" s="60">
        <f t="shared" si="20"/>
        <v>0</v>
      </c>
      <c r="AJ44" s="60">
        <f t="shared" si="21"/>
        <v>0</v>
      </c>
      <c r="AK44" s="60">
        <f t="shared" si="22"/>
        <v>0</v>
      </c>
      <c r="AL44" s="60">
        <f t="shared" si="23"/>
        <v>0</v>
      </c>
      <c r="AM44" s="60">
        <f t="shared" si="24"/>
        <v>0</v>
      </c>
      <c r="AN44" s="60">
        <f t="shared" si="25"/>
        <v>0</v>
      </c>
      <c r="AO44" s="60">
        <f t="shared" si="26"/>
        <v>0</v>
      </c>
      <c r="AP44" s="60">
        <f t="shared" si="27"/>
        <v>0</v>
      </c>
      <c r="AQ44" s="60">
        <f t="shared" si="28"/>
        <v>0</v>
      </c>
      <c r="AR44" s="60">
        <f t="shared" si="29"/>
        <v>0</v>
      </c>
      <c r="AS44" s="68">
        <f t="shared" si="30"/>
        <v>0</v>
      </c>
      <c r="AT44" s="68">
        <f t="shared" si="31"/>
        <v>0</v>
      </c>
      <c r="AU44" s="69" t="str">
        <f t="shared" si="32"/>
        <v/>
      </c>
      <c r="AV44" s="68" t="str">
        <f t="shared" si="33"/>
        <v/>
      </c>
      <c r="AW44" s="67" t="str">
        <f t="shared" si="34"/>
        <v/>
      </c>
      <c r="AX44" s="68" t="str">
        <f t="shared" si="3"/>
        <v/>
      </c>
      <c r="AY44" s="69" t="str">
        <f t="shared" si="4"/>
        <v/>
      </c>
      <c r="AZ44" s="68">
        <f t="shared" si="35"/>
        <v>0</v>
      </c>
      <c r="BA44" s="67" t="str">
        <f t="shared" si="7"/>
        <v/>
      </c>
      <c r="BB44" s="69" t="str">
        <f t="shared" si="36"/>
        <v/>
      </c>
      <c r="BC44" s="68" t="str">
        <f t="shared" si="37"/>
        <v/>
      </c>
      <c r="BD44" s="67" t="str">
        <f t="shared" si="8"/>
        <v/>
      </c>
    </row>
    <row r="45" spans="1:56" ht="12" x14ac:dyDescent="0.3">
      <c r="A45" s="445"/>
      <c r="B45" s="3"/>
      <c r="C45" s="3"/>
      <c r="D45" s="387"/>
      <c r="E45" s="3"/>
      <c r="F45" s="3"/>
      <c r="G45" s="3"/>
      <c r="H45" s="4"/>
      <c r="I45" s="9"/>
      <c r="J45" s="9"/>
      <c r="K45" s="9"/>
      <c r="L45" s="9"/>
      <c r="M45" s="8"/>
      <c r="N45" s="385"/>
      <c r="O45" s="386"/>
      <c r="P45" s="383"/>
      <c r="Q45" s="3"/>
      <c r="R45" s="60"/>
      <c r="S45" s="26">
        <f t="shared" si="0"/>
        <v>0</v>
      </c>
      <c r="T45" s="26">
        <f t="shared" si="9"/>
        <v>0</v>
      </c>
      <c r="U45" s="21">
        <f t="shared" si="10"/>
        <v>0</v>
      </c>
      <c r="V45" s="42" t="str">
        <f t="shared" si="5"/>
        <v/>
      </c>
      <c r="W45" s="26" t="str">
        <f t="shared" si="11"/>
        <v/>
      </c>
      <c r="X45" s="22" t="str">
        <f t="shared" si="12"/>
        <v/>
      </c>
      <c r="Y45" s="22" t="str">
        <f t="shared" si="13"/>
        <v/>
      </c>
      <c r="Z45" s="26" t="str">
        <f t="shared" si="14"/>
        <v/>
      </c>
      <c r="AA45" s="27" t="str">
        <f t="shared" si="15"/>
        <v/>
      </c>
      <c r="AB45" s="69" t="str">
        <f t="shared" si="1"/>
        <v/>
      </c>
      <c r="AC45" s="60">
        <f t="shared" si="2"/>
        <v>0</v>
      </c>
      <c r="AD45" s="70" t="str">
        <f t="shared" si="16"/>
        <v/>
      </c>
      <c r="AE45" s="70" t="str">
        <f t="shared" si="17"/>
        <v/>
      </c>
      <c r="AF45" s="71" t="str">
        <f t="shared" si="6"/>
        <v/>
      </c>
      <c r="AG45" s="69">
        <f t="shared" si="18"/>
        <v>0</v>
      </c>
      <c r="AH45" s="60">
        <f t="shared" si="19"/>
        <v>0</v>
      </c>
      <c r="AI45" s="60">
        <f t="shared" si="20"/>
        <v>0</v>
      </c>
      <c r="AJ45" s="60">
        <f t="shared" si="21"/>
        <v>0</v>
      </c>
      <c r="AK45" s="60">
        <f t="shared" si="22"/>
        <v>0</v>
      </c>
      <c r="AL45" s="60">
        <f t="shared" si="23"/>
        <v>0</v>
      </c>
      <c r="AM45" s="60">
        <f t="shared" si="24"/>
        <v>0</v>
      </c>
      <c r="AN45" s="60">
        <f t="shared" si="25"/>
        <v>0</v>
      </c>
      <c r="AO45" s="60">
        <f t="shared" si="26"/>
        <v>0</v>
      </c>
      <c r="AP45" s="60">
        <f t="shared" si="27"/>
        <v>0</v>
      </c>
      <c r="AQ45" s="60">
        <f t="shared" si="28"/>
        <v>0</v>
      </c>
      <c r="AR45" s="60">
        <f t="shared" si="29"/>
        <v>0</v>
      </c>
      <c r="AS45" s="68">
        <f t="shared" si="30"/>
        <v>0</v>
      </c>
      <c r="AT45" s="68">
        <f t="shared" si="31"/>
        <v>0</v>
      </c>
      <c r="AU45" s="69" t="str">
        <f t="shared" si="32"/>
        <v/>
      </c>
      <c r="AV45" s="68" t="str">
        <f t="shared" si="33"/>
        <v/>
      </c>
      <c r="AW45" s="67" t="str">
        <f t="shared" si="34"/>
        <v/>
      </c>
      <c r="AX45" s="68" t="str">
        <f t="shared" si="3"/>
        <v/>
      </c>
      <c r="AY45" s="69" t="str">
        <f t="shared" si="4"/>
        <v/>
      </c>
      <c r="AZ45" s="68">
        <f t="shared" si="35"/>
        <v>0</v>
      </c>
      <c r="BA45" s="67" t="str">
        <f t="shared" si="7"/>
        <v/>
      </c>
      <c r="BB45" s="69" t="str">
        <f t="shared" si="36"/>
        <v/>
      </c>
      <c r="BC45" s="68" t="str">
        <f t="shared" si="37"/>
        <v/>
      </c>
      <c r="BD45" s="67" t="str">
        <f t="shared" si="8"/>
        <v/>
      </c>
    </row>
    <row r="46" spans="1:56" ht="12" x14ac:dyDescent="0.3">
      <c r="A46" s="445"/>
      <c r="B46" s="3"/>
      <c r="C46" s="3"/>
      <c r="D46" s="387"/>
      <c r="E46" s="3"/>
      <c r="F46" s="3"/>
      <c r="G46" s="3"/>
      <c r="H46" s="4"/>
      <c r="I46" s="9"/>
      <c r="J46" s="9"/>
      <c r="K46" s="9"/>
      <c r="L46" s="9"/>
      <c r="M46" s="8"/>
      <c r="N46" s="385"/>
      <c r="O46" s="386"/>
      <c r="P46" s="383"/>
      <c r="Q46" s="3"/>
      <c r="R46" s="60"/>
      <c r="S46" s="26">
        <f t="shared" si="0"/>
        <v>0</v>
      </c>
      <c r="T46" s="26">
        <f t="shared" si="9"/>
        <v>0</v>
      </c>
      <c r="U46" s="21">
        <f t="shared" si="10"/>
        <v>0</v>
      </c>
      <c r="V46" s="42" t="str">
        <f t="shared" si="5"/>
        <v/>
      </c>
      <c r="W46" s="26" t="str">
        <f t="shared" si="11"/>
        <v/>
      </c>
      <c r="X46" s="22" t="str">
        <f t="shared" si="12"/>
        <v/>
      </c>
      <c r="Y46" s="22" t="str">
        <f t="shared" si="13"/>
        <v/>
      </c>
      <c r="Z46" s="26" t="str">
        <f t="shared" si="14"/>
        <v/>
      </c>
      <c r="AA46" s="27" t="str">
        <f t="shared" si="15"/>
        <v/>
      </c>
      <c r="AB46" s="69" t="str">
        <f t="shared" si="1"/>
        <v/>
      </c>
      <c r="AC46" s="60">
        <f t="shared" si="2"/>
        <v>0</v>
      </c>
      <c r="AD46" s="70" t="str">
        <f t="shared" si="16"/>
        <v/>
      </c>
      <c r="AE46" s="70" t="str">
        <f t="shared" si="17"/>
        <v/>
      </c>
      <c r="AF46" s="71" t="str">
        <f t="shared" si="6"/>
        <v/>
      </c>
      <c r="AG46" s="69">
        <f t="shared" si="18"/>
        <v>0</v>
      </c>
      <c r="AH46" s="60">
        <f t="shared" si="19"/>
        <v>0</v>
      </c>
      <c r="AI46" s="60">
        <f t="shared" si="20"/>
        <v>0</v>
      </c>
      <c r="AJ46" s="60">
        <f t="shared" si="21"/>
        <v>0</v>
      </c>
      <c r="AK46" s="60">
        <f t="shared" si="22"/>
        <v>0</v>
      </c>
      <c r="AL46" s="60">
        <f t="shared" si="23"/>
        <v>0</v>
      </c>
      <c r="AM46" s="60">
        <f t="shared" si="24"/>
        <v>0</v>
      </c>
      <c r="AN46" s="60">
        <f t="shared" si="25"/>
        <v>0</v>
      </c>
      <c r="AO46" s="60">
        <f t="shared" si="26"/>
        <v>0</v>
      </c>
      <c r="AP46" s="60">
        <f t="shared" si="27"/>
        <v>0</v>
      </c>
      <c r="AQ46" s="60">
        <f t="shared" si="28"/>
        <v>0</v>
      </c>
      <c r="AR46" s="60">
        <f t="shared" si="29"/>
        <v>0</v>
      </c>
      <c r="AS46" s="68">
        <f t="shared" si="30"/>
        <v>0</v>
      </c>
      <c r="AT46" s="68">
        <f t="shared" si="31"/>
        <v>0</v>
      </c>
      <c r="AU46" s="69" t="str">
        <f t="shared" si="32"/>
        <v/>
      </c>
      <c r="AV46" s="68" t="str">
        <f t="shared" si="33"/>
        <v/>
      </c>
      <c r="AW46" s="67" t="str">
        <f t="shared" si="34"/>
        <v/>
      </c>
      <c r="AX46" s="68" t="str">
        <f t="shared" si="3"/>
        <v/>
      </c>
      <c r="AY46" s="69" t="str">
        <f t="shared" si="4"/>
        <v/>
      </c>
      <c r="AZ46" s="68">
        <f t="shared" si="35"/>
        <v>0</v>
      </c>
      <c r="BA46" s="67" t="str">
        <f t="shared" si="7"/>
        <v/>
      </c>
      <c r="BB46" s="69" t="str">
        <f t="shared" si="36"/>
        <v/>
      </c>
      <c r="BC46" s="68" t="str">
        <f t="shared" si="37"/>
        <v/>
      </c>
      <c r="BD46" s="67" t="str">
        <f t="shared" si="8"/>
        <v/>
      </c>
    </row>
    <row r="47" spans="1:56" ht="12" x14ac:dyDescent="0.3">
      <c r="A47" s="445"/>
      <c r="B47" s="3"/>
      <c r="C47" s="3"/>
      <c r="D47" s="387"/>
      <c r="E47" s="3"/>
      <c r="F47" s="3"/>
      <c r="G47" s="3"/>
      <c r="H47" s="4"/>
      <c r="I47" s="9"/>
      <c r="J47" s="9"/>
      <c r="K47" s="9"/>
      <c r="L47" s="9"/>
      <c r="M47" s="8"/>
      <c r="N47" s="385"/>
      <c r="O47" s="386"/>
      <c r="P47" s="383"/>
      <c r="Q47" s="3"/>
      <c r="R47" s="60"/>
      <c r="S47" s="26">
        <f t="shared" si="0"/>
        <v>0</v>
      </c>
      <c r="T47" s="26">
        <f t="shared" si="9"/>
        <v>0</v>
      </c>
      <c r="U47" s="21">
        <f t="shared" si="10"/>
        <v>0</v>
      </c>
      <c r="V47" s="42" t="str">
        <f t="shared" si="5"/>
        <v/>
      </c>
      <c r="W47" s="26" t="str">
        <f t="shared" si="11"/>
        <v/>
      </c>
      <c r="X47" s="22" t="str">
        <f t="shared" si="12"/>
        <v/>
      </c>
      <c r="Y47" s="22" t="str">
        <f t="shared" si="13"/>
        <v/>
      </c>
      <c r="Z47" s="26" t="str">
        <f t="shared" si="14"/>
        <v/>
      </c>
      <c r="AA47" s="27" t="str">
        <f t="shared" si="15"/>
        <v/>
      </c>
      <c r="AB47" s="69" t="str">
        <f t="shared" si="1"/>
        <v/>
      </c>
      <c r="AC47" s="60">
        <f t="shared" si="2"/>
        <v>0</v>
      </c>
      <c r="AD47" s="70" t="str">
        <f t="shared" si="16"/>
        <v/>
      </c>
      <c r="AE47" s="70" t="str">
        <f t="shared" si="17"/>
        <v/>
      </c>
      <c r="AF47" s="71" t="str">
        <f t="shared" si="6"/>
        <v/>
      </c>
      <c r="AG47" s="69">
        <f t="shared" si="18"/>
        <v>0</v>
      </c>
      <c r="AH47" s="60">
        <f t="shared" si="19"/>
        <v>0</v>
      </c>
      <c r="AI47" s="60">
        <f t="shared" si="20"/>
        <v>0</v>
      </c>
      <c r="AJ47" s="60">
        <f t="shared" si="21"/>
        <v>0</v>
      </c>
      <c r="AK47" s="60">
        <f t="shared" si="22"/>
        <v>0</v>
      </c>
      <c r="AL47" s="60">
        <f t="shared" si="23"/>
        <v>0</v>
      </c>
      <c r="AM47" s="60">
        <f t="shared" si="24"/>
        <v>0</v>
      </c>
      <c r="AN47" s="60">
        <f t="shared" si="25"/>
        <v>0</v>
      </c>
      <c r="AO47" s="60">
        <f t="shared" si="26"/>
        <v>0</v>
      </c>
      <c r="AP47" s="60">
        <f t="shared" si="27"/>
        <v>0</v>
      </c>
      <c r="AQ47" s="60">
        <f t="shared" si="28"/>
        <v>0</v>
      </c>
      <c r="AR47" s="60">
        <f t="shared" si="29"/>
        <v>0</v>
      </c>
      <c r="AS47" s="68">
        <f t="shared" si="30"/>
        <v>0</v>
      </c>
      <c r="AT47" s="68">
        <f t="shared" si="31"/>
        <v>0</v>
      </c>
      <c r="AU47" s="69" t="str">
        <f t="shared" si="32"/>
        <v/>
      </c>
      <c r="AV47" s="68" t="str">
        <f t="shared" si="33"/>
        <v/>
      </c>
      <c r="AW47" s="67" t="str">
        <f t="shared" si="34"/>
        <v/>
      </c>
      <c r="AX47" s="68" t="str">
        <f t="shared" si="3"/>
        <v/>
      </c>
      <c r="AY47" s="69" t="str">
        <f t="shared" si="4"/>
        <v/>
      </c>
      <c r="AZ47" s="68">
        <f t="shared" si="35"/>
        <v>0</v>
      </c>
      <c r="BA47" s="67" t="str">
        <f t="shared" si="7"/>
        <v/>
      </c>
      <c r="BB47" s="69" t="str">
        <f t="shared" si="36"/>
        <v/>
      </c>
      <c r="BC47" s="68" t="str">
        <f t="shared" si="37"/>
        <v/>
      </c>
      <c r="BD47" s="67" t="str">
        <f t="shared" si="8"/>
        <v/>
      </c>
    </row>
    <row r="48" spans="1:56" ht="12" x14ac:dyDescent="0.3">
      <c r="A48" s="445"/>
      <c r="B48" s="3"/>
      <c r="C48" s="3"/>
      <c r="D48" s="387"/>
      <c r="E48" s="3"/>
      <c r="F48" s="3"/>
      <c r="G48" s="3"/>
      <c r="H48" s="4"/>
      <c r="I48" s="9"/>
      <c r="J48" s="9"/>
      <c r="K48" s="9"/>
      <c r="L48" s="9"/>
      <c r="M48" s="8"/>
      <c r="N48" s="385"/>
      <c r="O48" s="386"/>
      <c r="P48" s="383"/>
      <c r="Q48" s="3"/>
      <c r="R48" s="60"/>
      <c r="S48" s="26">
        <f t="shared" si="0"/>
        <v>0</v>
      </c>
      <c r="T48" s="26">
        <f t="shared" si="9"/>
        <v>0</v>
      </c>
      <c r="U48" s="21">
        <f t="shared" si="10"/>
        <v>0</v>
      </c>
      <c r="V48" s="42" t="str">
        <f t="shared" si="5"/>
        <v/>
      </c>
      <c r="W48" s="26" t="str">
        <f t="shared" si="11"/>
        <v/>
      </c>
      <c r="X48" s="22" t="str">
        <f t="shared" si="12"/>
        <v/>
      </c>
      <c r="Y48" s="22" t="str">
        <f t="shared" si="13"/>
        <v/>
      </c>
      <c r="Z48" s="26" t="str">
        <f t="shared" si="14"/>
        <v/>
      </c>
      <c r="AA48" s="27" t="str">
        <f t="shared" si="15"/>
        <v/>
      </c>
      <c r="AB48" s="69" t="str">
        <f t="shared" si="1"/>
        <v/>
      </c>
      <c r="AC48" s="60">
        <f t="shared" si="2"/>
        <v>0</v>
      </c>
      <c r="AD48" s="70" t="str">
        <f t="shared" si="16"/>
        <v/>
      </c>
      <c r="AE48" s="70" t="str">
        <f t="shared" si="17"/>
        <v/>
      </c>
      <c r="AF48" s="71" t="str">
        <f t="shared" si="6"/>
        <v/>
      </c>
      <c r="AG48" s="69">
        <f t="shared" si="18"/>
        <v>0</v>
      </c>
      <c r="AH48" s="60">
        <f t="shared" si="19"/>
        <v>0</v>
      </c>
      <c r="AI48" s="60">
        <f t="shared" si="20"/>
        <v>0</v>
      </c>
      <c r="AJ48" s="60">
        <f t="shared" si="21"/>
        <v>0</v>
      </c>
      <c r="AK48" s="60">
        <f t="shared" si="22"/>
        <v>0</v>
      </c>
      <c r="AL48" s="60">
        <f t="shared" si="23"/>
        <v>0</v>
      </c>
      <c r="AM48" s="60">
        <f t="shared" si="24"/>
        <v>0</v>
      </c>
      <c r="AN48" s="60">
        <f t="shared" si="25"/>
        <v>0</v>
      </c>
      <c r="AO48" s="60">
        <f t="shared" si="26"/>
        <v>0</v>
      </c>
      <c r="AP48" s="60">
        <f t="shared" si="27"/>
        <v>0</v>
      </c>
      <c r="AQ48" s="60">
        <f t="shared" si="28"/>
        <v>0</v>
      </c>
      <c r="AR48" s="60">
        <f t="shared" si="29"/>
        <v>0</v>
      </c>
      <c r="AS48" s="68">
        <f t="shared" si="30"/>
        <v>0</v>
      </c>
      <c r="AT48" s="68">
        <f t="shared" si="31"/>
        <v>0</v>
      </c>
      <c r="AU48" s="69" t="str">
        <f t="shared" si="32"/>
        <v/>
      </c>
      <c r="AV48" s="68" t="str">
        <f t="shared" si="33"/>
        <v/>
      </c>
      <c r="AW48" s="67" t="str">
        <f t="shared" si="34"/>
        <v/>
      </c>
      <c r="AX48" s="68" t="str">
        <f t="shared" si="3"/>
        <v/>
      </c>
      <c r="AY48" s="69" t="str">
        <f t="shared" si="4"/>
        <v/>
      </c>
      <c r="AZ48" s="68">
        <f t="shared" si="35"/>
        <v>0</v>
      </c>
      <c r="BA48" s="67" t="str">
        <f t="shared" si="7"/>
        <v/>
      </c>
      <c r="BB48" s="69" t="str">
        <f t="shared" si="36"/>
        <v/>
      </c>
      <c r="BC48" s="68" t="str">
        <f t="shared" si="37"/>
        <v/>
      </c>
      <c r="BD48" s="67" t="str">
        <f t="shared" si="8"/>
        <v/>
      </c>
    </row>
    <row r="49" spans="1:56" ht="12" x14ac:dyDescent="0.3">
      <c r="A49" s="445"/>
      <c r="B49" s="3"/>
      <c r="C49" s="3"/>
      <c r="D49" s="387"/>
      <c r="E49" s="3"/>
      <c r="F49" s="3"/>
      <c r="G49" s="3"/>
      <c r="H49" s="4"/>
      <c r="I49" s="9"/>
      <c r="J49" s="9"/>
      <c r="K49" s="9"/>
      <c r="L49" s="9"/>
      <c r="M49" s="8"/>
      <c r="N49" s="385"/>
      <c r="O49" s="386"/>
      <c r="P49" s="383"/>
      <c r="Q49" s="3"/>
      <c r="R49" s="60"/>
      <c r="S49" s="26">
        <f t="shared" si="0"/>
        <v>0</v>
      </c>
      <c r="T49" s="26">
        <f t="shared" si="9"/>
        <v>0</v>
      </c>
      <c r="U49" s="21">
        <f t="shared" si="10"/>
        <v>0</v>
      </c>
      <c r="V49" s="42" t="str">
        <f t="shared" si="5"/>
        <v/>
      </c>
      <c r="W49" s="26" t="str">
        <f t="shared" si="11"/>
        <v/>
      </c>
      <c r="X49" s="22" t="str">
        <f t="shared" si="12"/>
        <v/>
      </c>
      <c r="Y49" s="22" t="str">
        <f t="shared" si="13"/>
        <v/>
      </c>
      <c r="Z49" s="26" t="str">
        <f t="shared" si="14"/>
        <v/>
      </c>
      <c r="AA49" s="27" t="str">
        <f t="shared" si="15"/>
        <v/>
      </c>
      <c r="AB49" s="69" t="str">
        <f t="shared" si="1"/>
        <v/>
      </c>
      <c r="AC49" s="60">
        <f t="shared" si="2"/>
        <v>0</v>
      </c>
      <c r="AD49" s="70" t="str">
        <f t="shared" si="16"/>
        <v/>
      </c>
      <c r="AE49" s="70" t="str">
        <f t="shared" si="17"/>
        <v/>
      </c>
      <c r="AF49" s="71" t="str">
        <f t="shared" si="6"/>
        <v/>
      </c>
      <c r="AG49" s="69">
        <f t="shared" si="18"/>
        <v>0</v>
      </c>
      <c r="AH49" s="60">
        <f t="shared" si="19"/>
        <v>0</v>
      </c>
      <c r="AI49" s="60">
        <f t="shared" si="20"/>
        <v>0</v>
      </c>
      <c r="AJ49" s="60">
        <f t="shared" si="21"/>
        <v>0</v>
      </c>
      <c r="AK49" s="60">
        <f t="shared" si="22"/>
        <v>0</v>
      </c>
      <c r="AL49" s="60">
        <f t="shared" si="23"/>
        <v>0</v>
      </c>
      <c r="AM49" s="60">
        <f t="shared" si="24"/>
        <v>0</v>
      </c>
      <c r="AN49" s="60">
        <f t="shared" si="25"/>
        <v>0</v>
      </c>
      <c r="AO49" s="60">
        <f t="shared" si="26"/>
        <v>0</v>
      </c>
      <c r="AP49" s="60">
        <f t="shared" si="27"/>
        <v>0</v>
      </c>
      <c r="AQ49" s="60">
        <f t="shared" si="28"/>
        <v>0</v>
      </c>
      <c r="AR49" s="60">
        <f t="shared" si="29"/>
        <v>0</v>
      </c>
      <c r="AS49" s="68">
        <f t="shared" si="30"/>
        <v>0</v>
      </c>
      <c r="AT49" s="68">
        <f t="shared" si="31"/>
        <v>0</v>
      </c>
      <c r="AU49" s="69" t="str">
        <f t="shared" si="32"/>
        <v/>
      </c>
      <c r="AV49" s="68" t="str">
        <f t="shared" si="33"/>
        <v/>
      </c>
      <c r="AW49" s="67" t="str">
        <f t="shared" si="34"/>
        <v/>
      </c>
      <c r="AX49" s="68" t="str">
        <f t="shared" si="3"/>
        <v/>
      </c>
      <c r="AY49" s="69" t="str">
        <f t="shared" si="4"/>
        <v/>
      </c>
      <c r="AZ49" s="68">
        <f t="shared" si="35"/>
        <v>0</v>
      </c>
      <c r="BA49" s="67" t="str">
        <f t="shared" si="7"/>
        <v/>
      </c>
      <c r="BB49" s="69" t="str">
        <f t="shared" si="36"/>
        <v/>
      </c>
      <c r="BC49" s="68" t="str">
        <f t="shared" si="37"/>
        <v/>
      </c>
      <c r="BD49" s="67" t="str">
        <f t="shared" si="8"/>
        <v/>
      </c>
    </row>
    <row r="50" spans="1:56" ht="12" x14ac:dyDescent="0.3">
      <c r="A50" s="445"/>
      <c r="B50" s="3"/>
      <c r="C50" s="3"/>
      <c r="D50" s="387"/>
      <c r="E50" s="3"/>
      <c r="F50" s="3"/>
      <c r="G50" s="3"/>
      <c r="H50" s="4"/>
      <c r="I50" s="9"/>
      <c r="J50" s="9"/>
      <c r="K50" s="9"/>
      <c r="L50" s="9"/>
      <c r="M50" s="8"/>
      <c r="N50" s="385"/>
      <c r="O50" s="386"/>
      <c r="P50" s="383"/>
      <c r="Q50" s="3"/>
      <c r="R50" s="60"/>
      <c r="S50" s="26">
        <f t="shared" si="0"/>
        <v>0</v>
      </c>
      <c r="T50" s="26">
        <f t="shared" si="9"/>
        <v>0</v>
      </c>
      <c r="U50" s="21">
        <f t="shared" si="10"/>
        <v>0</v>
      </c>
      <c r="V50" s="42" t="str">
        <f t="shared" si="5"/>
        <v/>
      </c>
      <c r="W50" s="26" t="str">
        <f t="shared" si="11"/>
        <v/>
      </c>
      <c r="X50" s="22" t="str">
        <f t="shared" si="12"/>
        <v/>
      </c>
      <c r="Y50" s="22" t="str">
        <f t="shared" si="13"/>
        <v/>
      </c>
      <c r="Z50" s="26" t="str">
        <f t="shared" si="14"/>
        <v/>
      </c>
      <c r="AA50" s="27" t="str">
        <f t="shared" si="15"/>
        <v/>
      </c>
      <c r="AB50" s="69" t="str">
        <f t="shared" si="1"/>
        <v/>
      </c>
      <c r="AC50" s="60">
        <f t="shared" si="2"/>
        <v>0</v>
      </c>
      <c r="AD50" s="70" t="str">
        <f t="shared" si="16"/>
        <v/>
      </c>
      <c r="AE50" s="70" t="str">
        <f t="shared" si="17"/>
        <v/>
      </c>
      <c r="AF50" s="71" t="str">
        <f t="shared" si="6"/>
        <v/>
      </c>
      <c r="AG50" s="69">
        <f t="shared" si="18"/>
        <v>0</v>
      </c>
      <c r="AH50" s="60">
        <f t="shared" si="19"/>
        <v>0</v>
      </c>
      <c r="AI50" s="60">
        <f t="shared" si="20"/>
        <v>0</v>
      </c>
      <c r="AJ50" s="60">
        <f t="shared" si="21"/>
        <v>0</v>
      </c>
      <c r="AK50" s="60">
        <f t="shared" si="22"/>
        <v>0</v>
      </c>
      <c r="AL50" s="60">
        <f t="shared" si="23"/>
        <v>0</v>
      </c>
      <c r="AM50" s="60">
        <f t="shared" si="24"/>
        <v>0</v>
      </c>
      <c r="AN50" s="60">
        <f t="shared" si="25"/>
        <v>0</v>
      </c>
      <c r="AO50" s="60">
        <f t="shared" si="26"/>
        <v>0</v>
      </c>
      <c r="AP50" s="60">
        <f t="shared" si="27"/>
        <v>0</v>
      </c>
      <c r="AQ50" s="60">
        <f t="shared" si="28"/>
        <v>0</v>
      </c>
      <c r="AR50" s="60">
        <f t="shared" si="29"/>
        <v>0</v>
      </c>
      <c r="AS50" s="68">
        <f t="shared" si="30"/>
        <v>0</v>
      </c>
      <c r="AT50" s="68">
        <f t="shared" si="31"/>
        <v>0</v>
      </c>
      <c r="AU50" s="69" t="str">
        <f t="shared" si="32"/>
        <v/>
      </c>
      <c r="AV50" s="68" t="str">
        <f t="shared" si="33"/>
        <v/>
      </c>
      <c r="AW50" s="67" t="str">
        <f t="shared" si="34"/>
        <v/>
      </c>
      <c r="AX50" s="68" t="str">
        <f t="shared" si="3"/>
        <v/>
      </c>
      <c r="AY50" s="69" t="str">
        <f t="shared" si="4"/>
        <v/>
      </c>
      <c r="AZ50" s="68">
        <f t="shared" si="35"/>
        <v>0</v>
      </c>
      <c r="BA50" s="67" t="str">
        <f t="shared" si="7"/>
        <v/>
      </c>
      <c r="BB50" s="69" t="str">
        <f t="shared" si="36"/>
        <v/>
      </c>
      <c r="BC50" s="68" t="str">
        <f t="shared" si="37"/>
        <v/>
      </c>
      <c r="BD50" s="67" t="str">
        <f t="shared" si="8"/>
        <v/>
      </c>
    </row>
    <row r="51" spans="1:56" ht="12" x14ac:dyDescent="0.3">
      <c r="A51" s="445"/>
      <c r="B51" s="3"/>
      <c r="C51" s="3"/>
      <c r="D51" s="387"/>
      <c r="E51" s="3"/>
      <c r="F51" s="3"/>
      <c r="G51" s="3"/>
      <c r="H51" s="4"/>
      <c r="I51" s="9"/>
      <c r="J51" s="9"/>
      <c r="K51" s="9"/>
      <c r="L51" s="9"/>
      <c r="M51" s="8"/>
      <c r="N51" s="385"/>
      <c r="O51" s="386"/>
      <c r="P51" s="383"/>
      <c r="Q51" s="3"/>
      <c r="R51" s="60"/>
      <c r="S51" s="26">
        <f t="shared" si="0"/>
        <v>0</v>
      </c>
      <c r="T51" s="26">
        <f t="shared" si="9"/>
        <v>0</v>
      </c>
      <c r="U51" s="21">
        <f t="shared" si="10"/>
        <v>0</v>
      </c>
      <c r="V51" s="42" t="str">
        <f t="shared" si="5"/>
        <v/>
      </c>
      <c r="W51" s="26" t="str">
        <f t="shared" si="11"/>
        <v/>
      </c>
      <c r="X51" s="22" t="str">
        <f t="shared" si="12"/>
        <v/>
      </c>
      <c r="Y51" s="22" t="str">
        <f t="shared" si="13"/>
        <v/>
      </c>
      <c r="Z51" s="26" t="str">
        <f t="shared" si="14"/>
        <v/>
      </c>
      <c r="AA51" s="27" t="str">
        <f t="shared" si="15"/>
        <v/>
      </c>
      <c r="AB51" s="69" t="str">
        <f t="shared" si="1"/>
        <v/>
      </c>
      <c r="AC51" s="60">
        <f t="shared" si="2"/>
        <v>0</v>
      </c>
      <c r="AD51" s="70" t="str">
        <f t="shared" si="16"/>
        <v/>
      </c>
      <c r="AE51" s="70" t="str">
        <f t="shared" si="17"/>
        <v/>
      </c>
      <c r="AF51" s="71" t="str">
        <f t="shared" si="6"/>
        <v/>
      </c>
      <c r="AG51" s="69">
        <f t="shared" si="18"/>
        <v>0</v>
      </c>
      <c r="AH51" s="60">
        <f t="shared" si="19"/>
        <v>0</v>
      </c>
      <c r="AI51" s="60">
        <f t="shared" si="20"/>
        <v>0</v>
      </c>
      <c r="AJ51" s="60">
        <f t="shared" si="21"/>
        <v>0</v>
      </c>
      <c r="AK51" s="60">
        <f t="shared" si="22"/>
        <v>0</v>
      </c>
      <c r="AL51" s="60">
        <f t="shared" si="23"/>
        <v>0</v>
      </c>
      <c r="AM51" s="60">
        <f t="shared" si="24"/>
        <v>0</v>
      </c>
      <c r="AN51" s="60">
        <f t="shared" si="25"/>
        <v>0</v>
      </c>
      <c r="AO51" s="60">
        <f t="shared" si="26"/>
        <v>0</v>
      </c>
      <c r="AP51" s="60">
        <f t="shared" si="27"/>
        <v>0</v>
      </c>
      <c r="AQ51" s="60">
        <f t="shared" si="28"/>
        <v>0</v>
      </c>
      <c r="AR51" s="60">
        <f t="shared" si="29"/>
        <v>0</v>
      </c>
      <c r="AS51" s="68">
        <f t="shared" si="30"/>
        <v>0</v>
      </c>
      <c r="AT51" s="68">
        <f t="shared" si="31"/>
        <v>0</v>
      </c>
      <c r="AU51" s="69" t="str">
        <f t="shared" si="32"/>
        <v/>
      </c>
      <c r="AV51" s="68" t="str">
        <f t="shared" si="33"/>
        <v/>
      </c>
      <c r="AW51" s="67" t="str">
        <f t="shared" si="34"/>
        <v/>
      </c>
      <c r="AX51" s="68" t="str">
        <f t="shared" si="3"/>
        <v/>
      </c>
      <c r="AY51" s="69" t="str">
        <f t="shared" si="4"/>
        <v/>
      </c>
      <c r="AZ51" s="68">
        <f t="shared" si="35"/>
        <v>0</v>
      </c>
      <c r="BA51" s="67" t="str">
        <f t="shared" si="7"/>
        <v/>
      </c>
      <c r="BB51" s="69" t="str">
        <f t="shared" si="36"/>
        <v/>
      </c>
      <c r="BC51" s="68" t="str">
        <f t="shared" si="37"/>
        <v/>
      </c>
      <c r="BD51" s="67" t="str">
        <f t="shared" si="8"/>
        <v/>
      </c>
    </row>
    <row r="52" spans="1:56" ht="12" x14ac:dyDescent="0.3">
      <c r="A52" s="445"/>
      <c r="B52" s="3"/>
      <c r="C52" s="3"/>
      <c r="D52" s="387"/>
      <c r="E52" s="3"/>
      <c r="F52" s="3"/>
      <c r="G52" s="3"/>
      <c r="H52" s="4"/>
      <c r="I52" s="9"/>
      <c r="J52" s="9"/>
      <c r="K52" s="9"/>
      <c r="L52" s="9"/>
      <c r="M52" s="8"/>
      <c r="N52" s="385"/>
      <c r="O52" s="386"/>
      <c r="P52" s="383"/>
      <c r="Q52" s="3"/>
      <c r="R52" s="60"/>
      <c r="S52" s="26">
        <f t="shared" si="0"/>
        <v>0</v>
      </c>
      <c r="T52" s="26">
        <f t="shared" si="9"/>
        <v>0</v>
      </c>
      <c r="U52" s="21">
        <f t="shared" si="10"/>
        <v>0</v>
      </c>
      <c r="V52" s="42" t="str">
        <f t="shared" si="5"/>
        <v/>
      </c>
      <c r="W52" s="26" t="str">
        <f t="shared" si="11"/>
        <v/>
      </c>
      <c r="X52" s="22" t="str">
        <f t="shared" si="12"/>
        <v/>
      </c>
      <c r="Y52" s="22" t="str">
        <f t="shared" si="13"/>
        <v/>
      </c>
      <c r="Z52" s="26" t="str">
        <f t="shared" si="14"/>
        <v/>
      </c>
      <c r="AA52" s="27" t="str">
        <f t="shared" si="15"/>
        <v/>
      </c>
      <c r="AB52" s="69" t="str">
        <f t="shared" si="1"/>
        <v/>
      </c>
      <c r="AC52" s="60">
        <f t="shared" si="2"/>
        <v>0</v>
      </c>
      <c r="AD52" s="70" t="str">
        <f t="shared" si="16"/>
        <v/>
      </c>
      <c r="AE52" s="70" t="str">
        <f t="shared" si="17"/>
        <v/>
      </c>
      <c r="AF52" s="71" t="str">
        <f t="shared" si="6"/>
        <v/>
      </c>
      <c r="AG52" s="69">
        <f t="shared" si="18"/>
        <v>0</v>
      </c>
      <c r="AH52" s="60">
        <f t="shared" si="19"/>
        <v>0</v>
      </c>
      <c r="AI52" s="60">
        <f t="shared" si="20"/>
        <v>0</v>
      </c>
      <c r="AJ52" s="60">
        <f t="shared" si="21"/>
        <v>0</v>
      </c>
      <c r="AK52" s="60">
        <f t="shared" si="22"/>
        <v>0</v>
      </c>
      <c r="AL52" s="60">
        <f t="shared" si="23"/>
        <v>0</v>
      </c>
      <c r="AM52" s="60">
        <f t="shared" si="24"/>
        <v>0</v>
      </c>
      <c r="AN52" s="60">
        <f t="shared" si="25"/>
        <v>0</v>
      </c>
      <c r="AO52" s="60">
        <f t="shared" si="26"/>
        <v>0</v>
      </c>
      <c r="AP52" s="60">
        <f t="shared" si="27"/>
        <v>0</v>
      </c>
      <c r="AQ52" s="60">
        <f t="shared" si="28"/>
        <v>0</v>
      </c>
      <c r="AR52" s="60">
        <f t="shared" si="29"/>
        <v>0</v>
      </c>
      <c r="AS52" s="68">
        <f t="shared" si="30"/>
        <v>0</v>
      </c>
      <c r="AT52" s="68">
        <f t="shared" si="31"/>
        <v>0</v>
      </c>
      <c r="AU52" s="69" t="str">
        <f t="shared" si="32"/>
        <v/>
      </c>
      <c r="AV52" s="68" t="str">
        <f t="shared" si="33"/>
        <v/>
      </c>
      <c r="AW52" s="67" t="str">
        <f t="shared" si="34"/>
        <v/>
      </c>
      <c r="AX52" s="68" t="str">
        <f t="shared" si="3"/>
        <v/>
      </c>
      <c r="AY52" s="69" t="str">
        <f t="shared" si="4"/>
        <v/>
      </c>
      <c r="AZ52" s="68">
        <f t="shared" si="35"/>
        <v>0</v>
      </c>
      <c r="BA52" s="67" t="str">
        <f t="shared" si="7"/>
        <v/>
      </c>
      <c r="BB52" s="69" t="str">
        <f t="shared" si="36"/>
        <v/>
      </c>
      <c r="BC52" s="68" t="str">
        <f t="shared" si="37"/>
        <v/>
      </c>
      <c r="BD52" s="67" t="str">
        <f t="shared" si="8"/>
        <v/>
      </c>
    </row>
    <row r="53" spans="1:56" ht="12" x14ac:dyDescent="0.3">
      <c r="A53" s="445"/>
      <c r="B53" s="3"/>
      <c r="C53" s="3"/>
      <c r="D53" s="387"/>
      <c r="E53" s="3"/>
      <c r="F53" s="3"/>
      <c r="G53" s="3"/>
      <c r="H53" s="4"/>
      <c r="I53" s="9"/>
      <c r="J53" s="9"/>
      <c r="K53" s="9"/>
      <c r="L53" s="9"/>
      <c r="M53" s="8"/>
      <c r="N53" s="385"/>
      <c r="O53" s="386"/>
      <c r="P53" s="383"/>
      <c r="Q53" s="3"/>
      <c r="R53" s="60"/>
      <c r="S53" s="26">
        <f t="shared" si="0"/>
        <v>0</v>
      </c>
      <c r="T53" s="26">
        <f t="shared" si="9"/>
        <v>0</v>
      </c>
      <c r="U53" s="21">
        <f t="shared" si="10"/>
        <v>0</v>
      </c>
      <c r="V53" s="42" t="str">
        <f t="shared" si="5"/>
        <v/>
      </c>
      <c r="W53" s="26" t="str">
        <f t="shared" si="11"/>
        <v/>
      </c>
      <c r="X53" s="22" t="str">
        <f t="shared" si="12"/>
        <v/>
      </c>
      <c r="Y53" s="22" t="str">
        <f t="shared" si="13"/>
        <v/>
      </c>
      <c r="Z53" s="26" t="str">
        <f t="shared" si="14"/>
        <v/>
      </c>
      <c r="AA53" s="27" t="str">
        <f t="shared" si="15"/>
        <v/>
      </c>
      <c r="AB53" s="69" t="str">
        <f t="shared" si="1"/>
        <v/>
      </c>
      <c r="AC53" s="60">
        <f t="shared" si="2"/>
        <v>0</v>
      </c>
      <c r="AD53" s="70" t="str">
        <f t="shared" si="16"/>
        <v/>
      </c>
      <c r="AE53" s="70" t="str">
        <f t="shared" si="17"/>
        <v/>
      </c>
      <c r="AF53" s="71" t="str">
        <f t="shared" si="6"/>
        <v/>
      </c>
      <c r="AG53" s="69">
        <f t="shared" si="18"/>
        <v>0</v>
      </c>
      <c r="AH53" s="60">
        <f t="shared" si="19"/>
        <v>0</v>
      </c>
      <c r="AI53" s="60">
        <f t="shared" si="20"/>
        <v>0</v>
      </c>
      <c r="AJ53" s="60">
        <f t="shared" si="21"/>
        <v>0</v>
      </c>
      <c r="AK53" s="60">
        <f t="shared" si="22"/>
        <v>0</v>
      </c>
      <c r="AL53" s="60">
        <f t="shared" si="23"/>
        <v>0</v>
      </c>
      <c r="AM53" s="60">
        <f t="shared" si="24"/>
        <v>0</v>
      </c>
      <c r="AN53" s="60">
        <f t="shared" si="25"/>
        <v>0</v>
      </c>
      <c r="AO53" s="60">
        <f t="shared" si="26"/>
        <v>0</v>
      </c>
      <c r="AP53" s="60">
        <f t="shared" si="27"/>
        <v>0</v>
      </c>
      <c r="AQ53" s="60">
        <f t="shared" si="28"/>
        <v>0</v>
      </c>
      <c r="AR53" s="60">
        <f t="shared" si="29"/>
        <v>0</v>
      </c>
      <c r="AS53" s="68">
        <f t="shared" si="30"/>
        <v>0</v>
      </c>
      <c r="AT53" s="68">
        <f t="shared" si="31"/>
        <v>0</v>
      </c>
      <c r="AU53" s="69" t="str">
        <f t="shared" si="32"/>
        <v/>
      </c>
      <c r="AV53" s="68" t="str">
        <f t="shared" si="33"/>
        <v/>
      </c>
      <c r="AW53" s="67" t="str">
        <f t="shared" si="34"/>
        <v/>
      </c>
      <c r="AX53" s="68" t="str">
        <f t="shared" si="3"/>
        <v/>
      </c>
      <c r="AY53" s="69" t="str">
        <f t="shared" si="4"/>
        <v/>
      </c>
      <c r="AZ53" s="68">
        <f t="shared" si="35"/>
        <v>0</v>
      </c>
      <c r="BA53" s="67" t="str">
        <f t="shared" si="7"/>
        <v/>
      </c>
      <c r="BB53" s="69" t="str">
        <f t="shared" si="36"/>
        <v/>
      </c>
      <c r="BC53" s="68" t="str">
        <f t="shared" si="37"/>
        <v/>
      </c>
      <c r="BD53" s="67" t="str">
        <f t="shared" si="8"/>
        <v/>
      </c>
    </row>
    <row r="54" spans="1:56" ht="12" x14ac:dyDescent="0.3">
      <c r="A54" s="445"/>
      <c r="B54" s="3"/>
      <c r="C54" s="3"/>
      <c r="D54" s="387"/>
      <c r="E54" s="3"/>
      <c r="F54" s="3"/>
      <c r="G54" s="3"/>
      <c r="H54" s="4"/>
      <c r="I54" s="9"/>
      <c r="J54" s="9"/>
      <c r="K54" s="9"/>
      <c r="L54" s="9"/>
      <c r="M54" s="8"/>
      <c r="N54" s="385"/>
      <c r="O54" s="386"/>
      <c r="P54" s="383"/>
      <c r="Q54" s="3"/>
      <c r="R54" s="60"/>
      <c r="S54" s="26">
        <f t="shared" si="0"/>
        <v>0</v>
      </c>
      <c r="T54" s="26">
        <f t="shared" si="9"/>
        <v>0</v>
      </c>
      <c r="U54" s="21">
        <f t="shared" si="10"/>
        <v>0</v>
      </c>
      <c r="V54" s="42" t="str">
        <f t="shared" si="5"/>
        <v/>
      </c>
      <c r="W54" s="26" t="str">
        <f t="shared" si="11"/>
        <v/>
      </c>
      <c r="X54" s="22" t="str">
        <f t="shared" si="12"/>
        <v/>
      </c>
      <c r="Y54" s="22" t="str">
        <f t="shared" si="13"/>
        <v/>
      </c>
      <c r="Z54" s="26" t="str">
        <f t="shared" si="14"/>
        <v/>
      </c>
      <c r="AA54" s="27" t="str">
        <f t="shared" si="15"/>
        <v/>
      </c>
      <c r="AB54" s="69" t="str">
        <f t="shared" si="1"/>
        <v/>
      </c>
      <c r="AC54" s="60">
        <f t="shared" si="2"/>
        <v>0</v>
      </c>
      <c r="AD54" s="70" t="str">
        <f t="shared" si="16"/>
        <v/>
      </c>
      <c r="AE54" s="70" t="str">
        <f t="shared" si="17"/>
        <v/>
      </c>
      <c r="AF54" s="71" t="str">
        <f t="shared" si="6"/>
        <v/>
      </c>
      <c r="AG54" s="69">
        <f t="shared" si="18"/>
        <v>0</v>
      </c>
      <c r="AH54" s="60">
        <f t="shared" si="19"/>
        <v>0</v>
      </c>
      <c r="AI54" s="60">
        <f t="shared" si="20"/>
        <v>0</v>
      </c>
      <c r="AJ54" s="60">
        <f t="shared" si="21"/>
        <v>0</v>
      </c>
      <c r="AK54" s="60">
        <f t="shared" si="22"/>
        <v>0</v>
      </c>
      <c r="AL54" s="60">
        <f t="shared" si="23"/>
        <v>0</v>
      </c>
      <c r="AM54" s="60">
        <f t="shared" si="24"/>
        <v>0</v>
      </c>
      <c r="AN54" s="60">
        <f t="shared" si="25"/>
        <v>0</v>
      </c>
      <c r="AO54" s="60">
        <f t="shared" si="26"/>
        <v>0</v>
      </c>
      <c r="AP54" s="60">
        <f t="shared" si="27"/>
        <v>0</v>
      </c>
      <c r="AQ54" s="60">
        <f t="shared" si="28"/>
        <v>0</v>
      </c>
      <c r="AR54" s="60">
        <f t="shared" si="29"/>
        <v>0</v>
      </c>
      <c r="AS54" s="68">
        <f t="shared" si="30"/>
        <v>0</v>
      </c>
      <c r="AT54" s="68">
        <f t="shared" si="31"/>
        <v>0</v>
      </c>
      <c r="AU54" s="69" t="str">
        <f t="shared" si="32"/>
        <v/>
      </c>
      <c r="AV54" s="68" t="str">
        <f t="shared" si="33"/>
        <v/>
      </c>
      <c r="AW54" s="67" t="str">
        <f t="shared" si="34"/>
        <v/>
      </c>
      <c r="AX54" s="68" t="str">
        <f t="shared" si="3"/>
        <v/>
      </c>
      <c r="AY54" s="69" t="str">
        <f t="shared" si="4"/>
        <v/>
      </c>
      <c r="AZ54" s="68">
        <f t="shared" si="35"/>
        <v>0</v>
      </c>
      <c r="BA54" s="67" t="str">
        <f t="shared" si="7"/>
        <v/>
      </c>
      <c r="BB54" s="69" t="str">
        <f t="shared" si="36"/>
        <v/>
      </c>
      <c r="BC54" s="68" t="str">
        <f t="shared" si="37"/>
        <v/>
      </c>
      <c r="BD54" s="67" t="str">
        <f t="shared" si="8"/>
        <v/>
      </c>
    </row>
    <row r="55" spans="1:56" ht="12" x14ac:dyDescent="0.3">
      <c r="A55" s="445"/>
      <c r="B55" s="3"/>
      <c r="C55" s="3"/>
      <c r="D55" s="387"/>
      <c r="E55" s="3"/>
      <c r="F55" s="3"/>
      <c r="G55" s="3"/>
      <c r="H55" s="4"/>
      <c r="I55" s="9"/>
      <c r="J55" s="9"/>
      <c r="K55" s="9"/>
      <c r="L55" s="9"/>
      <c r="M55" s="8"/>
      <c r="N55" s="385"/>
      <c r="O55" s="386"/>
      <c r="P55" s="383"/>
      <c r="Q55" s="3"/>
      <c r="R55" s="60"/>
      <c r="S55" s="26">
        <f t="shared" si="0"/>
        <v>0</v>
      </c>
      <c r="T55" s="26">
        <f t="shared" si="9"/>
        <v>0</v>
      </c>
      <c r="U55" s="21">
        <f t="shared" si="10"/>
        <v>0</v>
      </c>
      <c r="V55" s="42" t="str">
        <f t="shared" si="5"/>
        <v/>
      </c>
      <c r="W55" s="26" t="str">
        <f t="shared" si="11"/>
        <v/>
      </c>
      <c r="X55" s="22" t="str">
        <f t="shared" si="12"/>
        <v/>
      </c>
      <c r="Y55" s="22" t="str">
        <f t="shared" si="13"/>
        <v/>
      </c>
      <c r="Z55" s="26" t="str">
        <f t="shared" si="14"/>
        <v/>
      </c>
      <c r="AA55" s="27" t="str">
        <f t="shared" si="15"/>
        <v/>
      </c>
      <c r="AB55" s="69" t="str">
        <f t="shared" si="1"/>
        <v/>
      </c>
      <c r="AC55" s="60">
        <f t="shared" si="2"/>
        <v>0</v>
      </c>
      <c r="AD55" s="70" t="str">
        <f t="shared" si="16"/>
        <v/>
      </c>
      <c r="AE55" s="70" t="str">
        <f t="shared" si="17"/>
        <v/>
      </c>
      <c r="AF55" s="71" t="str">
        <f t="shared" si="6"/>
        <v/>
      </c>
      <c r="AG55" s="69">
        <f t="shared" si="18"/>
        <v>0</v>
      </c>
      <c r="AH55" s="60">
        <f t="shared" si="19"/>
        <v>0</v>
      </c>
      <c r="AI55" s="60">
        <f t="shared" si="20"/>
        <v>0</v>
      </c>
      <c r="AJ55" s="60">
        <f t="shared" si="21"/>
        <v>0</v>
      </c>
      <c r="AK55" s="60">
        <f t="shared" si="22"/>
        <v>0</v>
      </c>
      <c r="AL55" s="60">
        <f t="shared" si="23"/>
        <v>0</v>
      </c>
      <c r="AM55" s="60">
        <f t="shared" si="24"/>
        <v>0</v>
      </c>
      <c r="AN55" s="60">
        <f t="shared" si="25"/>
        <v>0</v>
      </c>
      <c r="AO55" s="60">
        <f t="shared" si="26"/>
        <v>0</v>
      </c>
      <c r="AP55" s="60">
        <f t="shared" si="27"/>
        <v>0</v>
      </c>
      <c r="AQ55" s="60">
        <f t="shared" si="28"/>
        <v>0</v>
      </c>
      <c r="AR55" s="60">
        <f t="shared" si="29"/>
        <v>0</v>
      </c>
      <c r="AS55" s="68">
        <f t="shared" si="30"/>
        <v>0</v>
      </c>
      <c r="AT55" s="68">
        <f t="shared" si="31"/>
        <v>0</v>
      </c>
      <c r="AU55" s="69" t="str">
        <f t="shared" si="32"/>
        <v/>
      </c>
      <c r="AV55" s="68" t="str">
        <f t="shared" si="33"/>
        <v/>
      </c>
      <c r="AW55" s="67" t="str">
        <f t="shared" si="34"/>
        <v/>
      </c>
      <c r="AX55" s="68" t="str">
        <f t="shared" si="3"/>
        <v/>
      </c>
      <c r="AY55" s="69" t="str">
        <f t="shared" si="4"/>
        <v/>
      </c>
      <c r="AZ55" s="68">
        <f t="shared" si="35"/>
        <v>0</v>
      </c>
      <c r="BA55" s="67" t="str">
        <f t="shared" si="7"/>
        <v/>
      </c>
      <c r="BB55" s="69" t="str">
        <f t="shared" si="36"/>
        <v/>
      </c>
      <c r="BC55" s="68" t="str">
        <f t="shared" si="37"/>
        <v/>
      </c>
      <c r="BD55" s="67" t="str">
        <f t="shared" si="8"/>
        <v/>
      </c>
    </row>
    <row r="56" spans="1:56" ht="12" x14ac:dyDescent="0.3">
      <c r="A56" s="445"/>
      <c r="B56" s="3"/>
      <c r="C56" s="3"/>
      <c r="D56" s="387"/>
      <c r="E56" s="3"/>
      <c r="F56" s="3"/>
      <c r="G56" s="3"/>
      <c r="H56" s="4"/>
      <c r="I56" s="9"/>
      <c r="J56" s="9"/>
      <c r="K56" s="9"/>
      <c r="L56" s="9"/>
      <c r="M56" s="8"/>
      <c r="N56" s="385"/>
      <c r="O56" s="386"/>
      <c r="P56" s="383"/>
      <c r="Q56" s="3"/>
      <c r="R56" s="60"/>
      <c r="S56" s="26">
        <f t="shared" si="0"/>
        <v>0</v>
      </c>
      <c r="T56" s="26">
        <f t="shared" si="9"/>
        <v>0</v>
      </c>
      <c r="U56" s="21">
        <f t="shared" si="10"/>
        <v>0</v>
      </c>
      <c r="V56" s="42" t="str">
        <f t="shared" si="5"/>
        <v/>
      </c>
      <c r="W56" s="26" t="str">
        <f t="shared" si="11"/>
        <v/>
      </c>
      <c r="X56" s="22" t="str">
        <f t="shared" si="12"/>
        <v/>
      </c>
      <c r="Y56" s="22" t="str">
        <f t="shared" si="13"/>
        <v/>
      </c>
      <c r="Z56" s="26" t="str">
        <f t="shared" si="14"/>
        <v/>
      </c>
      <c r="AA56" s="27" t="str">
        <f t="shared" si="15"/>
        <v/>
      </c>
      <c r="AB56" s="69" t="str">
        <f t="shared" si="1"/>
        <v/>
      </c>
      <c r="AC56" s="60">
        <f t="shared" si="2"/>
        <v>0</v>
      </c>
      <c r="AD56" s="70" t="str">
        <f t="shared" si="16"/>
        <v/>
      </c>
      <c r="AE56" s="70" t="str">
        <f t="shared" si="17"/>
        <v/>
      </c>
      <c r="AF56" s="71" t="str">
        <f t="shared" si="6"/>
        <v/>
      </c>
      <c r="AG56" s="69">
        <f t="shared" si="18"/>
        <v>0</v>
      </c>
      <c r="AH56" s="60">
        <f t="shared" si="19"/>
        <v>0</v>
      </c>
      <c r="AI56" s="60">
        <f t="shared" si="20"/>
        <v>0</v>
      </c>
      <c r="AJ56" s="60">
        <f t="shared" si="21"/>
        <v>0</v>
      </c>
      <c r="AK56" s="60">
        <f t="shared" si="22"/>
        <v>0</v>
      </c>
      <c r="AL56" s="60">
        <f t="shared" si="23"/>
        <v>0</v>
      </c>
      <c r="AM56" s="60">
        <f t="shared" si="24"/>
        <v>0</v>
      </c>
      <c r="AN56" s="60">
        <f t="shared" si="25"/>
        <v>0</v>
      </c>
      <c r="AO56" s="60">
        <f t="shared" si="26"/>
        <v>0</v>
      </c>
      <c r="AP56" s="60">
        <f t="shared" si="27"/>
        <v>0</v>
      </c>
      <c r="AQ56" s="60">
        <f t="shared" si="28"/>
        <v>0</v>
      </c>
      <c r="AR56" s="60">
        <f t="shared" si="29"/>
        <v>0</v>
      </c>
      <c r="AS56" s="68">
        <f t="shared" si="30"/>
        <v>0</v>
      </c>
      <c r="AT56" s="68">
        <f t="shared" si="31"/>
        <v>0</v>
      </c>
      <c r="AU56" s="69" t="str">
        <f t="shared" si="32"/>
        <v/>
      </c>
      <c r="AV56" s="68" t="str">
        <f t="shared" si="33"/>
        <v/>
      </c>
      <c r="AW56" s="67" t="str">
        <f t="shared" si="34"/>
        <v/>
      </c>
      <c r="AX56" s="68" t="str">
        <f t="shared" si="3"/>
        <v/>
      </c>
      <c r="AY56" s="69" t="str">
        <f t="shared" si="4"/>
        <v/>
      </c>
      <c r="AZ56" s="68">
        <f t="shared" si="35"/>
        <v>0</v>
      </c>
      <c r="BA56" s="67" t="str">
        <f t="shared" si="7"/>
        <v/>
      </c>
      <c r="BB56" s="69" t="str">
        <f t="shared" si="36"/>
        <v/>
      </c>
      <c r="BC56" s="68" t="str">
        <f t="shared" si="37"/>
        <v/>
      </c>
      <c r="BD56" s="67" t="str">
        <f t="shared" si="8"/>
        <v/>
      </c>
    </row>
    <row r="57" spans="1:56" ht="12" x14ac:dyDescent="0.3">
      <c r="A57" s="445"/>
      <c r="B57" s="3"/>
      <c r="C57" s="3"/>
      <c r="D57" s="387"/>
      <c r="E57" s="3"/>
      <c r="F57" s="3"/>
      <c r="G57" s="3"/>
      <c r="H57" s="4"/>
      <c r="I57" s="9"/>
      <c r="J57" s="9"/>
      <c r="K57" s="9"/>
      <c r="L57" s="9"/>
      <c r="M57" s="8"/>
      <c r="N57" s="385"/>
      <c r="O57" s="386"/>
      <c r="P57" s="383"/>
      <c r="Q57" s="3"/>
      <c r="R57" s="60"/>
      <c r="S57" s="26">
        <f t="shared" si="0"/>
        <v>0</v>
      </c>
      <c r="T57" s="26">
        <f t="shared" si="9"/>
        <v>0</v>
      </c>
      <c r="U57" s="21">
        <f t="shared" si="10"/>
        <v>0</v>
      </c>
      <c r="V57" s="42" t="str">
        <f t="shared" si="5"/>
        <v/>
      </c>
      <c r="W57" s="26" t="str">
        <f t="shared" si="11"/>
        <v/>
      </c>
      <c r="X57" s="22" t="str">
        <f t="shared" si="12"/>
        <v/>
      </c>
      <c r="Y57" s="22" t="str">
        <f t="shared" si="13"/>
        <v/>
      </c>
      <c r="Z57" s="26" t="str">
        <f t="shared" si="14"/>
        <v/>
      </c>
      <c r="AA57" s="27" t="str">
        <f t="shared" si="15"/>
        <v/>
      </c>
      <c r="AB57" s="69" t="str">
        <f t="shared" si="1"/>
        <v/>
      </c>
      <c r="AC57" s="60">
        <f t="shared" si="2"/>
        <v>0</v>
      </c>
      <c r="AD57" s="70" t="str">
        <f t="shared" si="16"/>
        <v/>
      </c>
      <c r="AE57" s="70" t="str">
        <f t="shared" si="17"/>
        <v/>
      </c>
      <c r="AF57" s="71" t="str">
        <f t="shared" si="6"/>
        <v/>
      </c>
      <c r="AG57" s="69">
        <f t="shared" si="18"/>
        <v>0</v>
      </c>
      <c r="AH57" s="60">
        <f t="shared" si="19"/>
        <v>0</v>
      </c>
      <c r="AI57" s="60">
        <f t="shared" si="20"/>
        <v>0</v>
      </c>
      <c r="AJ57" s="60">
        <f t="shared" si="21"/>
        <v>0</v>
      </c>
      <c r="AK57" s="60">
        <f t="shared" si="22"/>
        <v>0</v>
      </c>
      <c r="AL57" s="60">
        <f t="shared" si="23"/>
        <v>0</v>
      </c>
      <c r="AM57" s="60">
        <f t="shared" si="24"/>
        <v>0</v>
      </c>
      <c r="AN57" s="60">
        <f t="shared" si="25"/>
        <v>0</v>
      </c>
      <c r="AO57" s="60">
        <f t="shared" si="26"/>
        <v>0</v>
      </c>
      <c r="AP57" s="60">
        <f t="shared" si="27"/>
        <v>0</v>
      </c>
      <c r="AQ57" s="60">
        <f t="shared" si="28"/>
        <v>0</v>
      </c>
      <c r="AR57" s="60">
        <f t="shared" si="29"/>
        <v>0</v>
      </c>
      <c r="AS57" s="68">
        <f t="shared" si="30"/>
        <v>0</v>
      </c>
      <c r="AT57" s="68">
        <f t="shared" si="31"/>
        <v>0</v>
      </c>
      <c r="AU57" s="69" t="str">
        <f t="shared" si="32"/>
        <v/>
      </c>
      <c r="AV57" s="68" t="str">
        <f t="shared" si="33"/>
        <v/>
      </c>
      <c r="AW57" s="67" t="str">
        <f t="shared" si="34"/>
        <v/>
      </c>
      <c r="AX57" s="68" t="str">
        <f t="shared" si="3"/>
        <v/>
      </c>
      <c r="AY57" s="69" t="str">
        <f t="shared" si="4"/>
        <v/>
      </c>
      <c r="AZ57" s="68">
        <f t="shared" si="35"/>
        <v>0</v>
      </c>
      <c r="BA57" s="67" t="str">
        <f t="shared" si="7"/>
        <v/>
      </c>
      <c r="BB57" s="69" t="str">
        <f t="shared" si="36"/>
        <v/>
      </c>
      <c r="BC57" s="68" t="str">
        <f t="shared" si="37"/>
        <v/>
      </c>
      <c r="BD57" s="67" t="str">
        <f t="shared" si="8"/>
        <v/>
      </c>
    </row>
    <row r="58" spans="1:56" ht="12" x14ac:dyDescent="0.3">
      <c r="A58" s="445"/>
      <c r="B58" s="3"/>
      <c r="C58" s="3"/>
      <c r="D58" s="387"/>
      <c r="E58" s="3"/>
      <c r="F58" s="3"/>
      <c r="G58" s="3"/>
      <c r="H58" s="4"/>
      <c r="I58" s="9"/>
      <c r="J58" s="9"/>
      <c r="K58" s="9"/>
      <c r="L58" s="9"/>
      <c r="M58" s="8"/>
      <c r="N58" s="385"/>
      <c r="O58" s="386"/>
      <c r="P58" s="383"/>
      <c r="Q58" s="3"/>
      <c r="R58" s="60"/>
      <c r="S58" s="26">
        <f t="shared" si="0"/>
        <v>0</v>
      </c>
      <c r="T58" s="26">
        <f t="shared" si="9"/>
        <v>0</v>
      </c>
      <c r="U58" s="21">
        <f t="shared" si="10"/>
        <v>0</v>
      </c>
      <c r="V58" s="42" t="str">
        <f t="shared" si="5"/>
        <v/>
      </c>
      <c r="W58" s="26" t="str">
        <f t="shared" si="11"/>
        <v/>
      </c>
      <c r="X58" s="22" t="str">
        <f t="shared" si="12"/>
        <v/>
      </c>
      <c r="Y58" s="22" t="str">
        <f t="shared" si="13"/>
        <v/>
      </c>
      <c r="Z58" s="26" t="str">
        <f t="shared" si="14"/>
        <v/>
      </c>
      <c r="AA58" s="27" t="str">
        <f t="shared" si="15"/>
        <v/>
      </c>
      <c r="AB58" s="69" t="str">
        <f t="shared" si="1"/>
        <v/>
      </c>
      <c r="AC58" s="60">
        <f t="shared" si="2"/>
        <v>0</v>
      </c>
      <c r="AD58" s="70" t="str">
        <f t="shared" si="16"/>
        <v/>
      </c>
      <c r="AE58" s="70" t="str">
        <f t="shared" si="17"/>
        <v/>
      </c>
      <c r="AF58" s="71" t="str">
        <f t="shared" si="6"/>
        <v/>
      </c>
      <c r="AG58" s="69">
        <f t="shared" si="18"/>
        <v>0</v>
      </c>
      <c r="AH58" s="60">
        <f t="shared" si="19"/>
        <v>0</v>
      </c>
      <c r="AI58" s="60">
        <f t="shared" si="20"/>
        <v>0</v>
      </c>
      <c r="AJ58" s="60">
        <f t="shared" si="21"/>
        <v>0</v>
      </c>
      <c r="AK58" s="60">
        <f t="shared" si="22"/>
        <v>0</v>
      </c>
      <c r="AL58" s="60">
        <f t="shared" si="23"/>
        <v>0</v>
      </c>
      <c r="AM58" s="60">
        <f t="shared" si="24"/>
        <v>0</v>
      </c>
      <c r="AN58" s="60">
        <f t="shared" si="25"/>
        <v>0</v>
      </c>
      <c r="AO58" s="60">
        <f t="shared" si="26"/>
        <v>0</v>
      </c>
      <c r="AP58" s="60">
        <f t="shared" si="27"/>
        <v>0</v>
      </c>
      <c r="AQ58" s="60">
        <f t="shared" si="28"/>
        <v>0</v>
      </c>
      <c r="AR58" s="60">
        <f t="shared" si="29"/>
        <v>0</v>
      </c>
      <c r="AS58" s="68">
        <f t="shared" si="30"/>
        <v>0</v>
      </c>
      <c r="AT58" s="68">
        <f t="shared" si="31"/>
        <v>0</v>
      </c>
      <c r="AU58" s="69" t="str">
        <f t="shared" si="32"/>
        <v/>
      </c>
      <c r="AV58" s="68" t="str">
        <f t="shared" si="33"/>
        <v/>
      </c>
      <c r="AW58" s="67" t="str">
        <f t="shared" si="34"/>
        <v/>
      </c>
      <c r="AX58" s="68" t="str">
        <f t="shared" si="3"/>
        <v/>
      </c>
      <c r="AY58" s="69" t="str">
        <f t="shared" si="4"/>
        <v/>
      </c>
      <c r="AZ58" s="68">
        <f t="shared" si="35"/>
        <v>0</v>
      </c>
      <c r="BA58" s="67" t="str">
        <f t="shared" si="7"/>
        <v/>
      </c>
      <c r="BB58" s="69" t="str">
        <f t="shared" si="36"/>
        <v/>
      </c>
      <c r="BC58" s="68" t="str">
        <f t="shared" si="37"/>
        <v/>
      </c>
      <c r="BD58" s="67" t="str">
        <f t="shared" si="8"/>
        <v/>
      </c>
    </row>
    <row r="59" spans="1:56" ht="12" x14ac:dyDescent="0.3">
      <c r="A59" s="445"/>
      <c r="B59" s="3"/>
      <c r="C59" s="3"/>
      <c r="D59" s="387"/>
      <c r="E59" s="3"/>
      <c r="F59" s="3"/>
      <c r="G59" s="3"/>
      <c r="H59" s="4"/>
      <c r="I59" s="9"/>
      <c r="J59" s="9"/>
      <c r="K59" s="9"/>
      <c r="L59" s="9"/>
      <c r="M59" s="8"/>
      <c r="N59" s="385"/>
      <c r="O59" s="386"/>
      <c r="P59" s="383"/>
      <c r="Q59" s="3"/>
      <c r="R59" s="60"/>
      <c r="S59" s="26">
        <f t="shared" si="0"/>
        <v>0</v>
      </c>
      <c r="T59" s="26">
        <f t="shared" si="9"/>
        <v>0</v>
      </c>
      <c r="U59" s="21">
        <f t="shared" si="10"/>
        <v>0</v>
      </c>
      <c r="V59" s="42" t="str">
        <f t="shared" si="5"/>
        <v/>
      </c>
      <c r="W59" s="26" t="str">
        <f t="shared" si="11"/>
        <v/>
      </c>
      <c r="X59" s="22" t="str">
        <f t="shared" si="12"/>
        <v/>
      </c>
      <c r="Y59" s="22" t="str">
        <f t="shared" si="13"/>
        <v/>
      </c>
      <c r="Z59" s="26" t="str">
        <f t="shared" si="14"/>
        <v/>
      </c>
      <c r="AA59" s="27" t="str">
        <f t="shared" si="15"/>
        <v/>
      </c>
      <c r="AB59" s="69" t="str">
        <f t="shared" si="1"/>
        <v/>
      </c>
      <c r="AC59" s="60">
        <f t="shared" si="2"/>
        <v>0</v>
      </c>
      <c r="AD59" s="70" t="str">
        <f t="shared" si="16"/>
        <v/>
      </c>
      <c r="AE59" s="70" t="str">
        <f t="shared" si="17"/>
        <v/>
      </c>
      <c r="AF59" s="71" t="str">
        <f t="shared" si="6"/>
        <v/>
      </c>
      <c r="AG59" s="69">
        <f t="shared" si="18"/>
        <v>0</v>
      </c>
      <c r="AH59" s="60">
        <f t="shared" si="19"/>
        <v>0</v>
      </c>
      <c r="AI59" s="60">
        <f t="shared" si="20"/>
        <v>0</v>
      </c>
      <c r="AJ59" s="60">
        <f t="shared" si="21"/>
        <v>0</v>
      </c>
      <c r="AK59" s="60">
        <f t="shared" si="22"/>
        <v>0</v>
      </c>
      <c r="AL59" s="60">
        <f t="shared" si="23"/>
        <v>0</v>
      </c>
      <c r="AM59" s="60">
        <f t="shared" si="24"/>
        <v>0</v>
      </c>
      <c r="AN59" s="60">
        <f t="shared" si="25"/>
        <v>0</v>
      </c>
      <c r="AO59" s="60">
        <f t="shared" si="26"/>
        <v>0</v>
      </c>
      <c r="AP59" s="60">
        <f t="shared" si="27"/>
        <v>0</v>
      </c>
      <c r="AQ59" s="60">
        <f t="shared" si="28"/>
        <v>0</v>
      </c>
      <c r="AR59" s="60">
        <f t="shared" si="29"/>
        <v>0</v>
      </c>
      <c r="AS59" s="68">
        <f t="shared" si="30"/>
        <v>0</v>
      </c>
      <c r="AT59" s="68">
        <f t="shared" si="31"/>
        <v>0</v>
      </c>
      <c r="AU59" s="69" t="str">
        <f t="shared" si="32"/>
        <v/>
      </c>
      <c r="AV59" s="68" t="str">
        <f t="shared" si="33"/>
        <v/>
      </c>
      <c r="AW59" s="67" t="str">
        <f t="shared" si="34"/>
        <v/>
      </c>
      <c r="AX59" s="68" t="str">
        <f t="shared" si="3"/>
        <v/>
      </c>
      <c r="AY59" s="69" t="str">
        <f t="shared" si="4"/>
        <v/>
      </c>
      <c r="AZ59" s="68">
        <f t="shared" si="35"/>
        <v>0</v>
      </c>
      <c r="BA59" s="67" t="str">
        <f t="shared" si="7"/>
        <v/>
      </c>
      <c r="BB59" s="69" t="str">
        <f t="shared" si="36"/>
        <v/>
      </c>
      <c r="BC59" s="68" t="str">
        <f t="shared" si="37"/>
        <v/>
      </c>
      <c r="BD59" s="67" t="str">
        <f t="shared" si="8"/>
        <v/>
      </c>
    </row>
    <row r="60" spans="1:56" ht="12" x14ac:dyDescent="0.3">
      <c r="A60" s="445"/>
      <c r="B60" s="3"/>
      <c r="C60" s="3"/>
      <c r="D60" s="387"/>
      <c r="E60" s="3"/>
      <c r="F60" s="3"/>
      <c r="G60" s="3"/>
      <c r="H60" s="4"/>
      <c r="I60" s="9"/>
      <c r="J60" s="9"/>
      <c r="K60" s="9"/>
      <c r="L60" s="9"/>
      <c r="M60" s="8"/>
      <c r="N60" s="385"/>
      <c r="O60" s="386"/>
      <c r="P60" s="383"/>
      <c r="Q60" s="3"/>
      <c r="R60" s="60"/>
      <c r="S60" s="26">
        <f t="shared" si="0"/>
        <v>0</v>
      </c>
      <c r="T60" s="26">
        <f t="shared" si="9"/>
        <v>0</v>
      </c>
      <c r="U60" s="21">
        <f t="shared" si="10"/>
        <v>0</v>
      </c>
      <c r="V60" s="42" t="str">
        <f t="shared" si="5"/>
        <v/>
      </c>
      <c r="W60" s="26" t="str">
        <f t="shared" si="11"/>
        <v/>
      </c>
      <c r="X60" s="22" t="str">
        <f t="shared" si="12"/>
        <v/>
      </c>
      <c r="Y60" s="22" t="str">
        <f t="shared" si="13"/>
        <v/>
      </c>
      <c r="Z60" s="26" t="str">
        <f t="shared" si="14"/>
        <v/>
      </c>
      <c r="AA60" s="27" t="str">
        <f t="shared" si="15"/>
        <v/>
      </c>
      <c r="AB60" s="69" t="str">
        <f t="shared" si="1"/>
        <v/>
      </c>
      <c r="AC60" s="60">
        <f t="shared" si="2"/>
        <v>0</v>
      </c>
      <c r="AD60" s="70" t="str">
        <f t="shared" si="16"/>
        <v/>
      </c>
      <c r="AE60" s="70" t="str">
        <f t="shared" si="17"/>
        <v/>
      </c>
      <c r="AF60" s="71" t="str">
        <f t="shared" si="6"/>
        <v/>
      </c>
      <c r="AG60" s="69">
        <f t="shared" si="18"/>
        <v>0</v>
      </c>
      <c r="AH60" s="60">
        <f t="shared" si="19"/>
        <v>0</v>
      </c>
      <c r="AI60" s="60">
        <f t="shared" si="20"/>
        <v>0</v>
      </c>
      <c r="AJ60" s="60">
        <f t="shared" si="21"/>
        <v>0</v>
      </c>
      <c r="AK60" s="60">
        <f t="shared" si="22"/>
        <v>0</v>
      </c>
      <c r="AL60" s="60">
        <f t="shared" si="23"/>
        <v>0</v>
      </c>
      <c r="AM60" s="60">
        <f t="shared" si="24"/>
        <v>0</v>
      </c>
      <c r="AN60" s="60">
        <f t="shared" si="25"/>
        <v>0</v>
      </c>
      <c r="AO60" s="60">
        <f t="shared" si="26"/>
        <v>0</v>
      </c>
      <c r="AP60" s="60">
        <f t="shared" si="27"/>
        <v>0</v>
      </c>
      <c r="AQ60" s="60">
        <f t="shared" si="28"/>
        <v>0</v>
      </c>
      <c r="AR60" s="60">
        <f t="shared" si="29"/>
        <v>0</v>
      </c>
      <c r="AS60" s="68">
        <f t="shared" si="30"/>
        <v>0</v>
      </c>
      <c r="AT60" s="68">
        <f t="shared" si="31"/>
        <v>0</v>
      </c>
      <c r="AU60" s="69" t="str">
        <f t="shared" si="32"/>
        <v/>
      </c>
      <c r="AV60" s="68" t="str">
        <f t="shared" si="33"/>
        <v/>
      </c>
      <c r="AW60" s="67" t="str">
        <f t="shared" si="34"/>
        <v/>
      </c>
      <c r="AX60" s="68" t="str">
        <f t="shared" si="3"/>
        <v/>
      </c>
      <c r="AY60" s="69" t="str">
        <f t="shared" si="4"/>
        <v/>
      </c>
      <c r="AZ60" s="68">
        <f t="shared" si="35"/>
        <v>0</v>
      </c>
      <c r="BA60" s="67" t="str">
        <f t="shared" si="7"/>
        <v/>
      </c>
      <c r="BB60" s="69" t="str">
        <f t="shared" si="36"/>
        <v/>
      </c>
      <c r="BC60" s="68" t="str">
        <f t="shared" si="37"/>
        <v/>
      </c>
      <c r="BD60" s="67" t="str">
        <f t="shared" si="8"/>
        <v/>
      </c>
    </row>
    <row r="61" spans="1:56" ht="12" x14ac:dyDescent="0.3">
      <c r="A61" s="445"/>
      <c r="B61" s="3"/>
      <c r="C61" s="3"/>
      <c r="D61" s="387"/>
      <c r="E61" s="3"/>
      <c r="F61" s="3"/>
      <c r="G61" s="3"/>
      <c r="H61" s="4"/>
      <c r="I61" s="9"/>
      <c r="J61" s="9"/>
      <c r="K61" s="9"/>
      <c r="L61" s="9"/>
      <c r="M61" s="8"/>
      <c r="N61" s="385"/>
      <c r="O61" s="386"/>
      <c r="P61" s="383"/>
      <c r="Q61" s="3"/>
      <c r="R61" s="60"/>
      <c r="S61" s="26">
        <f t="shared" si="0"/>
        <v>0</v>
      </c>
      <c r="T61" s="26">
        <f t="shared" si="9"/>
        <v>0</v>
      </c>
      <c r="U61" s="21">
        <f t="shared" si="10"/>
        <v>0</v>
      </c>
      <c r="V61" s="42" t="str">
        <f t="shared" si="5"/>
        <v/>
      </c>
      <c r="W61" s="26" t="str">
        <f t="shared" si="11"/>
        <v/>
      </c>
      <c r="X61" s="22" t="str">
        <f t="shared" si="12"/>
        <v/>
      </c>
      <c r="Y61" s="22" t="str">
        <f t="shared" si="13"/>
        <v/>
      </c>
      <c r="Z61" s="26" t="str">
        <f t="shared" si="14"/>
        <v/>
      </c>
      <c r="AA61" s="27" t="str">
        <f t="shared" si="15"/>
        <v/>
      </c>
      <c r="AB61" s="69" t="str">
        <f t="shared" si="1"/>
        <v/>
      </c>
      <c r="AC61" s="60">
        <f t="shared" si="2"/>
        <v>0</v>
      </c>
      <c r="AD61" s="70" t="str">
        <f t="shared" si="16"/>
        <v/>
      </c>
      <c r="AE61" s="70" t="str">
        <f t="shared" si="17"/>
        <v/>
      </c>
      <c r="AF61" s="71" t="str">
        <f t="shared" si="6"/>
        <v/>
      </c>
      <c r="AG61" s="69">
        <f t="shared" si="18"/>
        <v>0</v>
      </c>
      <c r="AH61" s="60">
        <f t="shared" si="19"/>
        <v>0</v>
      </c>
      <c r="AI61" s="60">
        <f t="shared" si="20"/>
        <v>0</v>
      </c>
      <c r="AJ61" s="60">
        <f t="shared" si="21"/>
        <v>0</v>
      </c>
      <c r="AK61" s="60">
        <f t="shared" si="22"/>
        <v>0</v>
      </c>
      <c r="AL61" s="60">
        <f t="shared" si="23"/>
        <v>0</v>
      </c>
      <c r="AM61" s="60">
        <f t="shared" si="24"/>
        <v>0</v>
      </c>
      <c r="AN61" s="60">
        <f t="shared" si="25"/>
        <v>0</v>
      </c>
      <c r="AO61" s="60">
        <f t="shared" si="26"/>
        <v>0</v>
      </c>
      <c r="AP61" s="60">
        <f t="shared" si="27"/>
        <v>0</v>
      </c>
      <c r="AQ61" s="60">
        <f t="shared" si="28"/>
        <v>0</v>
      </c>
      <c r="AR61" s="60">
        <f t="shared" si="29"/>
        <v>0</v>
      </c>
      <c r="AS61" s="68">
        <f t="shared" si="30"/>
        <v>0</v>
      </c>
      <c r="AT61" s="68">
        <f t="shared" si="31"/>
        <v>0</v>
      </c>
      <c r="AU61" s="69" t="str">
        <f t="shared" si="32"/>
        <v/>
      </c>
      <c r="AV61" s="68" t="str">
        <f t="shared" si="33"/>
        <v/>
      </c>
      <c r="AW61" s="67" t="str">
        <f t="shared" si="34"/>
        <v/>
      </c>
      <c r="AX61" s="68" t="str">
        <f t="shared" si="3"/>
        <v/>
      </c>
      <c r="AY61" s="69" t="str">
        <f t="shared" si="4"/>
        <v/>
      </c>
      <c r="AZ61" s="68">
        <f t="shared" si="35"/>
        <v>0</v>
      </c>
      <c r="BA61" s="67" t="str">
        <f t="shared" si="7"/>
        <v/>
      </c>
      <c r="BB61" s="69" t="str">
        <f t="shared" si="36"/>
        <v/>
      </c>
      <c r="BC61" s="68" t="str">
        <f t="shared" si="37"/>
        <v/>
      </c>
      <c r="BD61" s="67" t="str">
        <f t="shared" si="8"/>
        <v/>
      </c>
    </row>
    <row r="62" spans="1:56" ht="12" x14ac:dyDescent="0.3">
      <c r="A62" s="445"/>
      <c r="B62" s="3"/>
      <c r="C62" s="3"/>
      <c r="D62" s="387"/>
      <c r="E62" s="3"/>
      <c r="F62" s="3"/>
      <c r="G62" s="3"/>
      <c r="H62" s="4"/>
      <c r="I62" s="9"/>
      <c r="J62" s="9"/>
      <c r="K62" s="9"/>
      <c r="L62" s="9"/>
      <c r="M62" s="8"/>
      <c r="N62" s="385"/>
      <c r="O62" s="386"/>
      <c r="P62" s="383"/>
      <c r="Q62" s="3"/>
      <c r="R62" s="60"/>
      <c r="S62" s="26">
        <f t="shared" si="0"/>
        <v>0</v>
      </c>
      <c r="T62" s="26">
        <f t="shared" si="9"/>
        <v>0</v>
      </c>
      <c r="U62" s="21">
        <f t="shared" si="10"/>
        <v>0</v>
      </c>
      <c r="V62" s="42" t="str">
        <f t="shared" si="5"/>
        <v/>
      </c>
      <c r="W62" s="26" t="str">
        <f t="shared" si="11"/>
        <v/>
      </c>
      <c r="X62" s="22" t="str">
        <f t="shared" si="12"/>
        <v/>
      </c>
      <c r="Y62" s="22" t="str">
        <f t="shared" si="13"/>
        <v/>
      </c>
      <c r="Z62" s="26" t="str">
        <f t="shared" si="14"/>
        <v/>
      </c>
      <c r="AA62" s="27" t="str">
        <f t="shared" si="15"/>
        <v/>
      </c>
      <c r="AB62" s="69" t="str">
        <f t="shared" si="1"/>
        <v/>
      </c>
      <c r="AC62" s="60">
        <f t="shared" si="2"/>
        <v>0</v>
      </c>
      <c r="AD62" s="70" t="str">
        <f t="shared" si="16"/>
        <v/>
      </c>
      <c r="AE62" s="70" t="str">
        <f t="shared" si="17"/>
        <v/>
      </c>
      <c r="AF62" s="71" t="str">
        <f t="shared" si="6"/>
        <v/>
      </c>
      <c r="AG62" s="69">
        <f t="shared" si="18"/>
        <v>0</v>
      </c>
      <c r="AH62" s="60">
        <f t="shared" si="19"/>
        <v>0</v>
      </c>
      <c r="AI62" s="60">
        <f t="shared" si="20"/>
        <v>0</v>
      </c>
      <c r="AJ62" s="60">
        <f t="shared" si="21"/>
        <v>0</v>
      </c>
      <c r="AK62" s="60">
        <f t="shared" si="22"/>
        <v>0</v>
      </c>
      <c r="AL62" s="60">
        <f t="shared" si="23"/>
        <v>0</v>
      </c>
      <c r="AM62" s="60">
        <f t="shared" si="24"/>
        <v>0</v>
      </c>
      <c r="AN62" s="60">
        <f t="shared" si="25"/>
        <v>0</v>
      </c>
      <c r="AO62" s="60">
        <f t="shared" si="26"/>
        <v>0</v>
      </c>
      <c r="AP62" s="60">
        <f t="shared" si="27"/>
        <v>0</v>
      </c>
      <c r="AQ62" s="60">
        <f t="shared" si="28"/>
        <v>0</v>
      </c>
      <c r="AR62" s="60">
        <f t="shared" si="29"/>
        <v>0</v>
      </c>
      <c r="AS62" s="68">
        <f t="shared" si="30"/>
        <v>0</v>
      </c>
      <c r="AT62" s="68">
        <f t="shared" si="31"/>
        <v>0</v>
      </c>
      <c r="AU62" s="69" t="str">
        <f t="shared" si="32"/>
        <v/>
      </c>
      <c r="AV62" s="68" t="str">
        <f t="shared" si="33"/>
        <v/>
      </c>
      <c r="AW62" s="67" t="str">
        <f t="shared" si="34"/>
        <v/>
      </c>
      <c r="AX62" s="68" t="str">
        <f t="shared" si="3"/>
        <v/>
      </c>
      <c r="AY62" s="69" t="str">
        <f t="shared" si="4"/>
        <v/>
      </c>
      <c r="AZ62" s="68">
        <f t="shared" si="35"/>
        <v>0</v>
      </c>
      <c r="BA62" s="67" t="str">
        <f t="shared" si="7"/>
        <v/>
      </c>
      <c r="BB62" s="69" t="str">
        <f t="shared" si="36"/>
        <v/>
      </c>
      <c r="BC62" s="68" t="str">
        <f t="shared" si="37"/>
        <v/>
      </c>
      <c r="BD62" s="67" t="str">
        <f t="shared" si="8"/>
        <v/>
      </c>
    </row>
    <row r="63" spans="1:56" ht="12" x14ac:dyDescent="0.3">
      <c r="A63" s="445"/>
      <c r="B63" s="3"/>
      <c r="C63" s="3"/>
      <c r="D63" s="387"/>
      <c r="E63" s="3"/>
      <c r="F63" s="3"/>
      <c r="G63" s="3"/>
      <c r="H63" s="4"/>
      <c r="I63" s="9"/>
      <c r="J63" s="9"/>
      <c r="K63" s="9"/>
      <c r="L63" s="9"/>
      <c r="M63" s="8"/>
      <c r="N63" s="385"/>
      <c r="O63" s="386"/>
      <c r="P63" s="383"/>
      <c r="Q63" s="3"/>
      <c r="R63" s="60"/>
      <c r="S63" s="26">
        <f t="shared" si="0"/>
        <v>0</v>
      </c>
      <c r="T63" s="26">
        <f t="shared" si="9"/>
        <v>0</v>
      </c>
      <c r="U63" s="21">
        <f t="shared" si="10"/>
        <v>0</v>
      </c>
      <c r="V63" s="42" t="str">
        <f t="shared" si="5"/>
        <v/>
      </c>
      <c r="W63" s="26" t="str">
        <f t="shared" si="11"/>
        <v/>
      </c>
      <c r="X63" s="22" t="str">
        <f t="shared" si="12"/>
        <v/>
      </c>
      <c r="Y63" s="22" t="str">
        <f t="shared" si="13"/>
        <v/>
      </c>
      <c r="Z63" s="26" t="str">
        <f t="shared" si="14"/>
        <v/>
      </c>
      <c r="AA63" s="27" t="str">
        <f t="shared" si="15"/>
        <v/>
      </c>
      <c r="AB63" s="69" t="str">
        <f t="shared" si="1"/>
        <v/>
      </c>
      <c r="AC63" s="60">
        <f t="shared" si="2"/>
        <v>0</v>
      </c>
      <c r="AD63" s="70" t="str">
        <f t="shared" si="16"/>
        <v/>
      </c>
      <c r="AE63" s="70" t="str">
        <f t="shared" si="17"/>
        <v/>
      </c>
      <c r="AF63" s="71" t="str">
        <f t="shared" si="6"/>
        <v/>
      </c>
      <c r="AG63" s="69">
        <f t="shared" si="18"/>
        <v>0</v>
      </c>
      <c r="AH63" s="60">
        <f t="shared" si="19"/>
        <v>0</v>
      </c>
      <c r="AI63" s="60">
        <f t="shared" si="20"/>
        <v>0</v>
      </c>
      <c r="AJ63" s="60">
        <f t="shared" si="21"/>
        <v>0</v>
      </c>
      <c r="AK63" s="60">
        <f t="shared" si="22"/>
        <v>0</v>
      </c>
      <c r="AL63" s="60">
        <f t="shared" si="23"/>
        <v>0</v>
      </c>
      <c r="AM63" s="60">
        <f t="shared" si="24"/>
        <v>0</v>
      </c>
      <c r="AN63" s="60">
        <f t="shared" si="25"/>
        <v>0</v>
      </c>
      <c r="AO63" s="60">
        <f t="shared" si="26"/>
        <v>0</v>
      </c>
      <c r="AP63" s="60">
        <f t="shared" si="27"/>
        <v>0</v>
      </c>
      <c r="AQ63" s="60">
        <f t="shared" si="28"/>
        <v>0</v>
      </c>
      <c r="AR63" s="60">
        <f t="shared" si="29"/>
        <v>0</v>
      </c>
      <c r="AS63" s="68">
        <f t="shared" si="30"/>
        <v>0</v>
      </c>
      <c r="AT63" s="68">
        <f t="shared" si="31"/>
        <v>0</v>
      </c>
      <c r="AU63" s="69" t="str">
        <f t="shared" si="32"/>
        <v/>
      </c>
      <c r="AV63" s="68" t="str">
        <f t="shared" si="33"/>
        <v/>
      </c>
      <c r="AW63" s="67" t="str">
        <f t="shared" si="34"/>
        <v/>
      </c>
      <c r="AX63" s="68" t="str">
        <f t="shared" si="3"/>
        <v/>
      </c>
      <c r="AY63" s="69" t="str">
        <f t="shared" si="4"/>
        <v/>
      </c>
      <c r="AZ63" s="68">
        <f t="shared" si="35"/>
        <v>0</v>
      </c>
      <c r="BA63" s="67" t="str">
        <f t="shared" si="7"/>
        <v/>
      </c>
      <c r="BB63" s="69" t="str">
        <f t="shared" si="36"/>
        <v/>
      </c>
      <c r="BC63" s="68" t="str">
        <f t="shared" si="37"/>
        <v/>
      </c>
      <c r="BD63" s="67" t="str">
        <f t="shared" si="8"/>
        <v/>
      </c>
    </row>
    <row r="64" spans="1:56" ht="12" x14ac:dyDescent="0.3">
      <c r="A64" s="445"/>
      <c r="B64" s="3"/>
      <c r="C64" s="3"/>
      <c r="D64" s="387"/>
      <c r="E64" s="3"/>
      <c r="F64" s="3"/>
      <c r="G64" s="3"/>
      <c r="H64" s="4"/>
      <c r="I64" s="9"/>
      <c r="J64" s="9"/>
      <c r="K64" s="9"/>
      <c r="L64" s="9"/>
      <c r="M64" s="8"/>
      <c r="N64" s="385"/>
      <c r="O64" s="386"/>
      <c r="P64" s="383"/>
      <c r="Q64" s="3"/>
      <c r="R64" s="60"/>
      <c r="S64" s="26">
        <f t="shared" si="0"/>
        <v>0</v>
      </c>
      <c r="T64" s="26">
        <f t="shared" si="9"/>
        <v>0</v>
      </c>
      <c r="U64" s="21">
        <f t="shared" si="10"/>
        <v>0</v>
      </c>
      <c r="V64" s="42" t="str">
        <f t="shared" si="5"/>
        <v/>
      </c>
      <c r="W64" s="26" t="str">
        <f t="shared" si="11"/>
        <v/>
      </c>
      <c r="X64" s="22" t="str">
        <f t="shared" si="12"/>
        <v/>
      </c>
      <c r="Y64" s="22" t="str">
        <f t="shared" si="13"/>
        <v/>
      </c>
      <c r="Z64" s="26" t="str">
        <f t="shared" si="14"/>
        <v/>
      </c>
      <c r="AA64" s="27" t="str">
        <f t="shared" si="15"/>
        <v/>
      </c>
      <c r="AB64" s="69" t="str">
        <f t="shared" si="1"/>
        <v/>
      </c>
      <c r="AC64" s="60">
        <f t="shared" si="2"/>
        <v>0</v>
      </c>
      <c r="AD64" s="70" t="str">
        <f t="shared" si="16"/>
        <v/>
      </c>
      <c r="AE64" s="70" t="str">
        <f t="shared" si="17"/>
        <v/>
      </c>
      <c r="AF64" s="71" t="str">
        <f t="shared" si="6"/>
        <v/>
      </c>
      <c r="AG64" s="69">
        <f t="shared" si="18"/>
        <v>0</v>
      </c>
      <c r="AH64" s="60">
        <f t="shared" si="19"/>
        <v>0</v>
      </c>
      <c r="AI64" s="60">
        <f t="shared" si="20"/>
        <v>0</v>
      </c>
      <c r="AJ64" s="60">
        <f t="shared" si="21"/>
        <v>0</v>
      </c>
      <c r="AK64" s="60">
        <f t="shared" si="22"/>
        <v>0</v>
      </c>
      <c r="AL64" s="60">
        <f t="shared" si="23"/>
        <v>0</v>
      </c>
      <c r="AM64" s="60">
        <f t="shared" si="24"/>
        <v>0</v>
      </c>
      <c r="AN64" s="60">
        <f t="shared" si="25"/>
        <v>0</v>
      </c>
      <c r="AO64" s="60">
        <f t="shared" si="26"/>
        <v>0</v>
      </c>
      <c r="AP64" s="60">
        <f t="shared" si="27"/>
        <v>0</v>
      </c>
      <c r="AQ64" s="60">
        <f t="shared" si="28"/>
        <v>0</v>
      </c>
      <c r="AR64" s="60">
        <f t="shared" si="29"/>
        <v>0</v>
      </c>
      <c r="AS64" s="68">
        <f t="shared" si="30"/>
        <v>0</v>
      </c>
      <c r="AT64" s="68">
        <f t="shared" si="31"/>
        <v>0</v>
      </c>
      <c r="AU64" s="69" t="str">
        <f t="shared" si="32"/>
        <v/>
      </c>
      <c r="AV64" s="68" t="str">
        <f t="shared" si="33"/>
        <v/>
      </c>
      <c r="AW64" s="67" t="str">
        <f t="shared" si="34"/>
        <v/>
      </c>
      <c r="AX64" s="68" t="str">
        <f t="shared" si="3"/>
        <v/>
      </c>
      <c r="AY64" s="69" t="str">
        <f t="shared" si="4"/>
        <v/>
      </c>
      <c r="AZ64" s="68">
        <f t="shared" si="35"/>
        <v>0</v>
      </c>
      <c r="BA64" s="67" t="str">
        <f t="shared" si="7"/>
        <v/>
      </c>
      <c r="BB64" s="69" t="str">
        <f t="shared" si="36"/>
        <v/>
      </c>
      <c r="BC64" s="68" t="str">
        <f t="shared" si="37"/>
        <v/>
      </c>
      <c r="BD64" s="67" t="str">
        <f t="shared" si="8"/>
        <v/>
      </c>
    </row>
    <row r="65" spans="1:56" ht="12" x14ac:dyDescent="0.3">
      <c r="A65" s="445"/>
      <c r="B65" s="3"/>
      <c r="C65" s="3"/>
      <c r="D65" s="387"/>
      <c r="E65" s="3"/>
      <c r="F65" s="3"/>
      <c r="G65" s="3"/>
      <c r="H65" s="4"/>
      <c r="I65" s="9"/>
      <c r="J65" s="9"/>
      <c r="K65" s="9"/>
      <c r="L65" s="9"/>
      <c r="M65" s="8"/>
      <c r="N65" s="385"/>
      <c r="O65" s="386"/>
      <c r="P65" s="383"/>
      <c r="Q65" s="3"/>
      <c r="R65" s="60"/>
      <c r="S65" s="26">
        <f t="shared" si="0"/>
        <v>0</v>
      </c>
      <c r="T65" s="26">
        <f t="shared" si="9"/>
        <v>0</v>
      </c>
      <c r="U65" s="21">
        <f t="shared" si="10"/>
        <v>0</v>
      </c>
      <c r="V65" s="42" t="str">
        <f t="shared" si="5"/>
        <v/>
      </c>
      <c r="W65" s="26" t="str">
        <f t="shared" si="11"/>
        <v/>
      </c>
      <c r="X65" s="22" t="str">
        <f t="shared" si="12"/>
        <v/>
      </c>
      <c r="Y65" s="22" t="str">
        <f t="shared" si="13"/>
        <v/>
      </c>
      <c r="Z65" s="26" t="str">
        <f t="shared" si="14"/>
        <v/>
      </c>
      <c r="AA65" s="27" t="str">
        <f t="shared" si="15"/>
        <v/>
      </c>
      <c r="AB65" s="69" t="str">
        <f t="shared" si="1"/>
        <v/>
      </c>
      <c r="AC65" s="60">
        <f t="shared" si="2"/>
        <v>0</v>
      </c>
      <c r="AD65" s="70" t="str">
        <f t="shared" si="16"/>
        <v/>
      </c>
      <c r="AE65" s="70" t="str">
        <f t="shared" si="17"/>
        <v/>
      </c>
      <c r="AF65" s="71" t="str">
        <f t="shared" si="6"/>
        <v/>
      </c>
      <c r="AG65" s="69">
        <f t="shared" si="18"/>
        <v>0</v>
      </c>
      <c r="AH65" s="60">
        <f t="shared" si="19"/>
        <v>0</v>
      </c>
      <c r="AI65" s="60">
        <f t="shared" si="20"/>
        <v>0</v>
      </c>
      <c r="AJ65" s="60">
        <f t="shared" si="21"/>
        <v>0</v>
      </c>
      <c r="AK65" s="60">
        <f t="shared" si="22"/>
        <v>0</v>
      </c>
      <c r="AL65" s="60">
        <f t="shared" si="23"/>
        <v>0</v>
      </c>
      <c r="AM65" s="60">
        <f t="shared" si="24"/>
        <v>0</v>
      </c>
      <c r="AN65" s="60">
        <f t="shared" si="25"/>
        <v>0</v>
      </c>
      <c r="AO65" s="60">
        <f t="shared" si="26"/>
        <v>0</v>
      </c>
      <c r="AP65" s="60">
        <f t="shared" si="27"/>
        <v>0</v>
      </c>
      <c r="AQ65" s="60">
        <f t="shared" si="28"/>
        <v>0</v>
      </c>
      <c r="AR65" s="60">
        <f t="shared" si="29"/>
        <v>0</v>
      </c>
      <c r="AS65" s="68">
        <f t="shared" si="30"/>
        <v>0</v>
      </c>
      <c r="AT65" s="68">
        <f t="shared" si="31"/>
        <v>0</v>
      </c>
      <c r="AU65" s="69" t="str">
        <f t="shared" si="32"/>
        <v/>
      </c>
      <c r="AV65" s="68" t="str">
        <f t="shared" si="33"/>
        <v/>
      </c>
      <c r="AW65" s="67" t="str">
        <f t="shared" si="34"/>
        <v/>
      </c>
      <c r="AX65" s="68" t="str">
        <f t="shared" si="3"/>
        <v/>
      </c>
      <c r="AY65" s="69" t="str">
        <f t="shared" si="4"/>
        <v/>
      </c>
      <c r="AZ65" s="68">
        <f t="shared" si="35"/>
        <v>0</v>
      </c>
      <c r="BA65" s="67" t="str">
        <f t="shared" si="7"/>
        <v/>
      </c>
      <c r="BB65" s="69" t="str">
        <f t="shared" si="36"/>
        <v/>
      </c>
      <c r="BC65" s="68" t="str">
        <f t="shared" si="37"/>
        <v/>
      </c>
      <c r="BD65" s="67" t="str">
        <f t="shared" si="8"/>
        <v/>
      </c>
    </row>
    <row r="66" spans="1:56" ht="12" x14ac:dyDescent="0.3">
      <c r="A66" s="445"/>
      <c r="B66" s="3"/>
      <c r="C66" s="3"/>
      <c r="D66" s="387"/>
      <c r="E66" s="3"/>
      <c r="F66" s="3"/>
      <c r="G66" s="3"/>
      <c r="H66" s="4"/>
      <c r="I66" s="9"/>
      <c r="J66" s="9"/>
      <c r="K66" s="9"/>
      <c r="L66" s="9"/>
      <c r="M66" s="8"/>
      <c r="N66" s="385"/>
      <c r="O66" s="386"/>
      <c r="P66" s="383"/>
      <c r="Q66" s="3"/>
      <c r="R66" s="60"/>
      <c r="S66" s="26">
        <f t="shared" si="0"/>
        <v>0</v>
      </c>
      <c r="T66" s="26">
        <f t="shared" si="9"/>
        <v>0</v>
      </c>
      <c r="U66" s="21">
        <f t="shared" si="10"/>
        <v>0</v>
      </c>
      <c r="V66" s="42" t="str">
        <f t="shared" si="5"/>
        <v/>
      </c>
      <c r="W66" s="26" t="str">
        <f t="shared" si="11"/>
        <v/>
      </c>
      <c r="X66" s="22" t="str">
        <f t="shared" si="12"/>
        <v/>
      </c>
      <c r="Y66" s="22" t="str">
        <f t="shared" si="13"/>
        <v/>
      </c>
      <c r="Z66" s="26" t="str">
        <f t="shared" si="14"/>
        <v/>
      </c>
      <c r="AA66" s="27" t="str">
        <f t="shared" si="15"/>
        <v/>
      </c>
      <c r="AB66" s="69" t="str">
        <f t="shared" si="1"/>
        <v/>
      </c>
      <c r="AC66" s="60">
        <f t="shared" si="2"/>
        <v>0</v>
      </c>
      <c r="AD66" s="70" t="str">
        <f t="shared" si="16"/>
        <v/>
      </c>
      <c r="AE66" s="70" t="str">
        <f t="shared" si="17"/>
        <v/>
      </c>
      <c r="AF66" s="71" t="str">
        <f t="shared" si="6"/>
        <v/>
      </c>
      <c r="AG66" s="69">
        <f t="shared" si="18"/>
        <v>0</v>
      </c>
      <c r="AH66" s="60">
        <f t="shared" si="19"/>
        <v>0</v>
      </c>
      <c r="AI66" s="60">
        <f t="shared" si="20"/>
        <v>0</v>
      </c>
      <c r="AJ66" s="60">
        <f t="shared" si="21"/>
        <v>0</v>
      </c>
      <c r="AK66" s="60">
        <f t="shared" si="22"/>
        <v>0</v>
      </c>
      <c r="AL66" s="60">
        <f t="shared" si="23"/>
        <v>0</v>
      </c>
      <c r="AM66" s="60">
        <f t="shared" si="24"/>
        <v>0</v>
      </c>
      <c r="AN66" s="60">
        <f t="shared" si="25"/>
        <v>0</v>
      </c>
      <c r="AO66" s="60">
        <f t="shared" si="26"/>
        <v>0</v>
      </c>
      <c r="AP66" s="60">
        <f t="shared" si="27"/>
        <v>0</v>
      </c>
      <c r="AQ66" s="60">
        <f t="shared" si="28"/>
        <v>0</v>
      </c>
      <c r="AR66" s="60">
        <f t="shared" si="29"/>
        <v>0</v>
      </c>
      <c r="AS66" s="68">
        <f t="shared" si="30"/>
        <v>0</v>
      </c>
      <c r="AT66" s="68">
        <f t="shared" si="31"/>
        <v>0</v>
      </c>
      <c r="AU66" s="69" t="str">
        <f t="shared" si="32"/>
        <v/>
      </c>
      <c r="AV66" s="68" t="str">
        <f t="shared" si="33"/>
        <v/>
      </c>
      <c r="AW66" s="67" t="str">
        <f t="shared" si="34"/>
        <v/>
      </c>
      <c r="AX66" s="68" t="str">
        <f t="shared" si="3"/>
        <v/>
      </c>
      <c r="AY66" s="69" t="str">
        <f t="shared" si="4"/>
        <v/>
      </c>
      <c r="AZ66" s="68">
        <f t="shared" si="35"/>
        <v>0</v>
      </c>
      <c r="BA66" s="67" t="str">
        <f t="shared" si="7"/>
        <v/>
      </c>
      <c r="BB66" s="69" t="str">
        <f t="shared" si="36"/>
        <v/>
      </c>
      <c r="BC66" s="68" t="str">
        <f t="shared" si="37"/>
        <v/>
      </c>
      <c r="BD66" s="67" t="str">
        <f t="shared" si="8"/>
        <v/>
      </c>
    </row>
    <row r="67" spans="1:56" ht="12" x14ac:dyDescent="0.3">
      <c r="A67" s="445"/>
      <c r="B67" s="3"/>
      <c r="C67" s="3"/>
      <c r="D67" s="387"/>
      <c r="E67" s="3"/>
      <c r="F67" s="3"/>
      <c r="G67" s="3"/>
      <c r="H67" s="4"/>
      <c r="I67" s="9"/>
      <c r="J67" s="9"/>
      <c r="K67" s="9"/>
      <c r="L67" s="9"/>
      <c r="M67" s="8"/>
      <c r="N67" s="385"/>
      <c r="O67" s="386"/>
      <c r="P67" s="383"/>
      <c r="Q67" s="3"/>
      <c r="R67" s="60"/>
      <c r="S67" s="26">
        <f t="shared" si="0"/>
        <v>0</v>
      </c>
      <c r="T67" s="26">
        <f t="shared" si="9"/>
        <v>0</v>
      </c>
      <c r="U67" s="21">
        <f t="shared" si="10"/>
        <v>0</v>
      </c>
      <c r="V67" s="42" t="str">
        <f t="shared" si="5"/>
        <v/>
      </c>
      <c r="W67" s="26" t="str">
        <f t="shared" si="11"/>
        <v/>
      </c>
      <c r="X67" s="22" t="str">
        <f t="shared" si="12"/>
        <v/>
      </c>
      <c r="Y67" s="22" t="str">
        <f t="shared" si="13"/>
        <v/>
      </c>
      <c r="Z67" s="26" t="str">
        <f t="shared" si="14"/>
        <v/>
      </c>
      <c r="AA67" s="27" t="str">
        <f t="shared" si="15"/>
        <v/>
      </c>
      <c r="AB67" s="69" t="str">
        <f t="shared" si="1"/>
        <v/>
      </c>
      <c r="AC67" s="60">
        <f t="shared" si="2"/>
        <v>0</v>
      </c>
      <c r="AD67" s="70" t="str">
        <f t="shared" si="16"/>
        <v/>
      </c>
      <c r="AE67" s="70" t="str">
        <f t="shared" si="17"/>
        <v/>
      </c>
      <c r="AF67" s="71" t="str">
        <f t="shared" si="6"/>
        <v/>
      </c>
      <c r="AG67" s="69">
        <f t="shared" si="18"/>
        <v>0</v>
      </c>
      <c r="AH67" s="60">
        <f t="shared" si="19"/>
        <v>0</v>
      </c>
      <c r="AI67" s="60">
        <f t="shared" si="20"/>
        <v>0</v>
      </c>
      <c r="AJ67" s="60">
        <f t="shared" si="21"/>
        <v>0</v>
      </c>
      <c r="AK67" s="60">
        <f t="shared" si="22"/>
        <v>0</v>
      </c>
      <c r="AL67" s="60">
        <f t="shared" si="23"/>
        <v>0</v>
      </c>
      <c r="AM67" s="60">
        <f t="shared" si="24"/>
        <v>0</v>
      </c>
      <c r="AN67" s="60">
        <f t="shared" si="25"/>
        <v>0</v>
      </c>
      <c r="AO67" s="60">
        <f t="shared" si="26"/>
        <v>0</v>
      </c>
      <c r="AP67" s="60">
        <f t="shared" si="27"/>
        <v>0</v>
      </c>
      <c r="AQ67" s="60">
        <f t="shared" si="28"/>
        <v>0</v>
      </c>
      <c r="AR67" s="60">
        <f t="shared" si="29"/>
        <v>0</v>
      </c>
      <c r="AS67" s="68">
        <f t="shared" si="30"/>
        <v>0</v>
      </c>
      <c r="AT67" s="68">
        <f t="shared" si="31"/>
        <v>0</v>
      </c>
      <c r="AU67" s="69" t="str">
        <f t="shared" si="32"/>
        <v/>
      </c>
      <c r="AV67" s="68" t="str">
        <f t="shared" si="33"/>
        <v/>
      </c>
      <c r="AW67" s="67" t="str">
        <f t="shared" si="34"/>
        <v/>
      </c>
      <c r="AX67" s="68" t="str">
        <f t="shared" si="3"/>
        <v/>
      </c>
      <c r="AY67" s="69" t="str">
        <f t="shared" si="4"/>
        <v/>
      </c>
      <c r="AZ67" s="68">
        <f t="shared" si="35"/>
        <v>0</v>
      </c>
      <c r="BA67" s="67" t="str">
        <f t="shared" si="7"/>
        <v/>
      </c>
      <c r="BB67" s="69" t="str">
        <f t="shared" si="36"/>
        <v/>
      </c>
      <c r="BC67" s="68" t="str">
        <f t="shared" si="37"/>
        <v/>
      </c>
      <c r="BD67" s="67" t="str">
        <f t="shared" si="8"/>
        <v/>
      </c>
    </row>
    <row r="68" spans="1:56" ht="12" x14ac:dyDescent="0.3">
      <c r="A68" s="445"/>
      <c r="B68" s="3"/>
      <c r="C68" s="3"/>
      <c r="D68" s="387"/>
      <c r="E68" s="3"/>
      <c r="F68" s="3"/>
      <c r="G68" s="3"/>
      <c r="H68" s="4"/>
      <c r="I68" s="9"/>
      <c r="J68" s="9"/>
      <c r="K68" s="9"/>
      <c r="L68" s="9"/>
      <c r="M68" s="8"/>
      <c r="N68" s="385"/>
      <c r="O68" s="386"/>
      <c r="P68" s="383"/>
      <c r="Q68" s="3"/>
      <c r="R68" s="60"/>
      <c r="S68" s="26">
        <f t="shared" si="0"/>
        <v>0</v>
      </c>
      <c r="T68" s="26">
        <f t="shared" si="9"/>
        <v>0</v>
      </c>
      <c r="U68" s="21">
        <f t="shared" si="10"/>
        <v>0</v>
      </c>
      <c r="V68" s="42" t="str">
        <f t="shared" si="5"/>
        <v/>
      </c>
      <c r="W68" s="26" t="str">
        <f t="shared" si="11"/>
        <v/>
      </c>
      <c r="X68" s="22" t="str">
        <f t="shared" si="12"/>
        <v/>
      </c>
      <c r="Y68" s="22" t="str">
        <f t="shared" si="13"/>
        <v/>
      </c>
      <c r="Z68" s="26" t="str">
        <f t="shared" si="14"/>
        <v/>
      </c>
      <c r="AA68" s="27" t="str">
        <f t="shared" si="15"/>
        <v/>
      </c>
      <c r="AB68" s="69" t="str">
        <f t="shared" si="1"/>
        <v/>
      </c>
      <c r="AC68" s="60">
        <f t="shared" si="2"/>
        <v>0</v>
      </c>
      <c r="AD68" s="70" t="str">
        <f t="shared" si="16"/>
        <v/>
      </c>
      <c r="AE68" s="70" t="str">
        <f t="shared" si="17"/>
        <v/>
      </c>
      <c r="AF68" s="71" t="str">
        <f t="shared" si="6"/>
        <v/>
      </c>
      <c r="AG68" s="69">
        <f t="shared" si="18"/>
        <v>0</v>
      </c>
      <c r="AH68" s="60">
        <f t="shared" si="19"/>
        <v>0</v>
      </c>
      <c r="AI68" s="60">
        <f t="shared" si="20"/>
        <v>0</v>
      </c>
      <c r="AJ68" s="60">
        <f t="shared" si="21"/>
        <v>0</v>
      </c>
      <c r="AK68" s="60">
        <f t="shared" si="22"/>
        <v>0</v>
      </c>
      <c r="AL68" s="60">
        <f t="shared" si="23"/>
        <v>0</v>
      </c>
      <c r="AM68" s="60">
        <f t="shared" si="24"/>
        <v>0</v>
      </c>
      <c r="AN68" s="60">
        <f t="shared" si="25"/>
        <v>0</v>
      </c>
      <c r="AO68" s="60">
        <f t="shared" si="26"/>
        <v>0</v>
      </c>
      <c r="AP68" s="60">
        <f t="shared" si="27"/>
        <v>0</v>
      </c>
      <c r="AQ68" s="60">
        <f t="shared" si="28"/>
        <v>0</v>
      </c>
      <c r="AR68" s="60">
        <f t="shared" si="29"/>
        <v>0</v>
      </c>
      <c r="AS68" s="68">
        <f t="shared" si="30"/>
        <v>0</v>
      </c>
      <c r="AT68" s="68">
        <f t="shared" si="31"/>
        <v>0</v>
      </c>
      <c r="AU68" s="69" t="str">
        <f t="shared" si="32"/>
        <v/>
      </c>
      <c r="AV68" s="68" t="str">
        <f t="shared" si="33"/>
        <v/>
      </c>
      <c r="AW68" s="67" t="str">
        <f t="shared" si="34"/>
        <v/>
      </c>
      <c r="AX68" s="68" t="str">
        <f t="shared" si="3"/>
        <v/>
      </c>
      <c r="AY68" s="69" t="str">
        <f t="shared" si="4"/>
        <v/>
      </c>
      <c r="AZ68" s="68">
        <f t="shared" si="35"/>
        <v>0</v>
      </c>
      <c r="BA68" s="67" t="str">
        <f t="shared" si="7"/>
        <v/>
      </c>
      <c r="BB68" s="69" t="str">
        <f t="shared" si="36"/>
        <v/>
      </c>
      <c r="BC68" s="68" t="str">
        <f t="shared" si="37"/>
        <v/>
      </c>
      <c r="BD68" s="67" t="str">
        <f t="shared" si="8"/>
        <v/>
      </c>
    </row>
    <row r="69" spans="1:56" ht="12" x14ac:dyDescent="0.3">
      <c r="A69" s="445"/>
      <c r="B69" s="3"/>
      <c r="C69" s="3"/>
      <c r="D69" s="387"/>
      <c r="E69" s="3"/>
      <c r="F69" s="3"/>
      <c r="G69" s="3"/>
      <c r="H69" s="4"/>
      <c r="I69" s="9"/>
      <c r="J69" s="9"/>
      <c r="K69" s="9"/>
      <c r="L69" s="9"/>
      <c r="M69" s="8"/>
      <c r="N69" s="385"/>
      <c r="O69" s="386"/>
      <c r="P69" s="383"/>
      <c r="Q69" s="3"/>
      <c r="R69" s="60"/>
      <c r="S69" s="26">
        <f t="shared" si="0"/>
        <v>0</v>
      </c>
      <c r="T69" s="26">
        <f t="shared" si="9"/>
        <v>0</v>
      </c>
      <c r="U69" s="21">
        <f t="shared" si="10"/>
        <v>0</v>
      </c>
      <c r="V69" s="42" t="str">
        <f t="shared" si="5"/>
        <v/>
      </c>
      <c r="W69" s="26" t="str">
        <f t="shared" si="11"/>
        <v/>
      </c>
      <c r="X69" s="22" t="str">
        <f t="shared" si="12"/>
        <v/>
      </c>
      <c r="Y69" s="22" t="str">
        <f t="shared" si="13"/>
        <v/>
      </c>
      <c r="Z69" s="26" t="str">
        <f t="shared" si="14"/>
        <v/>
      </c>
      <c r="AA69" s="27" t="str">
        <f t="shared" si="15"/>
        <v/>
      </c>
      <c r="AB69" s="69" t="str">
        <f t="shared" si="1"/>
        <v/>
      </c>
      <c r="AC69" s="60">
        <f t="shared" si="2"/>
        <v>0</v>
      </c>
      <c r="AD69" s="70" t="str">
        <f t="shared" si="16"/>
        <v/>
      </c>
      <c r="AE69" s="70" t="str">
        <f t="shared" si="17"/>
        <v/>
      </c>
      <c r="AF69" s="71" t="str">
        <f t="shared" si="6"/>
        <v/>
      </c>
      <c r="AG69" s="69">
        <f t="shared" si="18"/>
        <v>0</v>
      </c>
      <c r="AH69" s="60">
        <f t="shared" si="19"/>
        <v>0</v>
      </c>
      <c r="AI69" s="60">
        <f t="shared" si="20"/>
        <v>0</v>
      </c>
      <c r="AJ69" s="60">
        <f t="shared" si="21"/>
        <v>0</v>
      </c>
      <c r="AK69" s="60">
        <f t="shared" si="22"/>
        <v>0</v>
      </c>
      <c r="AL69" s="60">
        <f t="shared" si="23"/>
        <v>0</v>
      </c>
      <c r="AM69" s="60">
        <f t="shared" si="24"/>
        <v>0</v>
      </c>
      <c r="AN69" s="60">
        <f t="shared" si="25"/>
        <v>0</v>
      </c>
      <c r="AO69" s="60">
        <f t="shared" si="26"/>
        <v>0</v>
      </c>
      <c r="AP69" s="60">
        <f t="shared" si="27"/>
        <v>0</v>
      </c>
      <c r="AQ69" s="60">
        <f t="shared" si="28"/>
        <v>0</v>
      </c>
      <c r="AR69" s="60">
        <f t="shared" si="29"/>
        <v>0</v>
      </c>
      <c r="AS69" s="68">
        <f t="shared" si="30"/>
        <v>0</v>
      </c>
      <c r="AT69" s="68">
        <f t="shared" si="31"/>
        <v>0</v>
      </c>
      <c r="AU69" s="69" t="str">
        <f t="shared" si="32"/>
        <v/>
      </c>
      <c r="AV69" s="68" t="str">
        <f t="shared" si="33"/>
        <v/>
      </c>
      <c r="AW69" s="67" t="str">
        <f t="shared" si="34"/>
        <v/>
      </c>
      <c r="AX69" s="68" t="str">
        <f t="shared" si="3"/>
        <v/>
      </c>
      <c r="AY69" s="69" t="str">
        <f t="shared" si="4"/>
        <v/>
      </c>
      <c r="AZ69" s="68">
        <f t="shared" si="35"/>
        <v>0</v>
      </c>
      <c r="BA69" s="67" t="str">
        <f t="shared" si="7"/>
        <v/>
      </c>
      <c r="BB69" s="69" t="str">
        <f t="shared" si="36"/>
        <v/>
      </c>
      <c r="BC69" s="68" t="str">
        <f t="shared" si="37"/>
        <v/>
      </c>
      <c r="BD69" s="67" t="str">
        <f t="shared" si="8"/>
        <v/>
      </c>
    </row>
    <row r="70" spans="1:56" ht="12" x14ac:dyDescent="0.3">
      <c r="A70" s="445"/>
      <c r="B70" s="3"/>
      <c r="C70" s="3"/>
      <c r="D70" s="387"/>
      <c r="E70" s="3"/>
      <c r="F70" s="3"/>
      <c r="G70" s="3"/>
      <c r="H70" s="4"/>
      <c r="I70" s="9"/>
      <c r="J70" s="9"/>
      <c r="K70" s="9"/>
      <c r="L70" s="9"/>
      <c r="M70" s="8"/>
      <c r="N70" s="385"/>
      <c r="O70" s="386"/>
      <c r="P70" s="383"/>
      <c r="Q70" s="3"/>
      <c r="R70" s="60"/>
      <c r="S70" s="26">
        <f t="shared" si="0"/>
        <v>0</v>
      </c>
      <c r="T70" s="26">
        <f t="shared" si="9"/>
        <v>0</v>
      </c>
      <c r="U70" s="21">
        <f t="shared" si="10"/>
        <v>0</v>
      </c>
      <c r="V70" s="42" t="str">
        <f t="shared" si="5"/>
        <v/>
      </c>
      <c r="W70" s="26" t="str">
        <f t="shared" si="11"/>
        <v/>
      </c>
      <c r="X70" s="22" t="str">
        <f t="shared" si="12"/>
        <v/>
      </c>
      <c r="Y70" s="22" t="str">
        <f t="shared" si="13"/>
        <v/>
      </c>
      <c r="Z70" s="26" t="str">
        <f t="shared" si="14"/>
        <v/>
      </c>
      <c r="AA70" s="27" t="str">
        <f t="shared" si="15"/>
        <v/>
      </c>
      <c r="AB70" s="69" t="str">
        <f t="shared" si="1"/>
        <v/>
      </c>
      <c r="AC70" s="60">
        <f t="shared" si="2"/>
        <v>0</v>
      </c>
      <c r="AD70" s="70" t="str">
        <f t="shared" si="16"/>
        <v/>
      </c>
      <c r="AE70" s="70" t="str">
        <f t="shared" si="17"/>
        <v/>
      </c>
      <c r="AF70" s="71" t="str">
        <f t="shared" si="6"/>
        <v/>
      </c>
      <c r="AG70" s="69">
        <f t="shared" si="18"/>
        <v>0</v>
      </c>
      <c r="AH70" s="60">
        <f t="shared" si="19"/>
        <v>0</v>
      </c>
      <c r="AI70" s="60">
        <f t="shared" si="20"/>
        <v>0</v>
      </c>
      <c r="AJ70" s="60">
        <f t="shared" si="21"/>
        <v>0</v>
      </c>
      <c r="AK70" s="60">
        <f t="shared" si="22"/>
        <v>0</v>
      </c>
      <c r="AL70" s="60">
        <f t="shared" si="23"/>
        <v>0</v>
      </c>
      <c r="AM70" s="60">
        <f t="shared" si="24"/>
        <v>0</v>
      </c>
      <c r="AN70" s="60">
        <f t="shared" si="25"/>
        <v>0</v>
      </c>
      <c r="AO70" s="60">
        <f t="shared" si="26"/>
        <v>0</v>
      </c>
      <c r="AP70" s="60">
        <f t="shared" si="27"/>
        <v>0</v>
      </c>
      <c r="AQ70" s="60">
        <f t="shared" si="28"/>
        <v>0</v>
      </c>
      <c r="AR70" s="60">
        <f t="shared" si="29"/>
        <v>0</v>
      </c>
      <c r="AS70" s="68">
        <f t="shared" si="30"/>
        <v>0</v>
      </c>
      <c r="AT70" s="68">
        <f t="shared" si="31"/>
        <v>0</v>
      </c>
      <c r="AU70" s="69" t="str">
        <f t="shared" si="32"/>
        <v/>
      </c>
      <c r="AV70" s="68" t="str">
        <f t="shared" si="33"/>
        <v/>
      </c>
      <c r="AW70" s="67" t="str">
        <f t="shared" si="34"/>
        <v/>
      </c>
      <c r="AX70" s="68" t="str">
        <f t="shared" si="3"/>
        <v/>
      </c>
      <c r="AY70" s="69" t="str">
        <f t="shared" si="4"/>
        <v/>
      </c>
      <c r="AZ70" s="68">
        <f t="shared" si="35"/>
        <v>0</v>
      </c>
      <c r="BA70" s="67" t="str">
        <f t="shared" si="7"/>
        <v/>
      </c>
      <c r="BB70" s="69" t="str">
        <f t="shared" si="36"/>
        <v/>
      </c>
      <c r="BC70" s="68" t="str">
        <f t="shared" si="37"/>
        <v/>
      </c>
      <c r="BD70" s="67" t="str">
        <f t="shared" si="8"/>
        <v/>
      </c>
    </row>
    <row r="71" spans="1:56" ht="12" x14ac:dyDescent="0.3">
      <c r="A71" s="445"/>
      <c r="B71" s="3"/>
      <c r="C71" s="3"/>
      <c r="D71" s="387"/>
      <c r="E71" s="3"/>
      <c r="F71" s="3"/>
      <c r="G71" s="3"/>
      <c r="H71" s="4"/>
      <c r="I71" s="9"/>
      <c r="J71" s="9"/>
      <c r="K71" s="9"/>
      <c r="L71" s="9"/>
      <c r="M71" s="8"/>
      <c r="N71" s="385"/>
      <c r="O71" s="386"/>
      <c r="P71" s="383"/>
      <c r="Q71" s="3"/>
      <c r="R71" s="60"/>
      <c r="S71" s="26">
        <f t="shared" si="0"/>
        <v>0</v>
      </c>
      <c r="T71" s="26">
        <f t="shared" si="9"/>
        <v>0</v>
      </c>
      <c r="U71" s="21">
        <f t="shared" si="10"/>
        <v>0</v>
      </c>
      <c r="V71" s="42" t="str">
        <f t="shared" si="5"/>
        <v/>
      </c>
      <c r="W71" s="26" t="str">
        <f t="shared" si="11"/>
        <v/>
      </c>
      <c r="X71" s="22" t="str">
        <f t="shared" si="12"/>
        <v/>
      </c>
      <c r="Y71" s="22" t="str">
        <f t="shared" si="13"/>
        <v/>
      </c>
      <c r="Z71" s="26" t="str">
        <f t="shared" si="14"/>
        <v/>
      </c>
      <c r="AA71" s="27" t="str">
        <f t="shared" si="15"/>
        <v/>
      </c>
      <c r="AB71" s="69" t="str">
        <f t="shared" si="1"/>
        <v/>
      </c>
      <c r="AC71" s="60">
        <f t="shared" si="2"/>
        <v>0</v>
      </c>
      <c r="AD71" s="70" t="str">
        <f t="shared" si="16"/>
        <v/>
      </c>
      <c r="AE71" s="70" t="str">
        <f t="shared" si="17"/>
        <v/>
      </c>
      <c r="AF71" s="71" t="str">
        <f t="shared" si="6"/>
        <v/>
      </c>
      <c r="AG71" s="69">
        <f t="shared" si="18"/>
        <v>0</v>
      </c>
      <c r="AH71" s="60">
        <f t="shared" si="19"/>
        <v>0</v>
      </c>
      <c r="AI71" s="60">
        <f t="shared" si="20"/>
        <v>0</v>
      </c>
      <c r="AJ71" s="60">
        <f t="shared" si="21"/>
        <v>0</v>
      </c>
      <c r="AK71" s="60">
        <f t="shared" si="22"/>
        <v>0</v>
      </c>
      <c r="AL71" s="60">
        <f t="shared" si="23"/>
        <v>0</v>
      </c>
      <c r="AM71" s="60">
        <f t="shared" si="24"/>
        <v>0</v>
      </c>
      <c r="AN71" s="60">
        <f t="shared" si="25"/>
        <v>0</v>
      </c>
      <c r="AO71" s="60">
        <f t="shared" si="26"/>
        <v>0</v>
      </c>
      <c r="AP71" s="60">
        <f t="shared" si="27"/>
        <v>0</v>
      </c>
      <c r="AQ71" s="60">
        <f t="shared" si="28"/>
        <v>0</v>
      </c>
      <c r="AR71" s="60">
        <f t="shared" si="29"/>
        <v>0</v>
      </c>
      <c r="AS71" s="68">
        <f t="shared" si="30"/>
        <v>0</v>
      </c>
      <c r="AT71" s="68">
        <f t="shared" si="31"/>
        <v>0</v>
      </c>
      <c r="AU71" s="69" t="str">
        <f t="shared" si="32"/>
        <v/>
      </c>
      <c r="AV71" s="68" t="str">
        <f t="shared" si="33"/>
        <v/>
      </c>
      <c r="AW71" s="67" t="str">
        <f t="shared" si="34"/>
        <v/>
      </c>
      <c r="AX71" s="68" t="str">
        <f t="shared" si="3"/>
        <v/>
      </c>
      <c r="AY71" s="69" t="str">
        <f t="shared" si="4"/>
        <v/>
      </c>
      <c r="AZ71" s="68">
        <f t="shared" si="35"/>
        <v>0</v>
      </c>
      <c r="BA71" s="67" t="str">
        <f t="shared" si="7"/>
        <v/>
      </c>
      <c r="BB71" s="69" t="str">
        <f t="shared" si="36"/>
        <v/>
      </c>
      <c r="BC71" s="68" t="str">
        <f t="shared" si="37"/>
        <v/>
      </c>
      <c r="BD71" s="67" t="str">
        <f t="shared" si="8"/>
        <v/>
      </c>
    </row>
    <row r="72" spans="1:56" ht="12" x14ac:dyDescent="0.3">
      <c r="A72" s="445"/>
      <c r="B72" s="3"/>
      <c r="C72" s="3"/>
      <c r="D72" s="387"/>
      <c r="E72" s="3"/>
      <c r="F72" s="3"/>
      <c r="G72" s="3"/>
      <c r="H72" s="4"/>
      <c r="I72" s="9"/>
      <c r="J72" s="9"/>
      <c r="K72" s="9"/>
      <c r="L72" s="9"/>
      <c r="M72" s="8"/>
      <c r="N72" s="385"/>
      <c r="O72" s="386"/>
      <c r="P72" s="383"/>
      <c r="Q72" s="3"/>
      <c r="R72" s="60"/>
      <c r="S72" s="26">
        <f t="shared" si="0"/>
        <v>0</v>
      </c>
      <c r="T72" s="26">
        <f t="shared" si="9"/>
        <v>0</v>
      </c>
      <c r="U72" s="21">
        <f t="shared" si="10"/>
        <v>0</v>
      </c>
      <c r="V72" s="42" t="str">
        <f t="shared" si="5"/>
        <v/>
      </c>
      <c r="W72" s="26" t="str">
        <f t="shared" si="11"/>
        <v/>
      </c>
      <c r="X72" s="22" t="str">
        <f t="shared" si="12"/>
        <v/>
      </c>
      <c r="Y72" s="22" t="str">
        <f t="shared" si="13"/>
        <v/>
      </c>
      <c r="Z72" s="26" t="str">
        <f t="shared" si="14"/>
        <v/>
      </c>
      <c r="AA72" s="27" t="str">
        <f t="shared" si="15"/>
        <v/>
      </c>
      <c r="AB72" s="69" t="str">
        <f t="shared" si="1"/>
        <v/>
      </c>
      <c r="AC72" s="60">
        <f t="shared" si="2"/>
        <v>0</v>
      </c>
      <c r="AD72" s="70" t="str">
        <f t="shared" si="16"/>
        <v/>
      </c>
      <c r="AE72" s="70" t="str">
        <f t="shared" si="17"/>
        <v/>
      </c>
      <c r="AF72" s="71" t="str">
        <f t="shared" si="6"/>
        <v/>
      </c>
      <c r="AG72" s="69">
        <f t="shared" si="18"/>
        <v>0</v>
      </c>
      <c r="AH72" s="60">
        <f t="shared" si="19"/>
        <v>0</v>
      </c>
      <c r="AI72" s="60">
        <f t="shared" si="20"/>
        <v>0</v>
      </c>
      <c r="AJ72" s="60">
        <f t="shared" si="21"/>
        <v>0</v>
      </c>
      <c r="AK72" s="60">
        <f t="shared" si="22"/>
        <v>0</v>
      </c>
      <c r="AL72" s="60">
        <f t="shared" si="23"/>
        <v>0</v>
      </c>
      <c r="AM72" s="60">
        <f t="shared" si="24"/>
        <v>0</v>
      </c>
      <c r="AN72" s="60">
        <f t="shared" si="25"/>
        <v>0</v>
      </c>
      <c r="AO72" s="60">
        <f t="shared" si="26"/>
        <v>0</v>
      </c>
      <c r="AP72" s="60">
        <f t="shared" si="27"/>
        <v>0</v>
      </c>
      <c r="AQ72" s="60">
        <f t="shared" si="28"/>
        <v>0</v>
      </c>
      <c r="AR72" s="60">
        <f t="shared" si="29"/>
        <v>0</v>
      </c>
      <c r="AS72" s="68">
        <f t="shared" si="30"/>
        <v>0</v>
      </c>
      <c r="AT72" s="68">
        <f t="shared" si="31"/>
        <v>0</v>
      </c>
      <c r="AU72" s="69" t="str">
        <f t="shared" si="32"/>
        <v/>
      </c>
      <c r="AV72" s="68" t="str">
        <f t="shared" si="33"/>
        <v/>
      </c>
      <c r="AW72" s="67" t="str">
        <f t="shared" si="34"/>
        <v/>
      </c>
      <c r="AX72" s="68" t="str">
        <f t="shared" si="3"/>
        <v/>
      </c>
      <c r="AY72" s="69" t="str">
        <f t="shared" si="4"/>
        <v/>
      </c>
      <c r="AZ72" s="68">
        <f t="shared" si="35"/>
        <v>0</v>
      </c>
      <c r="BA72" s="67" t="str">
        <f t="shared" si="7"/>
        <v/>
      </c>
      <c r="BB72" s="69" t="str">
        <f t="shared" si="36"/>
        <v/>
      </c>
      <c r="BC72" s="68" t="str">
        <f t="shared" si="37"/>
        <v/>
      </c>
      <c r="BD72" s="67" t="str">
        <f t="shared" si="8"/>
        <v/>
      </c>
    </row>
    <row r="73" spans="1:56" ht="12" x14ac:dyDescent="0.3">
      <c r="A73" s="445"/>
      <c r="B73" s="3"/>
      <c r="C73" s="3"/>
      <c r="D73" s="387"/>
      <c r="E73" s="3"/>
      <c r="F73" s="3"/>
      <c r="G73" s="3"/>
      <c r="H73" s="4"/>
      <c r="I73" s="9"/>
      <c r="J73" s="9"/>
      <c r="K73" s="9"/>
      <c r="L73" s="9"/>
      <c r="M73" s="8"/>
      <c r="N73" s="385"/>
      <c r="O73" s="386"/>
      <c r="P73" s="383"/>
      <c r="Q73" s="3"/>
      <c r="R73" s="60"/>
      <c r="S73" s="26">
        <f t="shared" si="0"/>
        <v>0</v>
      </c>
      <c r="T73" s="26">
        <f t="shared" si="9"/>
        <v>0</v>
      </c>
      <c r="U73" s="21">
        <f t="shared" si="10"/>
        <v>0</v>
      </c>
      <c r="V73" s="42" t="str">
        <f t="shared" si="5"/>
        <v/>
      </c>
      <c r="W73" s="26" t="str">
        <f t="shared" si="11"/>
        <v/>
      </c>
      <c r="X73" s="22" t="str">
        <f t="shared" si="12"/>
        <v/>
      </c>
      <c r="Y73" s="22" t="str">
        <f t="shared" si="13"/>
        <v/>
      </c>
      <c r="Z73" s="26" t="str">
        <f t="shared" si="14"/>
        <v/>
      </c>
      <c r="AA73" s="27" t="str">
        <f t="shared" si="15"/>
        <v/>
      </c>
      <c r="AB73" s="69" t="str">
        <f t="shared" si="1"/>
        <v/>
      </c>
      <c r="AC73" s="60">
        <f t="shared" si="2"/>
        <v>0</v>
      </c>
      <c r="AD73" s="70" t="str">
        <f t="shared" si="16"/>
        <v/>
      </c>
      <c r="AE73" s="70" t="str">
        <f t="shared" si="17"/>
        <v/>
      </c>
      <c r="AF73" s="71" t="str">
        <f t="shared" si="6"/>
        <v/>
      </c>
      <c r="AG73" s="69">
        <f t="shared" si="18"/>
        <v>0</v>
      </c>
      <c r="AH73" s="60">
        <f t="shared" si="19"/>
        <v>0</v>
      </c>
      <c r="AI73" s="60">
        <f t="shared" si="20"/>
        <v>0</v>
      </c>
      <c r="AJ73" s="60">
        <f t="shared" si="21"/>
        <v>0</v>
      </c>
      <c r="AK73" s="60">
        <f t="shared" si="22"/>
        <v>0</v>
      </c>
      <c r="AL73" s="60">
        <f t="shared" si="23"/>
        <v>0</v>
      </c>
      <c r="AM73" s="60">
        <f t="shared" si="24"/>
        <v>0</v>
      </c>
      <c r="AN73" s="60">
        <f t="shared" si="25"/>
        <v>0</v>
      </c>
      <c r="AO73" s="60">
        <f t="shared" si="26"/>
        <v>0</v>
      </c>
      <c r="AP73" s="60">
        <f t="shared" si="27"/>
        <v>0</v>
      </c>
      <c r="AQ73" s="60">
        <f t="shared" si="28"/>
        <v>0</v>
      </c>
      <c r="AR73" s="60">
        <f t="shared" si="29"/>
        <v>0</v>
      </c>
      <c r="AS73" s="68">
        <f t="shared" si="30"/>
        <v>0</v>
      </c>
      <c r="AT73" s="68">
        <f t="shared" si="31"/>
        <v>0</v>
      </c>
      <c r="AU73" s="69" t="str">
        <f t="shared" si="32"/>
        <v/>
      </c>
      <c r="AV73" s="68" t="str">
        <f t="shared" si="33"/>
        <v/>
      </c>
      <c r="AW73" s="67" t="str">
        <f t="shared" si="34"/>
        <v/>
      </c>
      <c r="AX73" s="68" t="str">
        <f t="shared" si="3"/>
        <v/>
      </c>
      <c r="AY73" s="69" t="str">
        <f t="shared" si="4"/>
        <v/>
      </c>
      <c r="AZ73" s="68">
        <f t="shared" si="35"/>
        <v>0</v>
      </c>
      <c r="BA73" s="67" t="str">
        <f t="shared" si="7"/>
        <v/>
      </c>
      <c r="BB73" s="69" t="str">
        <f t="shared" si="36"/>
        <v/>
      </c>
      <c r="BC73" s="68" t="str">
        <f t="shared" si="37"/>
        <v/>
      </c>
      <c r="BD73" s="67" t="str">
        <f t="shared" si="8"/>
        <v/>
      </c>
    </row>
    <row r="74" spans="1:56" ht="12" x14ac:dyDescent="0.3">
      <c r="A74" s="445"/>
      <c r="B74" s="3"/>
      <c r="C74" s="3"/>
      <c r="D74" s="387"/>
      <c r="E74" s="3"/>
      <c r="F74" s="3"/>
      <c r="G74" s="3"/>
      <c r="H74" s="4"/>
      <c r="I74" s="9"/>
      <c r="J74" s="9"/>
      <c r="K74" s="9"/>
      <c r="L74" s="9"/>
      <c r="M74" s="8"/>
      <c r="N74" s="385"/>
      <c r="O74" s="386"/>
      <c r="P74" s="383"/>
      <c r="Q74" s="3"/>
      <c r="R74" s="60"/>
      <c r="S74" s="26">
        <f t="shared" si="0"/>
        <v>0</v>
      </c>
      <c r="T74" s="26">
        <f t="shared" si="9"/>
        <v>0</v>
      </c>
      <c r="U74" s="21">
        <f t="shared" si="10"/>
        <v>0</v>
      </c>
      <c r="V74" s="42" t="str">
        <f t="shared" si="5"/>
        <v/>
      </c>
      <c r="W74" s="26" t="str">
        <f t="shared" si="11"/>
        <v/>
      </c>
      <c r="X74" s="22" t="str">
        <f t="shared" si="12"/>
        <v/>
      </c>
      <c r="Y74" s="22" t="str">
        <f t="shared" si="13"/>
        <v/>
      </c>
      <c r="Z74" s="26" t="str">
        <f t="shared" si="14"/>
        <v/>
      </c>
      <c r="AA74" s="27" t="str">
        <f t="shared" si="15"/>
        <v/>
      </c>
      <c r="AB74" s="69" t="str">
        <f t="shared" si="1"/>
        <v/>
      </c>
      <c r="AC74" s="60">
        <f t="shared" si="2"/>
        <v>0</v>
      </c>
      <c r="AD74" s="70" t="str">
        <f t="shared" si="16"/>
        <v/>
      </c>
      <c r="AE74" s="70" t="str">
        <f t="shared" si="17"/>
        <v/>
      </c>
      <c r="AF74" s="71" t="str">
        <f t="shared" si="6"/>
        <v/>
      </c>
      <c r="AG74" s="69">
        <f t="shared" si="18"/>
        <v>0</v>
      </c>
      <c r="AH74" s="60">
        <f t="shared" si="19"/>
        <v>0</v>
      </c>
      <c r="AI74" s="60">
        <f t="shared" si="20"/>
        <v>0</v>
      </c>
      <c r="AJ74" s="60">
        <f t="shared" si="21"/>
        <v>0</v>
      </c>
      <c r="AK74" s="60">
        <f t="shared" si="22"/>
        <v>0</v>
      </c>
      <c r="AL74" s="60">
        <f t="shared" si="23"/>
        <v>0</v>
      </c>
      <c r="AM74" s="60">
        <f t="shared" si="24"/>
        <v>0</v>
      </c>
      <c r="AN74" s="60">
        <f t="shared" si="25"/>
        <v>0</v>
      </c>
      <c r="AO74" s="60">
        <f t="shared" si="26"/>
        <v>0</v>
      </c>
      <c r="AP74" s="60">
        <f t="shared" si="27"/>
        <v>0</v>
      </c>
      <c r="AQ74" s="60">
        <f t="shared" si="28"/>
        <v>0</v>
      </c>
      <c r="AR74" s="60">
        <f t="shared" si="29"/>
        <v>0</v>
      </c>
      <c r="AS74" s="68">
        <f t="shared" si="30"/>
        <v>0</v>
      </c>
      <c r="AT74" s="68">
        <f t="shared" si="31"/>
        <v>0</v>
      </c>
      <c r="AU74" s="69" t="str">
        <f t="shared" si="32"/>
        <v/>
      </c>
      <c r="AV74" s="68" t="str">
        <f t="shared" si="33"/>
        <v/>
      </c>
      <c r="AW74" s="67" t="str">
        <f t="shared" si="34"/>
        <v/>
      </c>
      <c r="AX74" s="68" t="str">
        <f t="shared" si="3"/>
        <v/>
      </c>
      <c r="AY74" s="69" t="str">
        <f t="shared" si="4"/>
        <v/>
      </c>
      <c r="AZ74" s="68">
        <f t="shared" si="35"/>
        <v>0</v>
      </c>
      <c r="BA74" s="67" t="str">
        <f t="shared" si="7"/>
        <v/>
      </c>
      <c r="BB74" s="69" t="str">
        <f t="shared" si="36"/>
        <v/>
      </c>
      <c r="BC74" s="68" t="str">
        <f t="shared" si="37"/>
        <v/>
      </c>
      <c r="BD74" s="67" t="str">
        <f t="shared" si="8"/>
        <v/>
      </c>
    </row>
    <row r="75" spans="1:56" ht="12" x14ac:dyDescent="0.3">
      <c r="A75" s="445"/>
      <c r="B75" s="3"/>
      <c r="C75" s="3"/>
      <c r="D75" s="387"/>
      <c r="E75" s="3"/>
      <c r="F75" s="3"/>
      <c r="G75" s="3"/>
      <c r="H75" s="4"/>
      <c r="I75" s="9"/>
      <c r="J75" s="9"/>
      <c r="K75" s="9"/>
      <c r="L75" s="9"/>
      <c r="M75" s="8"/>
      <c r="N75" s="385"/>
      <c r="O75" s="386"/>
      <c r="P75" s="383"/>
      <c r="Q75" s="3"/>
      <c r="R75" s="60"/>
      <c r="S75" s="26">
        <f t="shared" si="0"/>
        <v>0</v>
      </c>
      <c r="T75" s="26">
        <f t="shared" si="9"/>
        <v>0</v>
      </c>
      <c r="U75" s="21">
        <f t="shared" si="10"/>
        <v>0</v>
      </c>
      <c r="V75" s="42" t="str">
        <f t="shared" si="5"/>
        <v/>
      </c>
      <c r="W75" s="26" t="str">
        <f t="shared" si="11"/>
        <v/>
      </c>
      <c r="X75" s="22" t="str">
        <f t="shared" si="12"/>
        <v/>
      </c>
      <c r="Y75" s="22" t="str">
        <f t="shared" si="13"/>
        <v/>
      </c>
      <c r="Z75" s="26" t="str">
        <f t="shared" si="14"/>
        <v/>
      </c>
      <c r="AA75" s="27" t="str">
        <f t="shared" si="15"/>
        <v/>
      </c>
      <c r="AB75" s="69" t="str">
        <f t="shared" si="1"/>
        <v/>
      </c>
      <c r="AC75" s="60">
        <f t="shared" si="2"/>
        <v>0</v>
      </c>
      <c r="AD75" s="70" t="str">
        <f t="shared" si="16"/>
        <v/>
      </c>
      <c r="AE75" s="70" t="str">
        <f t="shared" si="17"/>
        <v/>
      </c>
      <c r="AF75" s="71" t="str">
        <f t="shared" si="6"/>
        <v/>
      </c>
      <c r="AG75" s="69">
        <f t="shared" si="18"/>
        <v>0</v>
      </c>
      <c r="AH75" s="60">
        <f t="shared" si="19"/>
        <v>0</v>
      </c>
      <c r="AI75" s="60">
        <f t="shared" si="20"/>
        <v>0</v>
      </c>
      <c r="AJ75" s="60">
        <f t="shared" si="21"/>
        <v>0</v>
      </c>
      <c r="AK75" s="60">
        <f t="shared" si="22"/>
        <v>0</v>
      </c>
      <c r="AL75" s="60">
        <f t="shared" si="23"/>
        <v>0</v>
      </c>
      <c r="AM75" s="60">
        <f t="shared" si="24"/>
        <v>0</v>
      </c>
      <c r="AN75" s="60">
        <f t="shared" si="25"/>
        <v>0</v>
      </c>
      <c r="AO75" s="60">
        <f t="shared" si="26"/>
        <v>0</v>
      </c>
      <c r="AP75" s="60">
        <f t="shared" si="27"/>
        <v>0</v>
      </c>
      <c r="AQ75" s="60">
        <f t="shared" si="28"/>
        <v>0</v>
      </c>
      <c r="AR75" s="60">
        <f t="shared" si="29"/>
        <v>0</v>
      </c>
      <c r="AS75" s="68">
        <f t="shared" si="30"/>
        <v>0</v>
      </c>
      <c r="AT75" s="68">
        <f t="shared" si="31"/>
        <v>0</v>
      </c>
      <c r="AU75" s="69" t="str">
        <f t="shared" si="32"/>
        <v/>
      </c>
      <c r="AV75" s="68" t="str">
        <f t="shared" si="33"/>
        <v/>
      </c>
      <c r="AW75" s="67" t="str">
        <f t="shared" si="34"/>
        <v/>
      </c>
      <c r="AX75" s="68" t="str">
        <f t="shared" si="3"/>
        <v/>
      </c>
      <c r="AY75" s="69" t="str">
        <f t="shared" si="4"/>
        <v/>
      </c>
      <c r="AZ75" s="68">
        <f t="shared" si="35"/>
        <v>0</v>
      </c>
      <c r="BA75" s="67" t="str">
        <f t="shared" si="7"/>
        <v/>
      </c>
      <c r="BB75" s="69" t="str">
        <f t="shared" si="36"/>
        <v/>
      </c>
      <c r="BC75" s="68" t="str">
        <f t="shared" si="37"/>
        <v/>
      </c>
      <c r="BD75" s="67" t="str">
        <f t="shared" si="8"/>
        <v/>
      </c>
    </row>
    <row r="76" spans="1:56" ht="12" x14ac:dyDescent="0.3">
      <c r="A76" s="445"/>
      <c r="B76" s="3"/>
      <c r="C76" s="3"/>
      <c r="D76" s="387"/>
      <c r="E76" s="3"/>
      <c r="F76" s="3"/>
      <c r="G76" s="3"/>
      <c r="H76" s="4"/>
      <c r="I76" s="9"/>
      <c r="J76" s="9"/>
      <c r="K76" s="9"/>
      <c r="L76" s="9"/>
      <c r="M76" s="8"/>
      <c r="N76" s="385"/>
      <c r="O76" s="386"/>
      <c r="P76" s="383"/>
      <c r="Q76" s="3"/>
      <c r="R76" s="60"/>
      <c r="S76" s="26">
        <f t="shared" si="0"/>
        <v>0</v>
      </c>
      <c r="T76" s="26">
        <f t="shared" si="9"/>
        <v>0</v>
      </c>
      <c r="U76" s="21">
        <f t="shared" si="10"/>
        <v>0</v>
      </c>
      <c r="V76" s="42" t="str">
        <f t="shared" si="5"/>
        <v/>
      </c>
      <c r="W76" s="26" t="str">
        <f t="shared" si="11"/>
        <v/>
      </c>
      <c r="X76" s="22" t="str">
        <f t="shared" si="12"/>
        <v/>
      </c>
      <c r="Y76" s="22" t="str">
        <f t="shared" si="13"/>
        <v/>
      </c>
      <c r="Z76" s="26" t="str">
        <f t="shared" si="14"/>
        <v/>
      </c>
      <c r="AA76" s="27" t="str">
        <f t="shared" si="15"/>
        <v/>
      </c>
      <c r="AB76" s="69" t="str">
        <f t="shared" si="1"/>
        <v/>
      </c>
      <c r="AC76" s="60">
        <f t="shared" si="2"/>
        <v>0</v>
      </c>
      <c r="AD76" s="70" t="str">
        <f t="shared" si="16"/>
        <v/>
      </c>
      <c r="AE76" s="70" t="str">
        <f t="shared" si="17"/>
        <v/>
      </c>
      <c r="AF76" s="71" t="str">
        <f t="shared" si="6"/>
        <v/>
      </c>
      <c r="AG76" s="69">
        <f t="shared" si="18"/>
        <v>0</v>
      </c>
      <c r="AH76" s="60">
        <f t="shared" si="19"/>
        <v>0</v>
      </c>
      <c r="AI76" s="60">
        <f t="shared" si="20"/>
        <v>0</v>
      </c>
      <c r="AJ76" s="60">
        <f t="shared" si="21"/>
        <v>0</v>
      </c>
      <c r="AK76" s="60">
        <f t="shared" si="22"/>
        <v>0</v>
      </c>
      <c r="AL76" s="60">
        <f t="shared" si="23"/>
        <v>0</v>
      </c>
      <c r="AM76" s="60">
        <f t="shared" si="24"/>
        <v>0</v>
      </c>
      <c r="AN76" s="60">
        <f t="shared" si="25"/>
        <v>0</v>
      </c>
      <c r="AO76" s="60">
        <f t="shared" si="26"/>
        <v>0</v>
      </c>
      <c r="AP76" s="60">
        <f t="shared" si="27"/>
        <v>0</v>
      </c>
      <c r="AQ76" s="60">
        <f t="shared" si="28"/>
        <v>0</v>
      </c>
      <c r="AR76" s="60">
        <f t="shared" si="29"/>
        <v>0</v>
      </c>
      <c r="AS76" s="68">
        <f t="shared" si="30"/>
        <v>0</v>
      </c>
      <c r="AT76" s="68">
        <f t="shared" si="31"/>
        <v>0</v>
      </c>
      <c r="AU76" s="69" t="str">
        <f t="shared" si="32"/>
        <v/>
      </c>
      <c r="AV76" s="68" t="str">
        <f t="shared" si="33"/>
        <v/>
      </c>
      <c r="AW76" s="67" t="str">
        <f t="shared" si="34"/>
        <v/>
      </c>
      <c r="AX76" s="68" t="str">
        <f t="shared" si="3"/>
        <v/>
      </c>
      <c r="AY76" s="69" t="str">
        <f t="shared" si="4"/>
        <v/>
      </c>
      <c r="AZ76" s="68">
        <f t="shared" si="35"/>
        <v>0</v>
      </c>
      <c r="BA76" s="67" t="str">
        <f t="shared" si="7"/>
        <v/>
      </c>
      <c r="BB76" s="69" t="str">
        <f t="shared" si="36"/>
        <v/>
      </c>
      <c r="BC76" s="68" t="str">
        <f t="shared" si="37"/>
        <v/>
      </c>
      <c r="BD76" s="67" t="str">
        <f t="shared" si="8"/>
        <v/>
      </c>
    </row>
    <row r="77" spans="1:56" ht="12" x14ac:dyDescent="0.3">
      <c r="A77" s="445"/>
      <c r="B77" s="3"/>
      <c r="C77" s="3"/>
      <c r="D77" s="387"/>
      <c r="E77" s="3"/>
      <c r="F77" s="3"/>
      <c r="G77" s="3"/>
      <c r="H77" s="4"/>
      <c r="I77" s="9"/>
      <c r="J77" s="9"/>
      <c r="K77" s="9"/>
      <c r="L77" s="9"/>
      <c r="M77" s="8"/>
      <c r="N77" s="385"/>
      <c r="O77" s="386"/>
      <c r="P77" s="383"/>
      <c r="Q77" s="3"/>
      <c r="R77" s="60"/>
      <c r="S77" s="26">
        <f t="shared" si="0"/>
        <v>0</v>
      </c>
      <c r="T77" s="26">
        <f t="shared" si="9"/>
        <v>0</v>
      </c>
      <c r="U77" s="21">
        <f t="shared" si="10"/>
        <v>0</v>
      </c>
      <c r="V77" s="42" t="str">
        <f t="shared" si="5"/>
        <v/>
      </c>
      <c r="W77" s="26" t="str">
        <f t="shared" si="11"/>
        <v/>
      </c>
      <c r="X77" s="22" t="str">
        <f t="shared" si="12"/>
        <v/>
      </c>
      <c r="Y77" s="22" t="str">
        <f t="shared" si="13"/>
        <v/>
      </c>
      <c r="Z77" s="26" t="str">
        <f t="shared" si="14"/>
        <v/>
      </c>
      <c r="AA77" s="27" t="str">
        <f t="shared" si="15"/>
        <v/>
      </c>
      <c r="AB77" s="69" t="str">
        <f t="shared" si="1"/>
        <v/>
      </c>
      <c r="AC77" s="60">
        <f t="shared" si="2"/>
        <v>0</v>
      </c>
      <c r="AD77" s="70" t="str">
        <f t="shared" si="16"/>
        <v/>
      </c>
      <c r="AE77" s="70" t="str">
        <f t="shared" si="17"/>
        <v/>
      </c>
      <c r="AF77" s="71" t="str">
        <f t="shared" si="6"/>
        <v/>
      </c>
      <c r="AG77" s="69">
        <f t="shared" si="18"/>
        <v>0</v>
      </c>
      <c r="AH77" s="60">
        <f t="shared" si="19"/>
        <v>0</v>
      </c>
      <c r="AI77" s="60">
        <f t="shared" si="20"/>
        <v>0</v>
      </c>
      <c r="AJ77" s="60">
        <f t="shared" si="21"/>
        <v>0</v>
      </c>
      <c r="AK77" s="60">
        <f t="shared" si="22"/>
        <v>0</v>
      </c>
      <c r="AL77" s="60">
        <f t="shared" si="23"/>
        <v>0</v>
      </c>
      <c r="AM77" s="60">
        <f t="shared" si="24"/>
        <v>0</v>
      </c>
      <c r="AN77" s="60">
        <f t="shared" si="25"/>
        <v>0</v>
      </c>
      <c r="AO77" s="60">
        <f t="shared" si="26"/>
        <v>0</v>
      </c>
      <c r="AP77" s="60">
        <f t="shared" si="27"/>
        <v>0</v>
      </c>
      <c r="AQ77" s="60">
        <f t="shared" si="28"/>
        <v>0</v>
      </c>
      <c r="AR77" s="60">
        <f t="shared" si="29"/>
        <v>0</v>
      </c>
      <c r="AS77" s="68">
        <f t="shared" si="30"/>
        <v>0</v>
      </c>
      <c r="AT77" s="68">
        <f t="shared" si="31"/>
        <v>0</v>
      </c>
      <c r="AU77" s="69" t="str">
        <f t="shared" si="32"/>
        <v/>
      </c>
      <c r="AV77" s="68" t="str">
        <f t="shared" si="33"/>
        <v/>
      </c>
      <c r="AW77" s="67" t="str">
        <f t="shared" si="34"/>
        <v/>
      </c>
      <c r="AX77" s="68" t="str">
        <f t="shared" si="3"/>
        <v/>
      </c>
      <c r="AY77" s="69" t="str">
        <f t="shared" si="4"/>
        <v/>
      </c>
      <c r="AZ77" s="68">
        <f t="shared" si="35"/>
        <v>0</v>
      </c>
      <c r="BA77" s="67" t="str">
        <f t="shared" si="7"/>
        <v/>
      </c>
      <c r="BB77" s="69" t="str">
        <f t="shared" si="36"/>
        <v/>
      </c>
      <c r="BC77" s="68" t="str">
        <f t="shared" si="37"/>
        <v/>
      </c>
      <c r="BD77" s="67" t="str">
        <f t="shared" si="8"/>
        <v/>
      </c>
    </row>
    <row r="78" spans="1:56" ht="12" x14ac:dyDescent="0.3">
      <c r="A78" s="445"/>
      <c r="B78" s="3"/>
      <c r="C78" s="3"/>
      <c r="D78" s="387"/>
      <c r="E78" s="3"/>
      <c r="F78" s="3"/>
      <c r="G78" s="3"/>
      <c r="H78" s="4"/>
      <c r="I78" s="9"/>
      <c r="J78" s="9"/>
      <c r="K78" s="9"/>
      <c r="L78" s="9"/>
      <c r="M78" s="8"/>
      <c r="N78" s="385"/>
      <c r="O78" s="386"/>
      <c r="P78" s="383"/>
      <c r="Q78" s="3"/>
      <c r="R78" s="60"/>
      <c r="S78" s="26">
        <f t="shared" si="0"/>
        <v>0</v>
      </c>
      <c r="T78" s="26">
        <f t="shared" si="9"/>
        <v>0</v>
      </c>
      <c r="U78" s="21">
        <f t="shared" si="10"/>
        <v>0</v>
      </c>
      <c r="V78" s="42" t="str">
        <f t="shared" si="5"/>
        <v/>
      </c>
      <c r="W78" s="26" t="str">
        <f t="shared" si="11"/>
        <v/>
      </c>
      <c r="X78" s="22" t="str">
        <f t="shared" si="12"/>
        <v/>
      </c>
      <c r="Y78" s="22" t="str">
        <f t="shared" si="13"/>
        <v/>
      </c>
      <c r="Z78" s="26" t="str">
        <f t="shared" si="14"/>
        <v/>
      </c>
      <c r="AA78" s="27" t="str">
        <f t="shared" si="15"/>
        <v/>
      </c>
      <c r="AB78" s="69" t="str">
        <f t="shared" si="1"/>
        <v/>
      </c>
      <c r="AC78" s="60">
        <f t="shared" si="2"/>
        <v>0</v>
      </c>
      <c r="AD78" s="70" t="str">
        <f t="shared" si="16"/>
        <v/>
      </c>
      <c r="AE78" s="70" t="str">
        <f t="shared" si="17"/>
        <v/>
      </c>
      <c r="AF78" s="71" t="str">
        <f t="shared" si="6"/>
        <v/>
      </c>
      <c r="AG78" s="69">
        <f t="shared" si="18"/>
        <v>0</v>
      </c>
      <c r="AH78" s="60">
        <f t="shared" si="19"/>
        <v>0</v>
      </c>
      <c r="AI78" s="60">
        <f t="shared" si="20"/>
        <v>0</v>
      </c>
      <c r="AJ78" s="60">
        <f t="shared" si="21"/>
        <v>0</v>
      </c>
      <c r="AK78" s="60">
        <f t="shared" si="22"/>
        <v>0</v>
      </c>
      <c r="AL78" s="60">
        <f t="shared" si="23"/>
        <v>0</v>
      </c>
      <c r="AM78" s="60">
        <f t="shared" si="24"/>
        <v>0</v>
      </c>
      <c r="AN78" s="60">
        <f t="shared" si="25"/>
        <v>0</v>
      </c>
      <c r="AO78" s="60">
        <f t="shared" si="26"/>
        <v>0</v>
      </c>
      <c r="AP78" s="60">
        <f t="shared" si="27"/>
        <v>0</v>
      </c>
      <c r="AQ78" s="60">
        <f t="shared" si="28"/>
        <v>0</v>
      </c>
      <c r="AR78" s="60">
        <f t="shared" si="29"/>
        <v>0</v>
      </c>
      <c r="AS78" s="68">
        <f t="shared" si="30"/>
        <v>0</v>
      </c>
      <c r="AT78" s="68">
        <f t="shared" si="31"/>
        <v>0</v>
      </c>
      <c r="AU78" s="69" t="str">
        <f t="shared" si="32"/>
        <v/>
      </c>
      <c r="AV78" s="68" t="str">
        <f t="shared" si="33"/>
        <v/>
      </c>
      <c r="AW78" s="67" t="str">
        <f t="shared" si="34"/>
        <v/>
      </c>
      <c r="AX78" s="68" t="str">
        <f t="shared" si="3"/>
        <v/>
      </c>
      <c r="AY78" s="69" t="str">
        <f t="shared" si="4"/>
        <v/>
      </c>
      <c r="AZ78" s="68">
        <f t="shared" si="35"/>
        <v>0</v>
      </c>
      <c r="BA78" s="67" t="str">
        <f t="shared" si="7"/>
        <v/>
      </c>
      <c r="BB78" s="69" t="str">
        <f t="shared" si="36"/>
        <v/>
      </c>
      <c r="BC78" s="68" t="str">
        <f t="shared" si="37"/>
        <v/>
      </c>
      <c r="BD78" s="67" t="str">
        <f t="shared" si="8"/>
        <v/>
      </c>
    </row>
    <row r="79" spans="1:56" ht="12" x14ac:dyDescent="0.3">
      <c r="A79" s="445"/>
      <c r="B79" s="3"/>
      <c r="C79" s="3"/>
      <c r="D79" s="387"/>
      <c r="E79" s="3"/>
      <c r="F79" s="3"/>
      <c r="G79" s="3"/>
      <c r="H79" s="4"/>
      <c r="I79" s="9"/>
      <c r="J79" s="9"/>
      <c r="K79" s="9"/>
      <c r="L79" s="9"/>
      <c r="M79" s="8"/>
      <c r="N79" s="385"/>
      <c r="O79" s="386"/>
      <c r="P79" s="383"/>
      <c r="Q79" s="3"/>
      <c r="R79" s="60"/>
      <c r="S79" s="26">
        <f t="shared" si="0"/>
        <v>0</v>
      </c>
      <c r="T79" s="26">
        <f t="shared" si="9"/>
        <v>0</v>
      </c>
      <c r="U79" s="21">
        <f t="shared" si="10"/>
        <v>0</v>
      </c>
      <c r="V79" s="42" t="str">
        <f t="shared" si="5"/>
        <v/>
      </c>
      <c r="W79" s="26" t="str">
        <f t="shared" si="11"/>
        <v/>
      </c>
      <c r="X79" s="22" t="str">
        <f t="shared" si="12"/>
        <v/>
      </c>
      <c r="Y79" s="22" t="str">
        <f t="shared" si="13"/>
        <v/>
      </c>
      <c r="Z79" s="26" t="str">
        <f t="shared" si="14"/>
        <v/>
      </c>
      <c r="AA79" s="27" t="str">
        <f t="shared" si="15"/>
        <v/>
      </c>
      <c r="AB79" s="69" t="str">
        <f t="shared" si="1"/>
        <v/>
      </c>
      <c r="AC79" s="60">
        <f t="shared" si="2"/>
        <v>0</v>
      </c>
      <c r="AD79" s="70" t="str">
        <f t="shared" si="16"/>
        <v/>
      </c>
      <c r="AE79" s="70" t="str">
        <f t="shared" si="17"/>
        <v/>
      </c>
      <c r="AF79" s="71" t="str">
        <f t="shared" si="6"/>
        <v/>
      </c>
      <c r="AG79" s="69">
        <f t="shared" si="18"/>
        <v>0</v>
      </c>
      <c r="AH79" s="60">
        <f t="shared" si="19"/>
        <v>0</v>
      </c>
      <c r="AI79" s="60">
        <f t="shared" si="20"/>
        <v>0</v>
      </c>
      <c r="AJ79" s="60">
        <f t="shared" si="21"/>
        <v>0</v>
      </c>
      <c r="AK79" s="60">
        <f t="shared" si="22"/>
        <v>0</v>
      </c>
      <c r="AL79" s="60">
        <f t="shared" si="23"/>
        <v>0</v>
      </c>
      <c r="AM79" s="60">
        <f t="shared" si="24"/>
        <v>0</v>
      </c>
      <c r="AN79" s="60">
        <f t="shared" si="25"/>
        <v>0</v>
      </c>
      <c r="AO79" s="60">
        <f t="shared" si="26"/>
        <v>0</v>
      </c>
      <c r="AP79" s="60">
        <f t="shared" si="27"/>
        <v>0</v>
      </c>
      <c r="AQ79" s="60">
        <f t="shared" si="28"/>
        <v>0</v>
      </c>
      <c r="AR79" s="60">
        <f t="shared" si="29"/>
        <v>0</v>
      </c>
      <c r="AS79" s="68">
        <f t="shared" si="30"/>
        <v>0</v>
      </c>
      <c r="AT79" s="68">
        <f t="shared" si="31"/>
        <v>0</v>
      </c>
      <c r="AU79" s="69" t="str">
        <f t="shared" si="32"/>
        <v/>
      </c>
      <c r="AV79" s="68" t="str">
        <f t="shared" si="33"/>
        <v/>
      </c>
      <c r="AW79" s="67" t="str">
        <f t="shared" si="34"/>
        <v/>
      </c>
      <c r="AX79" s="68" t="str">
        <f t="shared" si="3"/>
        <v/>
      </c>
      <c r="AY79" s="69" t="str">
        <f t="shared" si="4"/>
        <v/>
      </c>
      <c r="AZ79" s="68">
        <f t="shared" si="35"/>
        <v>0</v>
      </c>
      <c r="BA79" s="67" t="str">
        <f t="shared" si="7"/>
        <v/>
      </c>
      <c r="BB79" s="69" t="str">
        <f t="shared" si="36"/>
        <v/>
      </c>
      <c r="BC79" s="68" t="str">
        <f t="shared" si="37"/>
        <v/>
      </c>
      <c r="BD79" s="67" t="str">
        <f t="shared" si="8"/>
        <v/>
      </c>
    </row>
    <row r="80" spans="1:56" ht="12" x14ac:dyDescent="0.3">
      <c r="A80" s="445"/>
      <c r="B80" s="3"/>
      <c r="C80" s="3"/>
      <c r="D80" s="387"/>
      <c r="E80" s="3"/>
      <c r="F80" s="3"/>
      <c r="G80" s="3"/>
      <c r="H80" s="4"/>
      <c r="I80" s="9"/>
      <c r="J80" s="9"/>
      <c r="K80" s="9"/>
      <c r="L80" s="9"/>
      <c r="M80" s="8"/>
      <c r="N80" s="385"/>
      <c r="O80" s="386"/>
      <c r="P80" s="383"/>
      <c r="Q80" s="3"/>
      <c r="R80" s="60"/>
      <c r="S80" s="26">
        <f t="shared" si="0"/>
        <v>0</v>
      </c>
      <c r="T80" s="26">
        <f t="shared" si="9"/>
        <v>0</v>
      </c>
      <c r="U80" s="21">
        <f t="shared" si="10"/>
        <v>0</v>
      </c>
      <c r="V80" s="42" t="str">
        <f t="shared" ref="V80:V143" si="38">G80&amp;F80&amp;H80</f>
        <v/>
      </c>
      <c r="W80" s="26" t="str">
        <f t="shared" si="11"/>
        <v/>
      </c>
      <c r="X80" s="22" t="str">
        <f t="shared" si="12"/>
        <v/>
      </c>
      <c r="Y80" s="22" t="str">
        <f t="shared" si="13"/>
        <v/>
      </c>
      <c r="Z80" s="26" t="str">
        <f t="shared" si="14"/>
        <v/>
      </c>
      <c r="AA80" s="27" t="str">
        <f t="shared" si="15"/>
        <v/>
      </c>
      <c r="AB80" s="69" t="str">
        <f t="shared" si="1"/>
        <v/>
      </c>
      <c r="AC80" s="60">
        <f t="shared" si="2"/>
        <v>0</v>
      </c>
      <c r="AD80" s="70" t="str">
        <f t="shared" si="16"/>
        <v/>
      </c>
      <c r="AE80" s="70" t="str">
        <f t="shared" si="17"/>
        <v/>
      </c>
      <c r="AF80" s="71" t="str">
        <f t="shared" si="6"/>
        <v/>
      </c>
      <c r="AG80" s="69">
        <f t="shared" si="18"/>
        <v>0</v>
      </c>
      <c r="AH80" s="60">
        <f t="shared" si="19"/>
        <v>0</v>
      </c>
      <c r="AI80" s="60">
        <f t="shared" si="20"/>
        <v>0</v>
      </c>
      <c r="AJ80" s="60">
        <f t="shared" si="21"/>
        <v>0</v>
      </c>
      <c r="AK80" s="60">
        <f t="shared" si="22"/>
        <v>0</v>
      </c>
      <c r="AL80" s="60">
        <f t="shared" si="23"/>
        <v>0</v>
      </c>
      <c r="AM80" s="60">
        <f t="shared" si="24"/>
        <v>0</v>
      </c>
      <c r="AN80" s="60">
        <f t="shared" si="25"/>
        <v>0</v>
      </c>
      <c r="AO80" s="60">
        <f t="shared" si="26"/>
        <v>0</v>
      </c>
      <c r="AP80" s="60">
        <f t="shared" si="27"/>
        <v>0</v>
      </c>
      <c r="AQ80" s="60">
        <f t="shared" si="28"/>
        <v>0</v>
      </c>
      <c r="AR80" s="60">
        <f t="shared" si="29"/>
        <v>0</v>
      </c>
      <c r="AS80" s="68">
        <f t="shared" si="30"/>
        <v>0</v>
      </c>
      <c r="AT80" s="68">
        <f t="shared" si="31"/>
        <v>0</v>
      </c>
      <c r="AU80" s="69" t="str">
        <f t="shared" si="32"/>
        <v/>
      </c>
      <c r="AV80" s="68" t="str">
        <f t="shared" si="33"/>
        <v/>
      </c>
      <c r="AW80" s="67" t="str">
        <f t="shared" si="34"/>
        <v/>
      </c>
      <c r="AX80" s="68" t="str">
        <f t="shared" si="3"/>
        <v/>
      </c>
      <c r="AY80" s="69" t="str">
        <f t="shared" si="4"/>
        <v/>
      </c>
      <c r="AZ80" s="68">
        <f t="shared" si="35"/>
        <v>0</v>
      </c>
      <c r="BA80" s="67" t="str">
        <f t="shared" si="7"/>
        <v/>
      </c>
      <c r="BB80" s="69" t="str">
        <f t="shared" si="36"/>
        <v/>
      </c>
      <c r="BC80" s="68" t="str">
        <f t="shared" si="37"/>
        <v/>
      </c>
      <c r="BD80" s="67" t="str">
        <f t="shared" si="8"/>
        <v/>
      </c>
    </row>
    <row r="81" spans="1:56" ht="12" x14ac:dyDescent="0.3">
      <c r="A81" s="445"/>
      <c r="B81" s="3"/>
      <c r="C81" s="3"/>
      <c r="D81" s="387"/>
      <c r="E81" s="3"/>
      <c r="F81" s="3"/>
      <c r="G81" s="3"/>
      <c r="H81" s="4"/>
      <c r="I81" s="9"/>
      <c r="J81" s="9"/>
      <c r="K81" s="9"/>
      <c r="L81" s="9"/>
      <c r="M81" s="8"/>
      <c r="N81" s="385"/>
      <c r="O81" s="386"/>
      <c r="P81" s="383"/>
      <c r="Q81" s="3"/>
      <c r="R81" s="60"/>
      <c r="S81" s="26">
        <f t="shared" si="0"/>
        <v>0</v>
      </c>
      <c r="T81" s="26">
        <f t="shared" ref="T81:T144" si="39">IF(ISBLANK(G81),0,IF(AND($C$11&gt;2014,D81=$C$382,G81&lt;&gt;$E$385),1,IF(AND(G81&lt;&gt;$E$384,D81=$C$382,$C$11&lt;2015,OR(AND(H81=$F$384,$C$11&gt;2011),AND(H81=$F$385,$C$11&gt;2010))),1,0)))</f>
        <v>0</v>
      </c>
      <c r="U81" s="21">
        <f t="shared" ref="U81:U144" si="40">IF(AND(G81&lt;&gt;$E$383,D81=$C$382,C81=$B$381,$C$11&gt;2005,OR(AND(H81=$F$384,$C$11&lt;2012),AND(H81=$F$385,$C$11&lt;2011))),1,IF(AND(G81=$E$383,D81=$C$382,C81&lt;&gt;$B$381,$C$11&gt;2005,OR(AND(H81=$F$384,$C$11&lt;2012),AND(H81=$F$385,$C$11&lt;2011))),1,0))</f>
        <v>0</v>
      </c>
      <c r="V81" s="42" t="str">
        <f t="shared" si="38"/>
        <v/>
      </c>
      <c r="W81" s="26" t="str">
        <f t="shared" ref="W81:W144" si="41">IF(AND(C81=$B$382,D81=$C$381,G81=$E$383,F81=$D$382,$C$11&lt;2013,H81=$F$384),0.2,IF(AND(C81=$B$382,F81=$D$382,G81=$E$383,H81=$F$385,$C$11&lt;2013),0.24,""))</f>
        <v/>
      </c>
      <c r="X81" s="22" t="str">
        <f t="shared" ref="X81:X144" si="42">IF(AND(S81&lt;&gt;0,C81=$B$382,W81=""),IF(VLOOKUP(V81,$S$319:$AA$360,5,FALSE)&lt;&gt;0,VLOOKUP(V81,$S$319:$AA$360,5,FALSE),""),"")</f>
        <v/>
      </c>
      <c r="Y81" s="22" t="str">
        <f t="shared" ref="Y81:Y144" si="43">IF(AND(S81&lt;&gt;0,C81=$B$381,W81=""),IF(VLOOKUP(V81,$S$319:$AA$360,7,FALSE)&lt;&gt;0,VLOOKUP(V81,$S$319:$AA$360,7,FALSE),""),"")</f>
        <v/>
      </c>
      <c r="Z81" s="26" t="str">
        <f t="shared" ref="Z81:Z144" si="44">IF(AND(S81&lt;&gt;0,C81=$B$382),VLOOKUP(V81,$S$319:$AA$360,6,FALSE),"")</f>
        <v/>
      </c>
      <c r="AA81" s="27" t="str">
        <f t="shared" ref="AA81:AA144" si="45">IF(AND(S81&lt;&gt;0,C81=$B$381),VLOOKUP(V81,$S$319:$AA$360,8,FALSE),"")</f>
        <v/>
      </c>
      <c r="AB81" s="69" t="str">
        <f t="shared" si="1"/>
        <v/>
      </c>
      <c r="AC81" s="60">
        <f t="shared" si="2"/>
        <v>0</v>
      </c>
      <c r="AD81" s="70" t="str">
        <f t="shared" ref="AD81:AD144" si="46">IF(C81=$B$381,IF(H81=$F$384,$B$402,$B$401),IF(AND(H81=$F$385,G81=$E$382),$B$400,IF(AND(H81=$F$385,G81=$E$383),$B$399,"")))</f>
        <v/>
      </c>
      <c r="AE81" s="70" t="str">
        <f t="shared" ref="AE81:AE144" si="47">IF(AND(C81=$B$382,H81=$F$384), IF(G81=$E$381,$B$398,IF(G81=$E$382,$B$397,IF(G81=$E$383,$B$396,IF(G81=$E$384,$B$395,"")))),"")</f>
        <v/>
      </c>
      <c r="AF81" s="71" t="str">
        <f t="shared" si="6"/>
        <v/>
      </c>
      <c r="AG81" s="69">
        <f t="shared" ref="AG81:AG144" si="48">IF(G81=$E$381,1,0)</f>
        <v>0</v>
      </c>
      <c r="AH81" s="60">
        <f t="shared" ref="AH81:AH144" si="49">IF(G81=$E$382,1,0)</f>
        <v>0</v>
      </c>
      <c r="AI81" s="60">
        <f t="shared" ref="AI81:AI144" si="50">IF(G81=$E$383,1,0)</f>
        <v>0</v>
      </c>
      <c r="AJ81" s="60">
        <f t="shared" ref="AJ81:AJ144" si="51">IF(G81=$E$384,1,0)</f>
        <v>0</v>
      </c>
      <c r="AK81" s="60">
        <f t="shared" ref="AK81:AK144" si="52">IF(G81=$E$385,1,0)</f>
        <v>0</v>
      </c>
      <c r="AL81" s="60">
        <f t="shared" ref="AL81:AL144" si="53">IF(C81=$B$381,1,0)</f>
        <v>0</v>
      </c>
      <c r="AM81" s="60">
        <f t="shared" ref="AM81:AM144" si="54">IF(C81=$B$382,1,0)</f>
        <v>0</v>
      </c>
      <c r="AN81" s="60">
        <f t="shared" ref="AN81:AN144" si="55">IF(H81=$F$384,1,0)</f>
        <v>0</v>
      </c>
      <c r="AO81" s="60">
        <f t="shared" ref="AO81:AO144" si="56">IF(H81=$F$385,1,0)</f>
        <v>0</v>
      </c>
      <c r="AP81" s="60">
        <f t="shared" ref="AP81:AP144" si="57">IF(F81=$D$382,1,0)</f>
        <v>0</v>
      </c>
      <c r="AQ81" s="60">
        <f t="shared" ref="AQ81:AQ144" si="58">IF(F81=$D$381,1,0)</f>
        <v>0</v>
      </c>
      <c r="AR81" s="60">
        <f t="shared" ref="AR81:AR144" si="59">IF(F81=$D$383,1,0)</f>
        <v>0</v>
      </c>
      <c r="AS81" s="68">
        <f t="shared" ref="AS81:AS144" si="60">IF(AND(G81=$E$385,P81&lt;0),L81,0)</f>
        <v>0</v>
      </c>
      <c r="AT81" s="68">
        <f t="shared" ref="AT81:AT144" si="61">IF(AND(P81&lt;&gt;"",G81=$E$385),L81,0)</f>
        <v>0</v>
      </c>
      <c r="AU81" s="69" t="str">
        <f t="shared" ref="AU81:AU144" si="62">IF(AND(D81=$C$382,F81=$D$381,C81=$B$381,P81&lt;0,P81&lt;&gt;""),L81,"")</f>
        <v/>
      </c>
      <c r="AV81" s="68" t="str">
        <f t="shared" ref="AV81:AV144" si="63">IF(AND(D81=$C$382,C81=$B$381,F81=$D$381,P81&lt;&gt;""),L81,"")</f>
        <v/>
      </c>
      <c r="AW81" s="67" t="str">
        <f t="shared" ref="AW81:AW144" si="64">IF(AND(S81=1,C81=$B$382,O81&lt;&gt;""),(O81-M81)*1.341*J81*L81*N81*10^-3,"")</f>
        <v/>
      </c>
      <c r="AX81" s="68" t="str">
        <f t="shared" si="3"/>
        <v/>
      </c>
      <c r="AY81" s="69" t="str">
        <f t="shared" si="4"/>
        <v/>
      </c>
      <c r="AZ81" s="68">
        <f t="shared" ref="AZ81:AZ144" si="65">IF(AND(S81=1,AW81&lt;&gt;0, AW81&lt;&gt;""),MATCH(AY81,$AX$14:$AX$315,0),0)</f>
        <v>0</v>
      </c>
      <c r="BA81" s="67" t="str">
        <f t="shared" si="7"/>
        <v/>
      </c>
      <c r="BB81" s="69" t="str">
        <f t="shared" ref="BB81:BB144" si="66">IF(AND(F81=$D$383,OR(G81&lt;&gt;$E$385,C81&lt;&gt;$B$382)),$B$388,IF(AND(C81=$B$381,OR(G81=$E$384,G81=$E$385)),$B$392,IF(AB81=1,$B$389,IF(BA81=1,$B$393,""))))</f>
        <v/>
      </c>
      <c r="BC81" s="68" t="str">
        <f t="shared" ref="BC81:BC144" si="67">IF(AND(D81=$C$382,N81&lt;&gt;"",N81&lt;1),$B$387,IF(F471=0,$B$391,IF(AC81=1,$B$390,IF(OR(T81=1,U81=1),$B$394,""))))</f>
        <v/>
      </c>
      <c r="BD81" s="67" t="str">
        <f t="shared" si="8"/>
        <v/>
      </c>
    </row>
    <row r="82" spans="1:56" ht="12" x14ac:dyDescent="0.3">
      <c r="A82" s="445"/>
      <c r="B82" s="3"/>
      <c r="C82" s="3"/>
      <c r="D82" s="387"/>
      <c r="E82" s="3"/>
      <c r="F82" s="3"/>
      <c r="G82" s="3"/>
      <c r="H82" s="4"/>
      <c r="I82" s="9"/>
      <c r="J82" s="9"/>
      <c r="K82" s="9"/>
      <c r="L82" s="9"/>
      <c r="M82" s="8"/>
      <c r="N82" s="385"/>
      <c r="O82" s="386"/>
      <c r="P82" s="383"/>
      <c r="Q82" s="3"/>
      <c r="R82" s="60"/>
      <c r="S82" s="26">
        <f t="shared" si="0"/>
        <v>0</v>
      </c>
      <c r="T82" s="26">
        <f t="shared" si="39"/>
        <v>0</v>
      </c>
      <c r="U82" s="21">
        <f t="shared" si="40"/>
        <v>0</v>
      </c>
      <c r="V82" s="42" t="str">
        <f t="shared" si="38"/>
        <v/>
      </c>
      <c r="W82" s="26" t="str">
        <f t="shared" si="41"/>
        <v/>
      </c>
      <c r="X82" s="22" t="str">
        <f t="shared" si="42"/>
        <v/>
      </c>
      <c r="Y82" s="22" t="str">
        <f t="shared" si="43"/>
        <v/>
      </c>
      <c r="Z82" s="26" t="str">
        <f t="shared" si="44"/>
        <v/>
      </c>
      <c r="AA82" s="27" t="str">
        <f t="shared" si="45"/>
        <v/>
      </c>
      <c r="AB82" s="69" t="str">
        <f t="shared" si="1"/>
        <v/>
      </c>
      <c r="AC82" s="60">
        <f t="shared" si="2"/>
        <v>0</v>
      </c>
      <c r="AD82" s="70" t="str">
        <f t="shared" si="46"/>
        <v/>
      </c>
      <c r="AE82" s="70" t="str">
        <f t="shared" si="47"/>
        <v/>
      </c>
      <c r="AF82" s="71" t="str">
        <f t="shared" si="6"/>
        <v/>
      </c>
      <c r="AG82" s="69">
        <f t="shared" si="48"/>
        <v>0</v>
      </c>
      <c r="AH82" s="60">
        <f t="shared" si="49"/>
        <v>0</v>
      </c>
      <c r="AI82" s="60">
        <f t="shared" si="50"/>
        <v>0</v>
      </c>
      <c r="AJ82" s="60">
        <f t="shared" si="51"/>
        <v>0</v>
      </c>
      <c r="AK82" s="60">
        <f t="shared" si="52"/>
        <v>0</v>
      </c>
      <c r="AL82" s="60">
        <f t="shared" si="53"/>
        <v>0</v>
      </c>
      <c r="AM82" s="60">
        <f t="shared" si="54"/>
        <v>0</v>
      </c>
      <c r="AN82" s="60">
        <f t="shared" si="55"/>
        <v>0</v>
      </c>
      <c r="AO82" s="60">
        <f t="shared" si="56"/>
        <v>0</v>
      </c>
      <c r="AP82" s="60">
        <f t="shared" si="57"/>
        <v>0</v>
      </c>
      <c r="AQ82" s="60">
        <f t="shared" si="58"/>
        <v>0</v>
      </c>
      <c r="AR82" s="60">
        <f t="shared" si="59"/>
        <v>0</v>
      </c>
      <c r="AS82" s="68">
        <f t="shared" si="60"/>
        <v>0</v>
      </c>
      <c r="AT82" s="68">
        <f t="shared" si="61"/>
        <v>0</v>
      </c>
      <c r="AU82" s="69" t="str">
        <f t="shared" si="62"/>
        <v/>
      </c>
      <c r="AV82" s="68" t="str">
        <f t="shared" si="63"/>
        <v/>
      </c>
      <c r="AW82" s="67" t="str">
        <f t="shared" si="64"/>
        <v/>
      </c>
      <c r="AX82" s="68" t="str">
        <f t="shared" si="3"/>
        <v/>
      </c>
      <c r="AY82" s="69" t="str">
        <f t="shared" si="4"/>
        <v/>
      </c>
      <c r="AZ82" s="68">
        <f t="shared" si="65"/>
        <v>0</v>
      </c>
      <c r="BA82" s="67" t="str">
        <f t="shared" si="7"/>
        <v/>
      </c>
      <c r="BB82" s="69" t="str">
        <f t="shared" si="66"/>
        <v/>
      </c>
      <c r="BC82" s="68" t="str">
        <f t="shared" si="67"/>
        <v/>
      </c>
      <c r="BD82" s="67" t="str">
        <f t="shared" si="8"/>
        <v/>
      </c>
    </row>
    <row r="83" spans="1:56" ht="12" x14ac:dyDescent="0.3">
      <c r="A83" s="445"/>
      <c r="B83" s="3"/>
      <c r="C83" s="3"/>
      <c r="D83" s="387"/>
      <c r="E83" s="3"/>
      <c r="F83" s="3"/>
      <c r="G83" s="3"/>
      <c r="H83" s="4"/>
      <c r="I83" s="9"/>
      <c r="J83" s="9"/>
      <c r="K83" s="9"/>
      <c r="L83" s="9"/>
      <c r="M83" s="8"/>
      <c r="N83" s="385"/>
      <c r="O83" s="386"/>
      <c r="P83" s="383"/>
      <c r="Q83" s="3"/>
      <c r="R83" s="60"/>
      <c r="S83" s="26">
        <f t="shared" si="0"/>
        <v>0</v>
      </c>
      <c r="T83" s="26">
        <f t="shared" si="39"/>
        <v>0</v>
      </c>
      <c r="U83" s="21">
        <f t="shared" si="40"/>
        <v>0</v>
      </c>
      <c r="V83" s="42" t="str">
        <f t="shared" si="38"/>
        <v/>
      </c>
      <c r="W83" s="26" t="str">
        <f t="shared" si="41"/>
        <v/>
      </c>
      <c r="X83" s="22" t="str">
        <f t="shared" si="42"/>
        <v/>
      </c>
      <c r="Y83" s="22" t="str">
        <f t="shared" si="43"/>
        <v/>
      </c>
      <c r="Z83" s="26" t="str">
        <f t="shared" si="44"/>
        <v/>
      </c>
      <c r="AA83" s="27" t="str">
        <f t="shared" si="45"/>
        <v/>
      </c>
      <c r="AB83" s="69" t="str">
        <f t="shared" si="1"/>
        <v/>
      </c>
      <c r="AC83" s="60">
        <f t="shared" si="2"/>
        <v>0</v>
      </c>
      <c r="AD83" s="70" t="str">
        <f t="shared" si="46"/>
        <v/>
      </c>
      <c r="AE83" s="70" t="str">
        <f t="shared" si="47"/>
        <v/>
      </c>
      <c r="AF83" s="71" t="str">
        <f t="shared" si="6"/>
        <v/>
      </c>
      <c r="AG83" s="69">
        <f t="shared" si="48"/>
        <v>0</v>
      </c>
      <c r="AH83" s="60">
        <f t="shared" si="49"/>
        <v>0</v>
      </c>
      <c r="AI83" s="60">
        <f t="shared" si="50"/>
        <v>0</v>
      </c>
      <c r="AJ83" s="60">
        <f t="shared" si="51"/>
        <v>0</v>
      </c>
      <c r="AK83" s="60">
        <f t="shared" si="52"/>
        <v>0</v>
      </c>
      <c r="AL83" s="60">
        <f t="shared" si="53"/>
        <v>0</v>
      </c>
      <c r="AM83" s="60">
        <f t="shared" si="54"/>
        <v>0</v>
      </c>
      <c r="AN83" s="60">
        <f t="shared" si="55"/>
        <v>0</v>
      </c>
      <c r="AO83" s="60">
        <f t="shared" si="56"/>
        <v>0</v>
      </c>
      <c r="AP83" s="60">
        <f t="shared" si="57"/>
        <v>0</v>
      </c>
      <c r="AQ83" s="60">
        <f t="shared" si="58"/>
        <v>0</v>
      </c>
      <c r="AR83" s="60">
        <f t="shared" si="59"/>
        <v>0</v>
      </c>
      <c r="AS83" s="68">
        <f t="shared" si="60"/>
        <v>0</v>
      </c>
      <c r="AT83" s="68">
        <f t="shared" si="61"/>
        <v>0</v>
      </c>
      <c r="AU83" s="69" t="str">
        <f t="shared" si="62"/>
        <v/>
      </c>
      <c r="AV83" s="68" t="str">
        <f t="shared" si="63"/>
        <v/>
      </c>
      <c r="AW83" s="67" t="str">
        <f t="shared" si="64"/>
        <v/>
      </c>
      <c r="AX83" s="68" t="str">
        <f t="shared" si="3"/>
        <v/>
      </c>
      <c r="AY83" s="69" t="str">
        <f t="shared" si="4"/>
        <v/>
      </c>
      <c r="AZ83" s="68">
        <f t="shared" si="65"/>
        <v>0</v>
      </c>
      <c r="BA83" s="67" t="str">
        <f t="shared" si="7"/>
        <v/>
      </c>
      <c r="BB83" s="69" t="str">
        <f t="shared" si="66"/>
        <v/>
      </c>
      <c r="BC83" s="68" t="str">
        <f t="shared" si="67"/>
        <v/>
      </c>
      <c r="BD83" s="67" t="str">
        <f t="shared" si="8"/>
        <v/>
      </c>
    </row>
    <row r="84" spans="1:56" ht="12" x14ac:dyDescent="0.3">
      <c r="A84" s="445"/>
      <c r="B84" s="3"/>
      <c r="C84" s="3"/>
      <c r="D84" s="387"/>
      <c r="E84" s="3"/>
      <c r="F84" s="3"/>
      <c r="G84" s="3"/>
      <c r="H84" s="4"/>
      <c r="I84" s="9"/>
      <c r="J84" s="9"/>
      <c r="K84" s="9"/>
      <c r="L84" s="9"/>
      <c r="M84" s="8"/>
      <c r="N84" s="385"/>
      <c r="O84" s="386"/>
      <c r="P84" s="383"/>
      <c r="Q84" s="3"/>
      <c r="R84" s="60"/>
      <c r="S84" s="26">
        <f t="shared" si="0"/>
        <v>0</v>
      </c>
      <c r="T84" s="26">
        <f t="shared" si="39"/>
        <v>0</v>
      </c>
      <c r="U84" s="21">
        <f t="shared" si="40"/>
        <v>0</v>
      </c>
      <c r="V84" s="42" t="str">
        <f t="shared" si="38"/>
        <v/>
      </c>
      <c r="W84" s="26" t="str">
        <f t="shared" si="41"/>
        <v/>
      </c>
      <c r="X84" s="22" t="str">
        <f t="shared" si="42"/>
        <v/>
      </c>
      <c r="Y84" s="22" t="str">
        <f t="shared" si="43"/>
        <v/>
      </c>
      <c r="Z84" s="26" t="str">
        <f t="shared" si="44"/>
        <v/>
      </c>
      <c r="AA84" s="27" t="str">
        <f t="shared" si="45"/>
        <v/>
      </c>
      <c r="AB84" s="69" t="str">
        <f t="shared" si="1"/>
        <v/>
      </c>
      <c r="AC84" s="60">
        <f t="shared" si="2"/>
        <v>0</v>
      </c>
      <c r="AD84" s="70" t="str">
        <f t="shared" si="46"/>
        <v/>
      </c>
      <c r="AE84" s="70" t="str">
        <f t="shared" si="47"/>
        <v/>
      </c>
      <c r="AF84" s="71" t="str">
        <f t="shared" si="6"/>
        <v/>
      </c>
      <c r="AG84" s="69">
        <f t="shared" si="48"/>
        <v>0</v>
      </c>
      <c r="AH84" s="60">
        <f t="shared" si="49"/>
        <v>0</v>
      </c>
      <c r="AI84" s="60">
        <f t="shared" si="50"/>
        <v>0</v>
      </c>
      <c r="AJ84" s="60">
        <f t="shared" si="51"/>
        <v>0</v>
      </c>
      <c r="AK84" s="60">
        <f t="shared" si="52"/>
        <v>0</v>
      </c>
      <c r="AL84" s="60">
        <f t="shared" si="53"/>
        <v>0</v>
      </c>
      <c r="AM84" s="60">
        <f t="shared" si="54"/>
        <v>0</v>
      </c>
      <c r="AN84" s="60">
        <f t="shared" si="55"/>
        <v>0</v>
      </c>
      <c r="AO84" s="60">
        <f t="shared" si="56"/>
        <v>0</v>
      </c>
      <c r="AP84" s="60">
        <f t="shared" si="57"/>
        <v>0</v>
      </c>
      <c r="AQ84" s="60">
        <f t="shared" si="58"/>
        <v>0</v>
      </c>
      <c r="AR84" s="60">
        <f t="shared" si="59"/>
        <v>0</v>
      </c>
      <c r="AS84" s="68">
        <f t="shared" si="60"/>
        <v>0</v>
      </c>
      <c r="AT84" s="68">
        <f t="shared" si="61"/>
        <v>0</v>
      </c>
      <c r="AU84" s="69" t="str">
        <f t="shared" si="62"/>
        <v/>
      </c>
      <c r="AV84" s="68" t="str">
        <f t="shared" si="63"/>
        <v/>
      </c>
      <c r="AW84" s="67" t="str">
        <f t="shared" si="64"/>
        <v/>
      </c>
      <c r="AX84" s="68" t="str">
        <f t="shared" si="3"/>
        <v/>
      </c>
      <c r="AY84" s="69" t="str">
        <f t="shared" si="4"/>
        <v/>
      </c>
      <c r="AZ84" s="68">
        <f t="shared" si="65"/>
        <v>0</v>
      </c>
      <c r="BA84" s="67" t="str">
        <f t="shared" si="7"/>
        <v/>
      </c>
      <c r="BB84" s="69" t="str">
        <f t="shared" si="66"/>
        <v/>
      </c>
      <c r="BC84" s="68" t="str">
        <f t="shared" si="67"/>
        <v/>
      </c>
      <c r="BD84" s="67" t="str">
        <f t="shared" si="8"/>
        <v/>
      </c>
    </row>
    <row r="85" spans="1:56" ht="12" x14ac:dyDescent="0.3">
      <c r="A85" s="445"/>
      <c r="B85" s="3"/>
      <c r="C85" s="3"/>
      <c r="D85" s="387"/>
      <c r="E85" s="3"/>
      <c r="F85" s="3"/>
      <c r="G85" s="3"/>
      <c r="H85" s="4"/>
      <c r="I85" s="9"/>
      <c r="J85" s="9"/>
      <c r="K85" s="9"/>
      <c r="L85" s="9"/>
      <c r="M85" s="8"/>
      <c r="N85" s="385"/>
      <c r="O85" s="386"/>
      <c r="P85" s="383"/>
      <c r="Q85" s="3"/>
      <c r="R85" s="60"/>
      <c r="S85" s="26">
        <f t="shared" si="0"/>
        <v>0</v>
      </c>
      <c r="T85" s="26">
        <f t="shared" si="39"/>
        <v>0</v>
      </c>
      <c r="U85" s="21">
        <f t="shared" si="40"/>
        <v>0</v>
      </c>
      <c r="V85" s="42" t="str">
        <f t="shared" si="38"/>
        <v/>
      </c>
      <c r="W85" s="26" t="str">
        <f t="shared" si="41"/>
        <v/>
      </c>
      <c r="X85" s="22" t="str">
        <f t="shared" si="42"/>
        <v/>
      </c>
      <c r="Y85" s="22" t="str">
        <f t="shared" si="43"/>
        <v/>
      </c>
      <c r="Z85" s="26" t="str">
        <f t="shared" si="44"/>
        <v/>
      </c>
      <c r="AA85" s="27" t="str">
        <f t="shared" si="45"/>
        <v/>
      </c>
      <c r="AB85" s="69" t="str">
        <f t="shared" si="1"/>
        <v/>
      </c>
      <c r="AC85" s="60">
        <f t="shared" si="2"/>
        <v>0</v>
      </c>
      <c r="AD85" s="70" t="str">
        <f t="shared" si="46"/>
        <v/>
      </c>
      <c r="AE85" s="70" t="str">
        <f t="shared" si="47"/>
        <v/>
      </c>
      <c r="AF85" s="71" t="str">
        <f t="shared" si="6"/>
        <v/>
      </c>
      <c r="AG85" s="69">
        <f t="shared" si="48"/>
        <v>0</v>
      </c>
      <c r="AH85" s="60">
        <f t="shared" si="49"/>
        <v>0</v>
      </c>
      <c r="AI85" s="60">
        <f t="shared" si="50"/>
        <v>0</v>
      </c>
      <c r="AJ85" s="60">
        <f t="shared" si="51"/>
        <v>0</v>
      </c>
      <c r="AK85" s="60">
        <f t="shared" si="52"/>
        <v>0</v>
      </c>
      <c r="AL85" s="60">
        <f t="shared" si="53"/>
        <v>0</v>
      </c>
      <c r="AM85" s="60">
        <f t="shared" si="54"/>
        <v>0</v>
      </c>
      <c r="AN85" s="60">
        <f t="shared" si="55"/>
        <v>0</v>
      </c>
      <c r="AO85" s="60">
        <f t="shared" si="56"/>
        <v>0</v>
      </c>
      <c r="AP85" s="60">
        <f t="shared" si="57"/>
        <v>0</v>
      </c>
      <c r="AQ85" s="60">
        <f t="shared" si="58"/>
        <v>0</v>
      </c>
      <c r="AR85" s="60">
        <f t="shared" si="59"/>
        <v>0</v>
      </c>
      <c r="AS85" s="68">
        <f t="shared" si="60"/>
        <v>0</v>
      </c>
      <c r="AT85" s="68">
        <f t="shared" si="61"/>
        <v>0</v>
      </c>
      <c r="AU85" s="69" t="str">
        <f t="shared" si="62"/>
        <v/>
      </c>
      <c r="AV85" s="68" t="str">
        <f t="shared" si="63"/>
        <v/>
      </c>
      <c r="AW85" s="67" t="str">
        <f t="shared" si="64"/>
        <v/>
      </c>
      <c r="AX85" s="68" t="str">
        <f t="shared" si="3"/>
        <v/>
      </c>
      <c r="AY85" s="69" t="str">
        <f t="shared" si="4"/>
        <v/>
      </c>
      <c r="AZ85" s="68">
        <f t="shared" si="65"/>
        <v>0</v>
      </c>
      <c r="BA85" s="67" t="str">
        <f t="shared" si="7"/>
        <v/>
      </c>
      <c r="BB85" s="69" t="str">
        <f t="shared" si="66"/>
        <v/>
      </c>
      <c r="BC85" s="68" t="str">
        <f t="shared" si="67"/>
        <v/>
      </c>
      <c r="BD85" s="67" t="str">
        <f t="shared" si="8"/>
        <v/>
      </c>
    </row>
    <row r="86" spans="1:56" ht="12" x14ac:dyDescent="0.3">
      <c r="A86" s="445"/>
      <c r="B86" s="3"/>
      <c r="C86" s="3"/>
      <c r="D86" s="387"/>
      <c r="E86" s="3"/>
      <c r="F86" s="3"/>
      <c r="G86" s="3"/>
      <c r="H86" s="4"/>
      <c r="I86" s="9"/>
      <c r="J86" s="9"/>
      <c r="K86" s="9"/>
      <c r="L86" s="9"/>
      <c r="M86" s="8"/>
      <c r="N86" s="385"/>
      <c r="O86" s="386"/>
      <c r="P86" s="383"/>
      <c r="Q86" s="3"/>
      <c r="R86" s="60"/>
      <c r="S86" s="26">
        <f t="shared" si="0"/>
        <v>0</v>
      </c>
      <c r="T86" s="26">
        <f t="shared" si="39"/>
        <v>0</v>
      </c>
      <c r="U86" s="21">
        <f t="shared" si="40"/>
        <v>0</v>
      </c>
      <c r="V86" s="42" t="str">
        <f t="shared" si="38"/>
        <v/>
      </c>
      <c r="W86" s="26" t="str">
        <f t="shared" si="41"/>
        <v/>
      </c>
      <c r="X86" s="22" t="str">
        <f t="shared" si="42"/>
        <v/>
      </c>
      <c r="Y86" s="22" t="str">
        <f t="shared" si="43"/>
        <v/>
      </c>
      <c r="Z86" s="26" t="str">
        <f t="shared" si="44"/>
        <v/>
      </c>
      <c r="AA86" s="27" t="str">
        <f t="shared" si="45"/>
        <v/>
      </c>
      <c r="AB86" s="69" t="str">
        <f t="shared" si="1"/>
        <v/>
      </c>
      <c r="AC86" s="60">
        <f t="shared" si="2"/>
        <v>0</v>
      </c>
      <c r="AD86" s="70" t="str">
        <f t="shared" si="46"/>
        <v/>
      </c>
      <c r="AE86" s="70" t="str">
        <f t="shared" si="47"/>
        <v/>
      </c>
      <c r="AF86" s="71" t="str">
        <f t="shared" si="6"/>
        <v/>
      </c>
      <c r="AG86" s="69">
        <f t="shared" si="48"/>
        <v>0</v>
      </c>
      <c r="AH86" s="60">
        <f t="shared" si="49"/>
        <v>0</v>
      </c>
      <c r="AI86" s="60">
        <f t="shared" si="50"/>
        <v>0</v>
      </c>
      <c r="AJ86" s="60">
        <f t="shared" si="51"/>
        <v>0</v>
      </c>
      <c r="AK86" s="60">
        <f t="shared" si="52"/>
        <v>0</v>
      </c>
      <c r="AL86" s="60">
        <f t="shared" si="53"/>
        <v>0</v>
      </c>
      <c r="AM86" s="60">
        <f t="shared" si="54"/>
        <v>0</v>
      </c>
      <c r="AN86" s="60">
        <f t="shared" si="55"/>
        <v>0</v>
      </c>
      <c r="AO86" s="60">
        <f t="shared" si="56"/>
        <v>0</v>
      </c>
      <c r="AP86" s="60">
        <f t="shared" si="57"/>
        <v>0</v>
      </c>
      <c r="AQ86" s="60">
        <f t="shared" si="58"/>
        <v>0</v>
      </c>
      <c r="AR86" s="60">
        <f t="shared" si="59"/>
        <v>0</v>
      </c>
      <c r="AS86" s="68">
        <f t="shared" si="60"/>
        <v>0</v>
      </c>
      <c r="AT86" s="68">
        <f t="shared" si="61"/>
        <v>0</v>
      </c>
      <c r="AU86" s="69" t="str">
        <f t="shared" si="62"/>
        <v/>
      </c>
      <c r="AV86" s="68" t="str">
        <f t="shared" si="63"/>
        <v/>
      </c>
      <c r="AW86" s="67" t="str">
        <f t="shared" si="64"/>
        <v/>
      </c>
      <c r="AX86" s="68" t="str">
        <f t="shared" si="3"/>
        <v/>
      </c>
      <c r="AY86" s="69" t="str">
        <f t="shared" si="4"/>
        <v/>
      </c>
      <c r="AZ86" s="68">
        <f t="shared" si="65"/>
        <v>0</v>
      </c>
      <c r="BA86" s="67" t="str">
        <f t="shared" si="7"/>
        <v/>
      </c>
      <c r="BB86" s="69" t="str">
        <f t="shared" si="66"/>
        <v/>
      </c>
      <c r="BC86" s="68" t="str">
        <f t="shared" si="67"/>
        <v/>
      </c>
      <c r="BD86" s="67" t="str">
        <f t="shared" si="8"/>
        <v/>
      </c>
    </row>
    <row r="87" spans="1:56" ht="12" x14ac:dyDescent="0.3">
      <c r="A87" s="445"/>
      <c r="B87" s="3"/>
      <c r="C87" s="3"/>
      <c r="D87" s="387"/>
      <c r="E87" s="3"/>
      <c r="F87" s="3"/>
      <c r="G87" s="3"/>
      <c r="H87" s="4"/>
      <c r="I87" s="9"/>
      <c r="J87" s="9"/>
      <c r="K87" s="9"/>
      <c r="L87" s="9"/>
      <c r="M87" s="8"/>
      <c r="N87" s="385"/>
      <c r="O87" s="386"/>
      <c r="P87" s="383"/>
      <c r="Q87" s="3"/>
      <c r="R87" s="60"/>
      <c r="S87" s="26">
        <f t="shared" si="0"/>
        <v>0</v>
      </c>
      <c r="T87" s="26">
        <f t="shared" si="39"/>
        <v>0</v>
      </c>
      <c r="U87" s="21">
        <f t="shared" si="40"/>
        <v>0</v>
      </c>
      <c r="V87" s="42" t="str">
        <f t="shared" si="38"/>
        <v/>
      </c>
      <c r="W87" s="26" t="str">
        <f t="shared" si="41"/>
        <v/>
      </c>
      <c r="X87" s="22" t="str">
        <f t="shared" si="42"/>
        <v/>
      </c>
      <c r="Y87" s="22" t="str">
        <f t="shared" si="43"/>
        <v/>
      </c>
      <c r="Z87" s="26" t="str">
        <f t="shared" si="44"/>
        <v/>
      </c>
      <c r="AA87" s="27" t="str">
        <f t="shared" si="45"/>
        <v/>
      </c>
      <c r="AB87" s="69" t="str">
        <f t="shared" si="1"/>
        <v/>
      </c>
      <c r="AC87" s="60">
        <f t="shared" si="2"/>
        <v>0</v>
      </c>
      <c r="AD87" s="70" t="str">
        <f t="shared" si="46"/>
        <v/>
      </c>
      <c r="AE87" s="70" t="str">
        <f t="shared" si="47"/>
        <v/>
      </c>
      <c r="AF87" s="71" t="str">
        <f t="shared" si="6"/>
        <v/>
      </c>
      <c r="AG87" s="69">
        <f t="shared" si="48"/>
        <v>0</v>
      </c>
      <c r="AH87" s="60">
        <f t="shared" si="49"/>
        <v>0</v>
      </c>
      <c r="AI87" s="60">
        <f t="shared" si="50"/>
        <v>0</v>
      </c>
      <c r="AJ87" s="60">
        <f t="shared" si="51"/>
        <v>0</v>
      </c>
      <c r="AK87" s="60">
        <f t="shared" si="52"/>
        <v>0</v>
      </c>
      <c r="AL87" s="60">
        <f t="shared" si="53"/>
        <v>0</v>
      </c>
      <c r="AM87" s="60">
        <f t="shared" si="54"/>
        <v>0</v>
      </c>
      <c r="AN87" s="60">
        <f t="shared" si="55"/>
        <v>0</v>
      </c>
      <c r="AO87" s="60">
        <f t="shared" si="56"/>
        <v>0</v>
      </c>
      <c r="AP87" s="60">
        <f t="shared" si="57"/>
        <v>0</v>
      </c>
      <c r="AQ87" s="60">
        <f t="shared" si="58"/>
        <v>0</v>
      </c>
      <c r="AR87" s="60">
        <f t="shared" si="59"/>
        <v>0</v>
      </c>
      <c r="AS87" s="68">
        <f t="shared" si="60"/>
        <v>0</v>
      </c>
      <c r="AT87" s="68">
        <f t="shared" si="61"/>
        <v>0</v>
      </c>
      <c r="AU87" s="69" t="str">
        <f t="shared" si="62"/>
        <v/>
      </c>
      <c r="AV87" s="68" t="str">
        <f t="shared" si="63"/>
        <v/>
      </c>
      <c r="AW87" s="67" t="str">
        <f t="shared" si="64"/>
        <v/>
      </c>
      <c r="AX87" s="68" t="str">
        <f t="shared" si="3"/>
        <v/>
      </c>
      <c r="AY87" s="69" t="str">
        <f t="shared" si="4"/>
        <v/>
      </c>
      <c r="AZ87" s="68">
        <f t="shared" si="65"/>
        <v>0</v>
      </c>
      <c r="BA87" s="67" t="str">
        <f t="shared" si="7"/>
        <v/>
      </c>
      <c r="BB87" s="69" t="str">
        <f t="shared" si="66"/>
        <v/>
      </c>
      <c r="BC87" s="68" t="str">
        <f t="shared" si="67"/>
        <v/>
      </c>
      <c r="BD87" s="67" t="str">
        <f t="shared" si="8"/>
        <v/>
      </c>
    </row>
    <row r="88" spans="1:56" ht="12" x14ac:dyDescent="0.3">
      <c r="A88" s="445"/>
      <c r="B88" s="3"/>
      <c r="C88" s="3"/>
      <c r="D88" s="387"/>
      <c r="E88" s="3"/>
      <c r="F88" s="3"/>
      <c r="G88" s="3"/>
      <c r="H88" s="4"/>
      <c r="I88" s="9"/>
      <c r="J88" s="9"/>
      <c r="K88" s="9"/>
      <c r="L88" s="9"/>
      <c r="M88" s="8"/>
      <c r="N88" s="385"/>
      <c r="O88" s="386"/>
      <c r="P88" s="383"/>
      <c r="Q88" s="3"/>
      <c r="R88" s="60"/>
      <c r="S88" s="26">
        <f t="shared" si="0"/>
        <v>0</v>
      </c>
      <c r="T88" s="26">
        <f t="shared" si="39"/>
        <v>0</v>
      </c>
      <c r="U88" s="21">
        <f t="shared" si="40"/>
        <v>0</v>
      </c>
      <c r="V88" s="42" t="str">
        <f t="shared" si="38"/>
        <v/>
      </c>
      <c r="W88" s="26" t="str">
        <f t="shared" si="41"/>
        <v/>
      </c>
      <c r="X88" s="22" t="str">
        <f t="shared" si="42"/>
        <v/>
      </c>
      <c r="Y88" s="22" t="str">
        <f t="shared" si="43"/>
        <v/>
      </c>
      <c r="Z88" s="26" t="str">
        <f t="shared" si="44"/>
        <v/>
      </c>
      <c r="AA88" s="27" t="str">
        <f t="shared" si="45"/>
        <v/>
      </c>
      <c r="AB88" s="69" t="str">
        <f t="shared" si="1"/>
        <v/>
      </c>
      <c r="AC88" s="60">
        <f t="shared" si="2"/>
        <v>0</v>
      </c>
      <c r="AD88" s="70" t="str">
        <f t="shared" si="46"/>
        <v/>
      </c>
      <c r="AE88" s="70" t="str">
        <f t="shared" si="47"/>
        <v/>
      </c>
      <c r="AF88" s="71" t="str">
        <f t="shared" si="6"/>
        <v/>
      </c>
      <c r="AG88" s="69">
        <f t="shared" si="48"/>
        <v>0</v>
      </c>
      <c r="AH88" s="60">
        <f t="shared" si="49"/>
        <v>0</v>
      </c>
      <c r="AI88" s="60">
        <f t="shared" si="50"/>
        <v>0</v>
      </c>
      <c r="AJ88" s="60">
        <f t="shared" si="51"/>
        <v>0</v>
      </c>
      <c r="AK88" s="60">
        <f t="shared" si="52"/>
        <v>0</v>
      </c>
      <c r="AL88" s="60">
        <f t="shared" si="53"/>
        <v>0</v>
      </c>
      <c r="AM88" s="60">
        <f t="shared" si="54"/>
        <v>0</v>
      </c>
      <c r="AN88" s="60">
        <f t="shared" si="55"/>
        <v>0</v>
      </c>
      <c r="AO88" s="60">
        <f t="shared" si="56"/>
        <v>0</v>
      </c>
      <c r="AP88" s="60">
        <f t="shared" si="57"/>
        <v>0</v>
      </c>
      <c r="AQ88" s="60">
        <f t="shared" si="58"/>
        <v>0</v>
      </c>
      <c r="AR88" s="60">
        <f t="shared" si="59"/>
        <v>0</v>
      </c>
      <c r="AS88" s="68">
        <f t="shared" si="60"/>
        <v>0</v>
      </c>
      <c r="AT88" s="68">
        <f t="shared" si="61"/>
        <v>0</v>
      </c>
      <c r="AU88" s="69" t="str">
        <f t="shared" si="62"/>
        <v/>
      </c>
      <c r="AV88" s="68" t="str">
        <f t="shared" si="63"/>
        <v/>
      </c>
      <c r="AW88" s="67" t="str">
        <f t="shared" si="64"/>
        <v/>
      </c>
      <c r="AX88" s="68" t="str">
        <f t="shared" si="3"/>
        <v/>
      </c>
      <c r="AY88" s="69" t="str">
        <f t="shared" si="4"/>
        <v/>
      </c>
      <c r="AZ88" s="68">
        <f t="shared" si="65"/>
        <v>0</v>
      </c>
      <c r="BA88" s="67" t="str">
        <f t="shared" si="7"/>
        <v/>
      </c>
      <c r="BB88" s="69" t="str">
        <f t="shared" si="66"/>
        <v/>
      </c>
      <c r="BC88" s="68" t="str">
        <f t="shared" si="67"/>
        <v/>
      </c>
      <c r="BD88" s="67" t="str">
        <f t="shared" si="8"/>
        <v/>
      </c>
    </row>
    <row r="89" spans="1:56" ht="12" x14ac:dyDescent="0.3">
      <c r="A89" s="445"/>
      <c r="B89" s="3"/>
      <c r="C89" s="3"/>
      <c r="D89" s="387"/>
      <c r="E89" s="3"/>
      <c r="F89" s="3"/>
      <c r="G89" s="3"/>
      <c r="H89" s="4"/>
      <c r="I89" s="9"/>
      <c r="J89" s="9"/>
      <c r="K89" s="9"/>
      <c r="L89" s="9"/>
      <c r="M89" s="8"/>
      <c r="N89" s="385"/>
      <c r="O89" s="386"/>
      <c r="P89" s="383"/>
      <c r="Q89" s="3"/>
      <c r="R89" s="60"/>
      <c r="S89" s="26">
        <f t="shared" si="0"/>
        <v>0</v>
      </c>
      <c r="T89" s="26">
        <f t="shared" si="39"/>
        <v>0</v>
      </c>
      <c r="U89" s="21">
        <f t="shared" si="40"/>
        <v>0</v>
      </c>
      <c r="V89" s="42" t="str">
        <f t="shared" si="38"/>
        <v/>
      </c>
      <c r="W89" s="26" t="str">
        <f t="shared" si="41"/>
        <v/>
      </c>
      <c r="X89" s="22" t="str">
        <f t="shared" si="42"/>
        <v/>
      </c>
      <c r="Y89" s="22" t="str">
        <f t="shared" si="43"/>
        <v/>
      </c>
      <c r="Z89" s="26" t="str">
        <f t="shared" si="44"/>
        <v/>
      </c>
      <c r="AA89" s="27" t="str">
        <f t="shared" si="45"/>
        <v/>
      </c>
      <c r="AB89" s="69" t="str">
        <f t="shared" si="1"/>
        <v/>
      </c>
      <c r="AC89" s="60">
        <f t="shared" si="2"/>
        <v>0</v>
      </c>
      <c r="AD89" s="70" t="str">
        <f t="shared" si="46"/>
        <v/>
      </c>
      <c r="AE89" s="70" t="str">
        <f t="shared" si="47"/>
        <v/>
      </c>
      <c r="AF89" s="71" t="str">
        <f t="shared" si="6"/>
        <v/>
      </c>
      <c r="AG89" s="69">
        <f t="shared" si="48"/>
        <v>0</v>
      </c>
      <c r="AH89" s="60">
        <f t="shared" si="49"/>
        <v>0</v>
      </c>
      <c r="AI89" s="60">
        <f t="shared" si="50"/>
        <v>0</v>
      </c>
      <c r="AJ89" s="60">
        <f t="shared" si="51"/>
        <v>0</v>
      </c>
      <c r="AK89" s="60">
        <f t="shared" si="52"/>
        <v>0</v>
      </c>
      <c r="AL89" s="60">
        <f t="shared" si="53"/>
        <v>0</v>
      </c>
      <c r="AM89" s="60">
        <f t="shared" si="54"/>
        <v>0</v>
      </c>
      <c r="AN89" s="60">
        <f t="shared" si="55"/>
        <v>0</v>
      </c>
      <c r="AO89" s="60">
        <f t="shared" si="56"/>
        <v>0</v>
      </c>
      <c r="AP89" s="60">
        <f t="shared" si="57"/>
        <v>0</v>
      </c>
      <c r="AQ89" s="60">
        <f t="shared" si="58"/>
        <v>0</v>
      </c>
      <c r="AR89" s="60">
        <f t="shared" si="59"/>
        <v>0</v>
      </c>
      <c r="AS89" s="68">
        <f t="shared" si="60"/>
        <v>0</v>
      </c>
      <c r="AT89" s="68">
        <f t="shared" si="61"/>
        <v>0</v>
      </c>
      <c r="AU89" s="69" t="str">
        <f t="shared" si="62"/>
        <v/>
      </c>
      <c r="AV89" s="68" t="str">
        <f t="shared" si="63"/>
        <v/>
      </c>
      <c r="AW89" s="67" t="str">
        <f t="shared" si="64"/>
        <v/>
      </c>
      <c r="AX89" s="68" t="str">
        <f t="shared" si="3"/>
        <v/>
      </c>
      <c r="AY89" s="69" t="str">
        <f t="shared" si="4"/>
        <v/>
      </c>
      <c r="AZ89" s="68">
        <f t="shared" si="65"/>
        <v>0</v>
      </c>
      <c r="BA89" s="67" t="str">
        <f t="shared" si="7"/>
        <v/>
      </c>
      <c r="BB89" s="69" t="str">
        <f t="shared" si="66"/>
        <v/>
      </c>
      <c r="BC89" s="68" t="str">
        <f t="shared" si="67"/>
        <v/>
      </c>
      <c r="BD89" s="67" t="str">
        <f t="shared" si="8"/>
        <v/>
      </c>
    </row>
    <row r="90" spans="1:56" ht="12" x14ac:dyDescent="0.3">
      <c r="A90" s="445"/>
      <c r="B90" s="3"/>
      <c r="C90" s="3"/>
      <c r="D90" s="387"/>
      <c r="E90" s="3"/>
      <c r="F90" s="3"/>
      <c r="G90" s="3"/>
      <c r="H90" s="4"/>
      <c r="I90" s="9"/>
      <c r="J90" s="9"/>
      <c r="K90" s="9"/>
      <c r="L90" s="9"/>
      <c r="M90" s="8"/>
      <c r="N90" s="385"/>
      <c r="O90" s="386"/>
      <c r="P90" s="383"/>
      <c r="Q90" s="3"/>
      <c r="R90" s="60"/>
      <c r="S90" s="26">
        <f t="shared" si="0"/>
        <v>0</v>
      </c>
      <c r="T90" s="26">
        <f t="shared" si="39"/>
        <v>0</v>
      </c>
      <c r="U90" s="21">
        <f t="shared" si="40"/>
        <v>0</v>
      </c>
      <c r="V90" s="42" t="str">
        <f t="shared" si="38"/>
        <v/>
      </c>
      <c r="W90" s="26" t="str">
        <f t="shared" si="41"/>
        <v/>
      </c>
      <c r="X90" s="22" t="str">
        <f t="shared" si="42"/>
        <v/>
      </c>
      <c r="Y90" s="22" t="str">
        <f t="shared" si="43"/>
        <v/>
      </c>
      <c r="Z90" s="26" t="str">
        <f t="shared" si="44"/>
        <v/>
      </c>
      <c r="AA90" s="27" t="str">
        <f t="shared" si="45"/>
        <v/>
      </c>
      <c r="AB90" s="69" t="str">
        <f t="shared" si="1"/>
        <v/>
      </c>
      <c r="AC90" s="60">
        <f t="shared" si="2"/>
        <v>0</v>
      </c>
      <c r="AD90" s="70" t="str">
        <f t="shared" si="46"/>
        <v/>
      </c>
      <c r="AE90" s="70" t="str">
        <f t="shared" si="47"/>
        <v/>
      </c>
      <c r="AF90" s="71" t="str">
        <f t="shared" si="6"/>
        <v/>
      </c>
      <c r="AG90" s="69">
        <f t="shared" si="48"/>
        <v>0</v>
      </c>
      <c r="AH90" s="60">
        <f t="shared" si="49"/>
        <v>0</v>
      </c>
      <c r="AI90" s="60">
        <f t="shared" si="50"/>
        <v>0</v>
      </c>
      <c r="AJ90" s="60">
        <f t="shared" si="51"/>
        <v>0</v>
      </c>
      <c r="AK90" s="60">
        <f t="shared" si="52"/>
        <v>0</v>
      </c>
      <c r="AL90" s="60">
        <f t="shared" si="53"/>
        <v>0</v>
      </c>
      <c r="AM90" s="60">
        <f t="shared" si="54"/>
        <v>0</v>
      </c>
      <c r="AN90" s="60">
        <f t="shared" si="55"/>
        <v>0</v>
      </c>
      <c r="AO90" s="60">
        <f t="shared" si="56"/>
        <v>0</v>
      </c>
      <c r="AP90" s="60">
        <f t="shared" si="57"/>
        <v>0</v>
      </c>
      <c r="AQ90" s="60">
        <f t="shared" si="58"/>
        <v>0</v>
      </c>
      <c r="AR90" s="60">
        <f t="shared" si="59"/>
        <v>0</v>
      </c>
      <c r="AS90" s="68">
        <f t="shared" si="60"/>
        <v>0</v>
      </c>
      <c r="AT90" s="68">
        <f t="shared" si="61"/>
        <v>0</v>
      </c>
      <c r="AU90" s="69" t="str">
        <f t="shared" si="62"/>
        <v/>
      </c>
      <c r="AV90" s="68" t="str">
        <f t="shared" si="63"/>
        <v/>
      </c>
      <c r="AW90" s="67" t="str">
        <f t="shared" si="64"/>
        <v/>
      </c>
      <c r="AX90" s="68" t="str">
        <f t="shared" si="3"/>
        <v/>
      </c>
      <c r="AY90" s="69" t="str">
        <f t="shared" si="4"/>
        <v/>
      </c>
      <c r="AZ90" s="68">
        <f t="shared" si="65"/>
        <v>0</v>
      </c>
      <c r="BA90" s="67" t="str">
        <f t="shared" si="7"/>
        <v/>
      </c>
      <c r="BB90" s="69" t="str">
        <f t="shared" si="66"/>
        <v/>
      </c>
      <c r="BC90" s="68" t="str">
        <f t="shared" si="67"/>
        <v/>
      </c>
      <c r="BD90" s="67" t="str">
        <f t="shared" si="8"/>
        <v/>
      </c>
    </row>
    <row r="91" spans="1:56" ht="12" x14ac:dyDescent="0.3">
      <c r="A91" s="445"/>
      <c r="B91" s="3"/>
      <c r="C91" s="3"/>
      <c r="D91" s="387"/>
      <c r="E91" s="3"/>
      <c r="F91" s="3"/>
      <c r="G91" s="3"/>
      <c r="H91" s="4"/>
      <c r="I91" s="9"/>
      <c r="J91" s="9"/>
      <c r="K91" s="9"/>
      <c r="L91" s="9"/>
      <c r="M91" s="8"/>
      <c r="N91" s="385"/>
      <c r="O91" s="386"/>
      <c r="P91" s="383"/>
      <c r="Q91" s="3"/>
      <c r="R91" s="60"/>
      <c r="S91" s="26">
        <f t="shared" si="0"/>
        <v>0</v>
      </c>
      <c r="T91" s="26">
        <f t="shared" si="39"/>
        <v>0</v>
      </c>
      <c r="U91" s="21">
        <f t="shared" si="40"/>
        <v>0</v>
      </c>
      <c r="V91" s="42" t="str">
        <f t="shared" si="38"/>
        <v/>
      </c>
      <c r="W91" s="26" t="str">
        <f t="shared" si="41"/>
        <v/>
      </c>
      <c r="X91" s="22" t="str">
        <f t="shared" si="42"/>
        <v/>
      </c>
      <c r="Y91" s="22" t="str">
        <f t="shared" si="43"/>
        <v/>
      </c>
      <c r="Z91" s="26" t="str">
        <f t="shared" si="44"/>
        <v/>
      </c>
      <c r="AA91" s="27" t="str">
        <f t="shared" si="45"/>
        <v/>
      </c>
      <c r="AB91" s="69" t="str">
        <f t="shared" si="1"/>
        <v/>
      </c>
      <c r="AC91" s="60">
        <f t="shared" si="2"/>
        <v>0</v>
      </c>
      <c r="AD91" s="70" t="str">
        <f t="shared" si="46"/>
        <v/>
      </c>
      <c r="AE91" s="70" t="str">
        <f t="shared" si="47"/>
        <v/>
      </c>
      <c r="AF91" s="71" t="str">
        <f t="shared" si="6"/>
        <v/>
      </c>
      <c r="AG91" s="69">
        <f t="shared" si="48"/>
        <v>0</v>
      </c>
      <c r="AH91" s="60">
        <f t="shared" si="49"/>
        <v>0</v>
      </c>
      <c r="AI91" s="60">
        <f t="shared" si="50"/>
        <v>0</v>
      </c>
      <c r="AJ91" s="60">
        <f t="shared" si="51"/>
        <v>0</v>
      </c>
      <c r="AK91" s="60">
        <f t="shared" si="52"/>
        <v>0</v>
      </c>
      <c r="AL91" s="60">
        <f t="shared" si="53"/>
        <v>0</v>
      </c>
      <c r="AM91" s="60">
        <f t="shared" si="54"/>
        <v>0</v>
      </c>
      <c r="AN91" s="60">
        <f t="shared" si="55"/>
        <v>0</v>
      </c>
      <c r="AO91" s="60">
        <f t="shared" si="56"/>
        <v>0</v>
      </c>
      <c r="AP91" s="60">
        <f t="shared" si="57"/>
        <v>0</v>
      </c>
      <c r="AQ91" s="60">
        <f t="shared" si="58"/>
        <v>0</v>
      </c>
      <c r="AR91" s="60">
        <f t="shared" si="59"/>
        <v>0</v>
      </c>
      <c r="AS91" s="68">
        <f t="shared" si="60"/>
        <v>0</v>
      </c>
      <c r="AT91" s="68">
        <f t="shared" si="61"/>
        <v>0</v>
      </c>
      <c r="AU91" s="69" t="str">
        <f t="shared" si="62"/>
        <v/>
      </c>
      <c r="AV91" s="68" t="str">
        <f t="shared" si="63"/>
        <v/>
      </c>
      <c r="AW91" s="67" t="str">
        <f t="shared" si="64"/>
        <v/>
      </c>
      <c r="AX91" s="68" t="str">
        <f t="shared" si="3"/>
        <v/>
      </c>
      <c r="AY91" s="69" t="str">
        <f t="shared" si="4"/>
        <v/>
      </c>
      <c r="AZ91" s="68">
        <f t="shared" si="65"/>
        <v>0</v>
      </c>
      <c r="BA91" s="67" t="str">
        <f t="shared" si="7"/>
        <v/>
      </c>
      <c r="BB91" s="69" t="str">
        <f t="shared" si="66"/>
        <v/>
      </c>
      <c r="BC91" s="68" t="str">
        <f t="shared" si="67"/>
        <v/>
      </c>
      <c r="BD91" s="67" t="str">
        <f t="shared" si="8"/>
        <v/>
      </c>
    </row>
    <row r="92" spans="1:56" ht="12" x14ac:dyDescent="0.3">
      <c r="A92" s="445"/>
      <c r="B92" s="3"/>
      <c r="C92" s="3"/>
      <c r="D92" s="387"/>
      <c r="E92" s="3"/>
      <c r="F92" s="3"/>
      <c r="G92" s="3"/>
      <c r="H92" s="4"/>
      <c r="I92" s="9"/>
      <c r="J92" s="9"/>
      <c r="K92" s="9"/>
      <c r="L92" s="9"/>
      <c r="M92" s="8"/>
      <c r="N92" s="385"/>
      <c r="O92" s="386"/>
      <c r="P92" s="383"/>
      <c r="Q92" s="3"/>
      <c r="R92" s="60"/>
      <c r="S92" s="26">
        <f t="shared" si="0"/>
        <v>0</v>
      </c>
      <c r="T92" s="26">
        <f t="shared" si="39"/>
        <v>0</v>
      </c>
      <c r="U92" s="21">
        <f t="shared" si="40"/>
        <v>0</v>
      </c>
      <c r="V92" s="42" t="str">
        <f t="shared" si="38"/>
        <v/>
      </c>
      <c r="W92" s="26" t="str">
        <f t="shared" si="41"/>
        <v/>
      </c>
      <c r="X92" s="22" t="str">
        <f t="shared" si="42"/>
        <v/>
      </c>
      <c r="Y92" s="22" t="str">
        <f t="shared" si="43"/>
        <v/>
      </c>
      <c r="Z92" s="26" t="str">
        <f t="shared" si="44"/>
        <v/>
      </c>
      <c r="AA92" s="27" t="str">
        <f t="shared" si="45"/>
        <v/>
      </c>
      <c r="AB92" s="69" t="str">
        <f t="shared" si="1"/>
        <v/>
      </c>
      <c r="AC92" s="60">
        <f t="shared" si="2"/>
        <v>0</v>
      </c>
      <c r="AD92" s="70" t="str">
        <f t="shared" si="46"/>
        <v/>
      </c>
      <c r="AE92" s="70" t="str">
        <f t="shared" si="47"/>
        <v/>
      </c>
      <c r="AF92" s="71" t="str">
        <f t="shared" si="6"/>
        <v/>
      </c>
      <c r="AG92" s="69">
        <f t="shared" si="48"/>
        <v>0</v>
      </c>
      <c r="AH92" s="60">
        <f t="shared" si="49"/>
        <v>0</v>
      </c>
      <c r="AI92" s="60">
        <f t="shared" si="50"/>
        <v>0</v>
      </c>
      <c r="AJ92" s="60">
        <f t="shared" si="51"/>
        <v>0</v>
      </c>
      <c r="AK92" s="60">
        <f t="shared" si="52"/>
        <v>0</v>
      </c>
      <c r="AL92" s="60">
        <f t="shared" si="53"/>
        <v>0</v>
      </c>
      <c r="AM92" s="60">
        <f t="shared" si="54"/>
        <v>0</v>
      </c>
      <c r="AN92" s="60">
        <f t="shared" si="55"/>
        <v>0</v>
      </c>
      <c r="AO92" s="60">
        <f t="shared" si="56"/>
        <v>0</v>
      </c>
      <c r="AP92" s="60">
        <f t="shared" si="57"/>
        <v>0</v>
      </c>
      <c r="AQ92" s="60">
        <f t="shared" si="58"/>
        <v>0</v>
      </c>
      <c r="AR92" s="60">
        <f t="shared" si="59"/>
        <v>0</v>
      </c>
      <c r="AS92" s="68">
        <f t="shared" si="60"/>
        <v>0</v>
      </c>
      <c r="AT92" s="68">
        <f t="shared" si="61"/>
        <v>0</v>
      </c>
      <c r="AU92" s="69" t="str">
        <f t="shared" si="62"/>
        <v/>
      </c>
      <c r="AV92" s="68" t="str">
        <f t="shared" si="63"/>
        <v/>
      </c>
      <c r="AW92" s="67" t="str">
        <f t="shared" si="64"/>
        <v/>
      </c>
      <c r="AX92" s="68" t="str">
        <f t="shared" si="3"/>
        <v/>
      </c>
      <c r="AY92" s="69" t="str">
        <f t="shared" si="4"/>
        <v/>
      </c>
      <c r="AZ92" s="68">
        <f t="shared" si="65"/>
        <v>0</v>
      </c>
      <c r="BA92" s="67" t="str">
        <f t="shared" si="7"/>
        <v/>
      </c>
      <c r="BB92" s="69" t="str">
        <f t="shared" si="66"/>
        <v/>
      </c>
      <c r="BC92" s="68" t="str">
        <f t="shared" si="67"/>
        <v/>
      </c>
      <c r="BD92" s="67" t="str">
        <f t="shared" si="8"/>
        <v/>
      </c>
    </row>
    <row r="93" spans="1:56" ht="12" x14ac:dyDescent="0.3">
      <c r="A93" s="445"/>
      <c r="B93" s="3"/>
      <c r="C93" s="3"/>
      <c r="D93" s="387"/>
      <c r="E93" s="3"/>
      <c r="F93" s="3"/>
      <c r="G93" s="3"/>
      <c r="H93" s="4"/>
      <c r="I93" s="9"/>
      <c r="J93" s="9"/>
      <c r="K93" s="9"/>
      <c r="L93" s="9"/>
      <c r="M93" s="8"/>
      <c r="N93" s="385"/>
      <c r="O93" s="386"/>
      <c r="P93" s="383"/>
      <c r="Q93" s="3"/>
      <c r="R93" s="60"/>
      <c r="S93" s="26">
        <f t="shared" si="0"/>
        <v>0</v>
      </c>
      <c r="T93" s="26">
        <f t="shared" si="39"/>
        <v>0</v>
      </c>
      <c r="U93" s="21">
        <f t="shared" si="40"/>
        <v>0</v>
      </c>
      <c r="V93" s="42" t="str">
        <f t="shared" si="38"/>
        <v/>
      </c>
      <c r="W93" s="26" t="str">
        <f t="shared" si="41"/>
        <v/>
      </c>
      <c r="X93" s="22" t="str">
        <f t="shared" si="42"/>
        <v/>
      </c>
      <c r="Y93" s="22" t="str">
        <f t="shared" si="43"/>
        <v/>
      </c>
      <c r="Z93" s="26" t="str">
        <f t="shared" si="44"/>
        <v/>
      </c>
      <c r="AA93" s="27" t="str">
        <f t="shared" si="45"/>
        <v/>
      </c>
      <c r="AB93" s="69" t="str">
        <f t="shared" si="1"/>
        <v/>
      </c>
      <c r="AC93" s="60">
        <f t="shared" si="2"/>
        <v>0</v>
      </c>
      <c r="AD93" s="70" t="str">
        <f t="shared" si="46"/>
        <v/>
      </c>
      <c r="AE93" s="70" t="str">
        <f t="shared" si="47"/>
        <v/>
      </c>
      <c r="AF93" s="71" t="str">
        <f t="shared" si="6"/>
        <v/>
      </c>
      <c r="AG93" s="69">
        <f t="shared" si="48"/>
        <v>0</v>
      </c>
      <c r="AH93" s="60">
        <f t="shared" si="49"/>
        <v>0</v>
      </c>
      <c r="AI93" s="60">
        <f t="shared" si="50"/>
        <v>0</v>
      </c>
      <c r="AJ93" s="60">
        <f t="shared" si="51"/>
        <v>0</v>
      </c>
      <c r="AK93" s="60">
        <f t="shared" si="52"/>
        <v>0</v>
      </c>
      <c r="AL93" s="60">
        <f t="shared" si="53"/>
        <v>0</v>
      </c>
      <c r="AM93" s="60">
        <f t="shared" si="54"/>
        <v>0</v>
      </c>
      <c r="AN93" s="60">
        <f t="shared" si="55"/>
        <v>0</v>
      </c>
      <c r="AO93" s="60">
        <f t="shared" si="56"/>
        <v>0</v>
      </c>
      <c r="AP93" s="60">
        <f t="shared" si="57"/>
        <v>0</v>
      </c>
      <c r="AQ93" s="60">
        <f t="shared" si="58"/>
        <v>0</v>
      </c>
      <c r="AR93" s="60">
        <f t="shared" si="59"/>
        <v>0</v>
      </c>
      <c r="AS93" s="68">
        <f t="shared" si="60"/>
        <v>0</v>
      </c>
      <c r="AT93" s="68">
        <f t="shared" si="61"/>
        <v>0</v>
      </c>
      <c r="AU93" s="69" t="str">
        <f t="shared" si="62"/>
        <v/>
      </c>
      <c r="AV93" s="68" t="str">
        <f t="shared" si="63"/>
        <v/>
      </c>
      <c r="AW93" s="67" t="str">
        <f t="shared" si="64"/>
        <v/>
      </c>
      <c r="AX93" s="68" t="str">
        <f t="shared" si="3"/>
        <v/>
      </c>
      <c r="AY93" s="69" t="str">
        <f t="shared" si="4"/>
        <v/>
      </c>
      <c r="AZ93" s="68">
        <f t="shared" si="65"/>
        <v>0</v>
      </c>
      <c r="BA93" s="67" t="str">
        <f t="shared" si="7"/>
        <v/>
      </c>
      <c r="BB93" s="69" t="str">
        <f t="shared" si="66"/>
        <v/>
      </c>
      <c r="BC93" s="68" t="str">
        <f t="shared" si="67"/>
        <v/>
      </c>
      <c r="BD93" s="67" t="str">
        <f t="shared" si="8"/>
        <v/>
      </c>
    </row>
    <row r="94" spans="1:56" ht="12" x14ac:dyDescent="0.3">
      <c r="A94" s="445"/>
      <c r="B94" s="3"/>
      <c r="C94" s="3"/>
      <c r="D94" s="387"/>
      <c r="E94" s="3"/>
      <c r="F94" s="3"/>
      <c r="G94" s="3"/>
      <c r="H94" s="4"/>
      <c r="I94" s="9"/>
      <c r="J94" s="9"/>
      <c r="K94" s="9"/>
      <c r="L94" s="9"/>
      <c r="M94" s="8"/>
      <c r="N94" s="385"/>
      <c r="O94" s="386"/>
      <c r="P94" s="383"/>
      <c r="Q94" s="3"/>
      <c r="R94" s="60"/>
      <c r="S94" s="26">
        <f t="shared" si="0"/>
        <v>0</v>
      </c>
      <c r="T94" s="26">
        <f t="shared" si="39"/>
        <v>0</v>
      </c>
      <c r="U94" s="21">
        <f t="shared" si="40"/>
        <v>0</v>
      </c>
      <c r="V94" s="42" t="str">
        <f t="shared" si="38"/>
        <v/>
      </c>
      <c r="W94" s="26" t="str">
        <f t="shared" si="41"/>
        <v/>
      </c>
      <c r="X94" s="22" t="str">
        <f t="shared" si="42"/>
        <v/>
      </c>
      <c r="Y94" s="22" t="str">
        <f t="shared" si="43"/>
        <v/>
      </c>
      <c r="Z94" s="26" t="str">
        <f t="shared" si="44"/>
        <v/>
      </c>
      <c r="AA94" s="27" t="str">
        <f t="shared" si="45"/>
        <v/>
      </c>
      <c r="AB94" s="69" t="str">
        <f t="shared" si="1"/>
        <v/>
      </c>
      <c r="AC94" s="60">
        <f t="shared" si="2"/>
        <v>0</v>
      </c>
      <c r="AD94" s="70" t="str">
        <f t="shared" si="46"/>
        <v/>
      </c>
      <c r="AE94" s="70" t="str">
        <f t="shared" si="47"/>
        <v/>
      </c>
      <c r="AF94" s="71" t="str">
        <f t="shared" si="6"/>
        <v/>
      </c>
      <c r="AG94" s="69">
        <f t="shared" si="48"/>
        <v>0</v>
      </c>
      <c r="AH94" s="60">
        <f t="shared" si="49"/>
        <v>0</v>
      </c>
      <c r="AI94" s="60">
        <f t="shared" si="50"/>
        <v>0</v>
      </c>
      <c r="AJ94" s="60">
        <f t="shared" si="51"/>
        <v>0</v>
      </c>
      <c r="AK94" s="60">
        <f t="shared" si="52"/>
        <v>0</v>
      </c>
      <c r="AL94" s="60">
        <f t="shared" si="53"/>
        <v>0</v>
      </c>
      <c r="AM94" s="60">
        <f t="shared" si="54"/>
        <v>0</v>
      </c>
      <c r="AN94" s="60">
        <f t="shared" si="55"/>
        <v>0</v>
      </c>
      <c r="AO94" s="60">
        <f t="shared" si="56"/>
        <v>0</v>
      </c>
      <c r="AP94" s="60">
        <f t="shared" si="57"/>
        <v>0</v>
      </c>
      <c r="AQ94" s="60">
        <f t="shared" si="58"/>
        <v>0</v>
      </c>
      <c r="AR94" s="60">
        <f t="shared" si="59"/>
        <v>0</v>
      </c>
      <c r="AS94" s="68">
        <f t="shared" si="60"/>
        <v>0</v>
      </c>
      <c r="AT94" s="68">
        <f t="shared" si="61"/>
        <v>0</v>
      </c>
      <c r="AU94" s="69" t="str">
        <f t="shared" si="62"/>
        <v/>
      </c>
      <c r="AV94" s="68" t="str">
        <f t="shared" si="63"/>
        <v/>
      </c>
      <c r="AW94" s="67" t="str">
        <f t="shared" si="64"/>
        <v/>
      </c>
      <c r="AX94" s="68" t="str">
        <f t="shared" si="3"/>
        <v/>
      </c>
      <c r="AY94" s="69" t="str">
        <f t="shared" si="4"/>
        <v/>
      </c>
      <c r="AZ94" s="68">
        <f t="shared" si="65"/>
        <v>0</v>
      </c>
      <c r="BA94" s="67" t="str">
        <f t="shared" si="7"/>
        <v/>
      </c>
      <c r="BB94" s="69" t="str">
        <f t="shared" si="66"/>
        <v/>
      </c>
      <c r="BC94" s="68" t="str">
        <f t="shared" si="67"/>
        <v/>
      </c>
      <c r="BD94" s="67" t="str">
        <f t="shared" si="8"/>
        <v/>
      </c>
    </row>
    <row r="95" spans="1:56" ht="12" x14ac:dyDescent="0.3">
      <c r="A95" s="445"/>
      <c r="B95" s="3"/>
      <c r="C95" s="3"/>
      <c r="D95" s="387"/>
      <c r="E95" s="3"/>
      <c r="F95" s="3"/>
      <c r="G95" s="3"/>
      <c r="H95" s="4"/>
      <c r="I95" s="9"/>
      <c r="J95" s="9"/>
      <c r="K95" s="9"/>
      <c r="L95" s="9"/>
      <c r="M95" s="8"/>
      <c r="N95" s="385"/>
      <c r="O95" s="386"/>
      <c r="P95" s="383" t="str">
        <f>IF(S95=1,(O95-M95)*1.341*J95*L95*N95*10^-3,"")</f>
        <v/>
      </c>
      <c r="Q95" s="3"/>
      <c r="R95" s="60"/>
      <c r="S95" s="26">
        <f t="shared" si="0"/>
        <v>0</v>
      </c>
      <c r="T95" s="26">
        <f t="shared" si="39"/>
        <v>0</v>
      </c>
      <c r="U95" s="21">
        <f t="shared" si="40"/>
        <v>0</v>
      </c>
      <c r="V95" s="42" t="str">
        <f t="shared" si="38"/>
        <v/>
      </c>
      <c r="W95" s="26" t="str">
        <f t="shared" si="41"/>
        <v/>
      </c>
      <c r="X95" s="22" t="str">
        <f t="shared" si="42"/>
        <v/>
      </c>
      <c r="Y95" s="22" t="str">
        <f t="shared" si="43"/>
        <v/>
      </c>
      <c r="Z95" s="26" t="str">
        <f t="shared" si="44"/>
        <v/>
      </c>
      <c r="AA95" s="27" t="str">
        <f t="shared" si="45"/>
        <v/>
      </c>
      <c r="AB95" s="69" t="str">
        <f t="shared" si="1"/>
        <v/>
      </c>
      <c r="AC95" s="60">
        <f t="shared" si="2"/>
        <v>0</v>
      </c>
      <c r="AD95" s="70" t="str">
        <f t="shared" si="46"/>
        <v/>
      </c>
      <c r="AE95" s="70" t="str">
        <f t="shared" si="47"/>
        <v/>
      </c>
      <c r="AF95" s="71" t="str">
        <f t="shared" si="6"/>
        <v/>
      </c>
      <c r="AG95" s="69">
        <f t="shared" si="48"/>
        <v>0</v>
      </c>
      <c r="AH95" s="60">
        <f t="shared" si="49"/>
        <v>0</v>
      </c>
      <c r="AI95" s="60">
        <f t="shared" si="50"/>
        <v>0</v>
      </c>
      <c r="AJ95" s="60">
        <f t="shared" si="51"/>
        <v>0</v>
      </c>
      <c r="AK95" s="60">
        <f t="shared" si="52"/>
        <v>0</v>
      </c>
      <c r="AL95" s="60">
        <f t="shared" si="53"/>
        <v>0</v>
      </c>
      <c r="AM95" s="60">
        <f t="shared" si="54"/>
        <v>0</v>
      </c>
      <c r="AN95" s="60">
        <f t="shared" si="55"/>
        <v>0</v>
      </c>
      <c r="AO95" s="60">
        <f t="shared" si="56"/>
        <v>0</v>
      </c>
      <c r="AP95" s="60">
        <f t="shared" si="57"/>
        <v>0</v>
      </c>
      <c r="AQ95" s="60">
        <f t="shared" si="58"/>
        <v>0</v>
      </c>
      <c r="AR95" s="60">
        <f t="shared" si="59"/>
        <v>0</v>
      </c>
      <c r="AS95" s="68">
        <f t="shared" si="60"/>
        <v>0</v>
      </c>
      <c r="AT95" s="68">
        <f t="shared" si="61"/>
        <v>0</v>
      </c>
      <c r="AU95" s="69" t="str">
        <f t="shared" si="62"/>
        <v/>
      </c>
      <c r="AV95" s="68" t="str">
        <f t="shared" si="63"/>
        <v/>
      </c>
      <c r="AW95" s="67" t="str">
        <f t="shared" si="64"/>
        <v/>
      </c>
      <c r="AX95" s="68" t="str">
        <f t="shared" si="3"/>
        <v/>
      </c>
      <c r="AY95" s="69" t="str">
        <f t="shared" si="4"/>
        <v/>
      </c>
      <c r="AZ95" s="68">
        <f t="shared" si="65"/>
        <v>0</v>
      </c>
      <c r="BA95" s="67" t="str">
        <f t="shared" si="7"/>
        <v/>
      </c>
      <c r="BB95" s="69" t="str">
        <f t="shared" si="66"/>
        <v/>
      </c>
      <c r="BC95" s="68" t="str">
        <f t="shared" si="67"/>
        <v/>
      </c>
      <c r="BD95" s="67" t="str">
        <f t="shared" si="8"/>
        <v/>
      </c>
    </row>
    <row r="96" spans="1:56" ht="12" x14ac:dyDescent="0.3">
      <c r="A96" s="445"/>
      <c r="B96" s="3"/>
      <c r="C96" s="3"/>
      <c r="D96" s="387"/>
      <c r="E96" s="3"/>
      <c r="F96" s="3"/>
      <c r="G96" s="3"/>
      <c r="H96" s="4"/>
      <c r="I96" s="9"/>
      <c r="J96" s="9"/>
      <c r="K96" s="9"/>
      <c r="L96" s="9"/>
      <c r="M96" s="8"/>
      <c r="N96" s="385"/>
      <c r="O96" s="386"/>
      <c r="P96" s="383" t="str">
        <f>IF(S96=1,(O96-M96)*1.341*J96*L96*N96*10^-3,"")</f>
        <v/>
      </c>
      <c r="Q96" s="3"/>
      <c r="R96" s="60"/>
      <c r="S96" s="26">
        <f t="shared" si="0"/>
        <v>0</v>
      </c>
      <c r="T96" s="26">
        <f t="shared" si="39"/>
        <v>0</v>
      </c>
      <c r="U96" s="21">
        <f t="shared" si="40"/>
        <v>0</v>
      </c>
      <c r="V96" s="42" t="str">
        <f t="shared" si="38"/>
        <v/>
      </c>
      <c r="W96" s="26" t="str">
        <f t="shared" si="41"/>
        <v/>
      </c>
      <c r="X96" s="22" t="str">
        <f t="shared" si="42"/>
        <v/>
      </c>
      <c r="Y96" s="22" t="str">
        <f t="shared" si="43"/>
        <v/>
      </c>
      <c r="Z96" s="26" t="str">
        <f t="shared" si="44"/>
        <v/>
      </c>
      <c r="AA96" s="27" t="str">
        <f t="shared" si="45"/>
        <v/>
      </c>
      <c r="AB96" s="69" t="str">
        <f t="shared" si="1"/>
        <v/>
      </c>
      <c r="AC96" s="60">
        <f t="shared" si="2"/>
        <v>0</v>
      </c>
      <c r="AD96" s="70" t="str">
        <f t="shared" si="46"/>
        <v/>
      </c>
      <c r="AE96" s="70" t="str">
        <f t="shared" si="47"/>
        <v/>
      </c>
      <c r="AF96" s="71" t="str">
        <f t="shared" si="6"/>
        <v/>
      </c>
      <c r="AG96" s="69">
        <f t="shared" si="48"/>
        <v>0</v>
      </c>
      <c r="AH96" s="60">
        <f t="shared" si="49"/>
        <v>0</v>
      </c>
      <c r="AI96" s="60">
        <f t="shared" si="50"/>
        <v>0</v>
      </c>
      <c r="AJ96" s="60">
        <f t="shared" si="51"/>
        <v>0</v>
      </c>
      <c r="AK96" s="60">
        <f t="shared" si="52"/>
        <v>0</v>
      </c>
      <c r="AL96" s="60">
        <f t="shared" si="53"/>
        <v>0</v>
      </c>
      <c r="AM96" s="60">
        <f t="shared" si="54"/>
        <v>0</v>
      </c>
      <c r="AN96" s="60">
        <f t="shared" si="55"/>
        <v>0</v>
      </c>
      <c r="AO96" s="60">
        <f t="shared" si="56"/>
        <v>0</v>
      </c>
      <c r="AP96" s="60">
        <f t="shared" si="57"/>
        <v>0</v>
      </c>
      <c r="AQ96" s="60">
        <f t="shared" si="58"/>
        <v>0</v>
      </c>
      <c r="AR96" s="60">
        <f t="shared" si="59"/>
        <v>0</v>
      </c>
      <c r="AS96" s="68">
        <f t="shared" si="60"/>
        <v>0</v>
      </c>
      <c r="AT96" s="68">
        <f t="shared" si="61"/>
        <v>0</v>
      </c>
      <c r="AU96" s="69" t="str">
        <f t="shared" si="62"/>
        <v/>
      </c>
      <c r="AV96" s="68" t="str">
        <f t="shared" si="63"/>
        <v/>
      </c>
      <c r="AW96" s="67" t="str">
        <f t="shared" si="64"/>
        <v/>
      </c>
      <c r="AX96" s="68" t="str">
        <f t="shared" si="3"/>
        <v/>
      </c>
      <c r="AY96" s="69" t="str">
        <f t="shared" si="4"/>
        <v/>
      </c>
      <c r="AZ96" s="68">
        <f t="shared" si="65"/>
        <v>0</v>
      </c>
      <c r="BA96" s="67" t="str">
        <f t="shared" si="7"/>
        <v/>
      </c>
      <c r="BB96" s="69" t="str">
        <f t="shared" si="66"/>
        <v/>
      </c>
      <c r="BC96" s="68" t="str">
        <f t="shared" si="67"/>
        <v/>
      </c>
      <c r="BD96" s="67" t="str">
        <f t="shared" si="8"/>
        <v/>
      </c>
    </row>
    <row r="97" spans="1:56" ht="12" x14ac:dyDescent="0.3">
      <c r="A97" s="445"/>
      <c r="B97" s="3"/>
      <c r="C97" s="3"/>
      <c r="D97" s="387"/>
      <c r="E97" s="3"/>
      <c r="F97" s="3"/>
      <c r="G97" s="3"/>
      <c r="H97" s="4"/>
      <c r="I97" s="9"/>
      <c r="J97" s="9"/>
      <c r="K97" s="9"/>
      <c r="L97" s="9"/>
      <c r="M97" s="8"/>
      <c r="N97" s="385"/>
      <c r="O97" s="386"/>
      <c r="P97" s="383" t="str">
        <f>IF(S97=1,(O97-M97)*1.341*J97*L97*N97*10^-3,"")</f>
        <v/>
      </c>
      <c r="Q97" s="3"/>
      <c r="R97" s="60"/>
      <c r="S97" s="26">
        <f t="shared" si="0"/>
        <v>0</v>
      </c>
      <c r="T97" s="26">
        <f t="shared" si="39"/>
        <v>0</v>
      </c>
      <c r="U97" s="21">
        <f t="shared" si="40"/>
        <v>0</v>
      </c>
      <c r="V97" s="42" t="str">
        <f t="shared" si="38"/>
        <v/>
      </c>
      <c r="W97" s="26" t="str">
        <f t="shared" si="41"/>
        <v/>
      </c>
      <c r="X97" s="22" t="str">
        <f t="shared" si="42"/>
        <v/>
      </c>
      <c r="Y97" s="22" t="str">
        <f t="shared" si="43"/>
        <v/>
      </c>
      <c r="Z97" s="26" t="str">
        <f t="shared" si="44"/>
        <v/>
      </c>
      <c r="AA97" s="27" t="str">
        <f t="shared" si="45"/>
        <v/>
      </c>
      <c r="AB97" s="69" t="str">
        <f t="shared" si="1"/>
        <v/>
      </c>
      <c r="AC97" s="60">
        <f t="shared" si="2"/>
        <v>0</v>
      </c>
      <c r="AD97" s="70" t="str">
        <f t="shared" si="46"/>
        <v/>
      </c>
      <c r="AE97" s="70" t="str">
        <f t="shared" si="47"/>
        <v/>
      </c>
      <c r="AF97" s="71" t="str">
        <f t="shared" si="6"/>
        <v/>
      </c>
      <c r="AG97" s="69">
        <f t="shared" si="48"/>
        <v>0</v>
      </c>
      <c r="AH97" s="60">
        <f t="shared" si="49"/>
        <v>0</v>
      </c>
      <c r="AI97" s="60">
        <f t="shared" si="50"/>
        <v>0</v>
      </c>
      <c r="AJ97" s="60">
        <f t="shared" si="51"/>
        <v>0</v>
      </c>
      <c r="AK97" s="60">
        <f t="shared" si="52"/>
        <v>0</v>
      </c>
      <c r="AL97" s="60">
        <f t="shared" si="53"/>
        <v>0</v>
      </c>
      <c r="AM97" s="60">
        <f t="shared" si="54"/>
        <v>0</v>
      </c>
      <c r="AN97" s="60">
        <f t="shared" si="55"/>
        <v>0</v>
      </c>
      <c r="AO97" s="60">
        <f t="shared" si="56"/>
        <v>0</v>
      </c>
      <c r="AP97" s="60">
        <f t="shared" si="57"/>
        <v>0</v>
      </c>
      <c r="AQ97" s="60">
        <f t="shared" si="58"/>
        <v>0</v>
      </c>
      <c r="AR97" s="60">
        <f t="shared" si="59"/>
        <v>0</v>
      </c>
      <c r="AS97" s="68">
        <f t="shared" si="60"/>
        <v>0</v>
      </c>
      <c r="AT97" s="68">
        <f t="shared" si="61"/>
        <v>0</v>
      </c>
      <c r="AU97" s="69" t="str">
        <f t="shared" si="62"/>
        <v/>
      </c>
      <c r="AV97" s="68" t="str">
        <f t="shared" si="63"/>
        <v/>
      </c>
      <c r="AW97" s="67" t="str">
        <f t="shared" si="64"/>
        <v/>
      </c>
      <c r="AX97" s="68" t="str">
        <f t="shared" si="3"/>
        <v/>
      </c>
      <c r="AY97" s="69" t="str">
        <f t="shared" si="4"/>
        <v/>
      </c>
      <c r="AZ97" s="68">
        <f t="shared" si="65"/>
        <v>0</v>
      </c>
      <c r="BA97" s="67" t="str">
        <f t="shared" si="7"/>
        <v/>
      </c>
      <c r="BB97" s="69" t="str">
        <f t="shared" si="66"/>
        <v/>
      </c>
      <c r="BC97" s="68" t="str">
        <f t="shared" si="67"/>
        <v/>
      </c>
      <c r="BD97" s="67" t="str">
        <f t="shared" si="8"/>
        <v/>
      </c>
    </row>
    <row r="98" spans="1:56" ht="12" x14ac:dyDescent="0.3">
      <c r="A98" s="445"/>
      <c r="B98" s="3"/>
      <c r="C98" s="3"/>
      <c r="D98" s="387"/>
      <c r="E98" s="3"/>
      <c r="F98" s="3"/>
      <c r="G98" s="3"/>
      <c r="H98" s="4"/>
      <c r="I98" s="9"/>
      <c r="J98" s="9"/>
      <c r="K98" s="9"/>
      <c r="L98" s="9"/>
      <c r="M98" s="8"/>
      <c r="N98" s="385"/>
      <c r="O98" s="386"/>
      <c r="P98" s="383" t="str">
        <f>IF(S98=1,(O98-M98)*1.341*J98*L98*N98*10^-3,"")</f>
        <v/>
      </c>
      <c r="Q98" s="3"/>
      <c r="R98" s="60"/>
      <c r="S98" s="26">
        <f t="shared" si="0"/>
        <v>0</v>
      </c>
      <c r="T98" s="26">
        <f t="shared" si="39"/>
        <v>0</v>
      </c>
      <c r="U98" s="21">
        <f t="shared" si="40"/>
        <v>0</v>
      </c>
      <c r="V98" s="42" t="str">
        <f t="shared" si="38"/>
        <v/>
      </c>
      <c r="W98" s="26" t="str">
        <f t="shared" si="41"/>
        <v/>
      </c>
      <c r="X98" s="22" t="str">
        <f t="shared" si="42"/>
        <v/>
      </c>
      <c r="Y98" s="22" t="str">
        <f t="shared" si="43"/>
        <v/>
      </c>
      <c r="Z98" s="26" t="str">
        <f t="shared" si="44"/>
        <v/>
      </c>
      <c r="AA98" s="27" t="str">
        <f t="shared" si="45"/>
        <v/>
      </c>
      <c r="AB98" s="69" t="str">
        <f t="shared" si="1"/>
        <v/>
      </c>
      <c r="AC98" s="60">
        <f t="shared" si="2"/>
        <v>0</v>
      </c>
      <c r="AD98" s="70" t="str">
        <f t="shared" si="46"/>
        <v/>
      </c>
      <c r="AE98" s="70" t="str">
        <f t="shared" si="47"/>
        <v/>
      </c>
      <c r="AF98" s="71" t="str">
        <f t="shared" si="6"/>
        <v/>
      </c>
      <c r="AG98" s="69">
        <f t="shared" si="48"/>
        <v>0</v>
      </c>
      <c r="AH98" s="60">
        <f t="shared" si="49"/>
        <v>0</v>
      </c>
      <c r="AI98" s="60">
        <f t="shared" si="50"/>
        <v>0</v>
      </c>
      <c r="AJ98" s="60">
        <f t="shared" si="51"/>
        <v>0</v>
      </c>
      <c r="AK98" s="60">
        <f t="shared" si="52"/>
        <v>0</v>
      </c>
      <c r="AL98" s="60">
        <f t="shared" si="53"/>
        <v>0</v>
      </c>
      <c r="AM98" s="60">
        <f t="shared" si="54"/>
        <v>0</v>
      </c>
      <c r="AN98" s="60">
        <f t="shared" si="55"/>
        <v>0</v>
      </c>
      <c r="AO98" s="60">
        <f t="shared" si="56"/>
        <v>0</v>
      </c>
      <c r="AP98" s="60">
        <f t="shared" si="57"/>
        <v>0</v>
      </c>
      <c r="AQ98" s="60">
        <f t="shared" si="58"/>
        <v>0</v>
      </c>
      <c r="AR98" s="60">
        <f t="shared" si="59"/>
        <v>0</v>
      </c>
      <c r="AS98" s="68">
        <f t="shared" si="60"/>
        <v>0</v>
      </c>
      <c r="AT98" s="68">
        <f t="shared" si="61"/>
        <v>0</v>
      </c>
      <c r="AU98" s="69" t="str">
        <f t="shared" si="62"/>
        <v/>
      </c>
      <c r="AV98" s="68" t="str">
        <f t="shared" si="63"/>
        <v/>
      </c>
      <c r="AW98" s="67" t="str">
        <f t="shared" si="64"/>
        <v/>
      </c>
      <c r="AX98" s="68" t="str">
        <f t="shared" si="3"/>
        <v/>
      </c>
      <c r="AY98" s="69" t="str">
        <f t="shared" si="4"/>
        <v/>
      </c>
      <c r="AZ98" s="68">
        <f t="shared" si="65"/>
        <v>0</v>
      </c>
      <c r="BA98" s="67" t="str">
        <f t="shared" si="7"/>
        <v/>
      </c>
      <c r="BB98" s="69" t="str">
        <f t="shared" si="66"/>
        <v/>
      </c>
      <c r="BC98" s="68" t="str">
        <f t="shared" si="67"/>
        <v/>
      </c>
      <c r="BD98" s="67" t="str">
        <f t="shared" si="8"/>
        <v/>
      </c>
    </row>
    <row r="99" spans="1:56" ht="12" x14ac:dyDescent="0.3">
      <c r="A99" s="445"/>
      <c r="B99" s="3"/>
      <c r="C99" s="3"/>
      <c r="D99" s="387"/>
      <c r="E99" s="3"/>
      <c r="F99" s="3"/>
      <c r="G99" s="3"/>
      <c r="H99" s="4"/>
      <c r="I99" s="9"/>
      <c r="J99" s="9"/>
      <c r="K99" s="9"/>
      <c r="L99" s="9"/>
      <c r="M99" s="8"/>
      <c r="N99" s="385"/>
      <c r="O99" s="386"/>
      <c r="P99" s="383"/>
      <c r="Q99" s="3"/>
      <c r="R99" s="60"/>
      <c r="S99" s="26">
        <f t="shared" si="0"/>
        <v>0</v>
      </c>
      <c r="T99" s="26">
        <f t="shared" si="39"/>
        <v>0</v>
      </c>
      <c r="U99" s="21">
        <f t="shared" si="40"/>
        <v>0</v>
      </c>
      <c r="V99" s="42" t="str">
        <f t="shared" si="38"/>
        <v/>
      </c>
      <c r="W99" s="26" t="str">
        <f t="shared" si="41"/>
        <v/>
      </c>
      <c r="X99" s="22" t="str">
        <f t="shared" si="42"/>
        <v/>
      </c>
      <c r="Y99" s="22" t="str">
        <f t="shared" si="43"/>
        <v/>
      </c>
      <c r="Z99" s="26" t="str">
        <f t="shared" si="44"/>
        <v/>
      </c>
      <c r="AA99" s="27" t="str">
        <f t="shared" si="45"/>
        <v/>
      </c>
      <c r="AB99" s="69" t="str">
        <f t="shared" si="1"/>
        <v/>
      </c>
      <c r="AC99" s="60">
        <f t="shared" si="2"/>
        <v>0</v>
      </c>
      <c r="AD99" s="70" t="str">
        <f t="shared" si="46"/>
        <v/>
      </c>
      <c r="AE99" s="70" t="str">
        <f t="shared" si="47"/>
        <v/>
      </c>
      <c r="AF99" s="71" t="str">
        <f t="shared" si="6"/>
        <v/>
      </c>
      <c r="AG99" s="69">
        <f t="shared" si="48"/>
        <v>0</v>
      </c>
      <c r="AH99" s="60">
        <f t="shared" si="49"/>
        <v>0</v>
      </c>
      <c r="AI99" s="60">
        <f t="shared" si="50"/>
        <v>0</v>
      </c>
      <c r="AJ99" s="60">
        <f t="shared" si="51"/>
        <v>0</v>
      </c>
      <c r="AK99" s="60">
        <f t="shared" si="52"/>
        <v>0</v>
      </c>
      <c r="AL99" s="60">
        <f t="shared" si="53"/>
        <v>0</v>
      </c>
      <c r="AM99" s="60">
        <f t="shared" si="54"/>
        <v>0</v>
      </c>
      <c r="AN99" s="60">
        <f t="shared" si="55"/>
        <v>0</v>
      </c>
      <c r="AO99" s="60">
        <f t="shared" si="56"/>
        <v>0</v>
      </c>
      <c r="AP99" s="60">
        <f t="shared" si="57"/>
        <v>0</v>
      </c>
      <c r="AQ99" s="60">
        <f t="shared" si="58"/>
        <v>0</v>
      </c>
      <c r="AR99" s="60">
        <f t="shared" si="59"/>
        <v>0</v>
      </c>
      <c r="AS99" s="68">
        <f t="shared" si="60"/>
        <v>0</v>
      </c>
      <c r="AT99" s="68">
        <f t="shared" si="61"/>
        <v>0</v>
      </c>
      <c r="AU99" s="69" t="str">
        <f t="shared" si="62"/>
        <v/>
      </c>
      <c r="AV99" s="68" t="str">
        <f t="shared" si="63"/>
        <v/>
      </c>
      <c r="AW99" s="67" t="str">
        <f t="shared" si="64"/>
        <v/>
      </c>
      <c r="AX99" s="68" t="str">
        <f t="shared" si="3"/>
        <v/>
      </c>
      <c r="AY99" s="69" t="str">
        <f t="shared" si="4"/>
        <v/>
      </c>
      <c r="AZ99" s="68">
        <f t="shared" si="65"/>
        <v>0</v>
      </c>
      <c r="BA99" s="67" t="str">
        <f t="shared" si="7"/>
        <v/>
      </c>
      <c r="BB99" s="69" t="str">
        <f t="shared" si="66"/>
        <v/>
      </c>
      <c r="BC99" s="68" t="str">
        <f t="shared" si="67"/>
        <v/>
      </c>
      <c r="BD99" s="67" t="str">
        <f t="shared" si="8"/>
        <v/>
      </c>
    </row>
    <row r="100" spans="1:56" ht="12" x14ac:dyDescent="0.3">
      <c r="A100" s="445"/>
      <c r="B100" s="3"/>
      <c r="C100" s="3"/>
      <c r="D100" s="387"/>
      <c r="E100" s="3"/>
      <c r="F100" s="3"/>
      <c r="G100" s="3"/>
      <c r="H100" s="4"/>
      <c r="I100" s="9"/>
      <c r="J100" s="9"/>
      <c r="K100" s="9"/>
      <c r="L100" s="9"/>
      <c r="M100" s="8"/>
      <c r="N100" s="385"/>
      <c r="O100" s="386"/>
      <c r="P100" s="383"/>
      <c r="Q100" s="3"/>
      <c r="R100" s="60"/>
      <c r="S100" s="26">
        <f t="shared" si="0"/>
        <v>0</v>
      </c>
      <c r="T100" s="26">
        <f t="shared" si="39"/>
        <v>0</v>
      </c>
      <c r="U100" s="21">
        <f t="shared" si="40"/>
        <v>0</v>
      </c>
      <c r="V100" s="42" t="str">
        <f t="shared" si="38"/>
        <v/>
      </c>
      <c r="W100" s="26" t="str">
        <f t="shared" si="41"/>
        <v/>
      </c>
      <c r="X100" s="22" t="str">
        <f t="shared" si="42"/>
        <v/>
      </c>
      <c r="Y100" s="22" t="str">
        <f t="shared" si="43"/>
        <v/>
      </c>
      <c r="Z100" s="26" t="str">
        <f t="shared" si="44"/>
        <v/>
      </c>
      <c r="AA100" s="27" t="str">
        <f t="shared" si="45"/>
        <v/>
      </c>
      <c r="AB100" s="69" t="str">
        <f t="shared" si="1"/>
        <v/>
      </c>
      <c r="AC100" s="60">
        <f t="shared" si="2"/>
        <v>0</v>
      </c>
      <c r="AD100" s="70" t="str">
        <f t="shared" si="46"/>
        <v/>
      </c>
      <c r="AE100" s="70" t="str">
        <f t="shared" si="47"/>
        <v/>
      </c>
      <c r="AF100" s="71" t="str">
        <f t="shared" si="6"/>
        <v/>
      </c>
      <c r="AG100" s="69">
        <f t="shared" si="48"/>
        <v>0</v>
      </c>
      <c r="AH100" s="60">
        <f t="shared" si="49"/>
        <v>0</v>
      </c>
      <c r="AI100" s="60">
        <f t="shared" si="50"/>
        <v>0</v>
      </c>
      <c r="AJ100" s="60">
        <f t="shared" si="51"/>
        <v>0</v>
      </c>
      <c r="AK100" s="60">
        <f t="shared" si="52"/>
        <v>0</v>
      </c>
      <c r="AL100" s="60">
        <f t="shared" si="53"/>
        <v>0</v>
      </c>
      <c r="AM100" s="60">
        <f t="shared" si="54"/>
        <v>0</v>
      </c>
      <c r="AN100" s="60">
        <f t="shared" si="55"/>
        <v>0</v>
      </c>
      <c r="AO100" s="60">
        <f t="shared" si="56"/>
        <v>0</v>
      </c>
      <c r="AP100" s="60">
        <f t="shared" si="57"/>
        <v>0</v>
      </c>
      <c r="AQ100" s="60">
        <f t="shared" si="58"/>
        <v>0</v>
      </c>
      <c r="AR100" s="60">
        <f t="shared" si="59"/>
        <v>0</v>
      </c>
      <c r="AS100" s="68">
        <f t="shared" si="60"/>
        <v>0</v>
      </c>
      <c r="AT100" s="68">
        <f t="shared" si="61"/>
        <v>0</v>
      </c>
      <c r="AU100" s="69" t="str">
        <f t="shared" si="62"/>
        <v/>
      </c>
      <c r="AV100" s="68" t="str">
        <f t="shared" si="63"/>
        <v/>
      </c>
      <c r="AW100" s="67" t="str">
        <f t="shared" si="64"/>
        <v/>
      </c>
      <c r="AX100" s="68" t="str">
        <f t="shared" si="3"/>
        <v/>
      </c>
      <c r="AY100" s="69" t="str">
        <f t="shared" si="4"/>
        <v/>
      </c>
      <c r="AZ100" s="68">
        <f t="shared" si="65"/>
        <v>0</v>
      </c>
      <c r="BA100" s="67" t="str">
        <f t="shared" si="7"/>
        <v/>
      </c>
      <c r="BB100" s="69" t="str">
        <f t="shared" si="66"/>
        <v/>
      </c>
      <c r="BC100" s="68" t="str">
        <f t="shared" si="67"/>
        <v/>
      </c>
      <c r="BD100" s="67" t="str">
        <f t="shared" si="8"/>
        <v/>
      </c>
    </row>
    <row r="101" spans="1:56" ht="12" x14ac:dyDescent="0.3">
      <c r="A101" s="445"/>
      <c r="B101" s="3"/>
      <c r="C101" s="3"/>
      <c r="D101" s="387"/>
      <c r="E101" s="3"/>
      <c r="F101" s="3"/>
      <c r="G101" s="3"/>
      <c r="H101" s="4"/>
      <c r="I101" s="9"/>
      <c r="J101" s="9"/>
      <c r="K101" s="9"/>
      <c r="L101" s="9"/>
      <c r="M101" s="8"/>
      <c r="N101" s="385"/>
      <c r="O101" s="386"/>
      <c r="P101" s="383"/>
      <c r="Q101" s="3"/>
      <c r="R101" s="60"/>
      <c r="S101" s="26">
        <f t="shared" si="0"/>
        <v>0</v>
      </c>
      <c r="T101" s="26">
        <f t="shared" si="39"/>
        <v>0</v>
      </c>
      <c r="U101" s="21">
        <f t="shared" si="40"/>
        <v>0</v>
      </c>
      <c r="V101" s="42" t="str">
        <f t="shared" si="38"/>
        <v/>
      </c>
      <c r="W101" s="26" t="str">
        <f t="shared" si="41"/>
        <v/>
      </c>
      <c r="X101" s="22" t="str">
        <f t="shared" si="42"/>
        <v/>
      </c>
      <c r="Y101" s="22" t="str">
        <f t="shared" si="43"/>
        <v/>
      </c>
      <c r="Z101" s="26" t="str">
        <f t="shared" si="44"/>
        <v/>
      </c>
      <c r="AA101" s="27" t="str">
        <f t="shared" si="45"/>
        <v/>
      </c>
      <c r="AB101" s="69" t="str">
        <f t="shared" si="1"/>
        <v/>
      </c>
      <c r="AC101" s="60">
        <f t="shared" si="2"/>
        <v>0</v>
      </c>
      <c r="AD101" s="70" t="str">
        <f t="shared" si="46"/>
        <v/>
      </c>
      <c r="AE101" s="70" t="str">
        <f t="shared" si="47"/>
        <v/>
      </c>
      <c r="AF101" s="71" t="str">
        <f t="shared" si="6"/>
        <v/>
      </c>
      <c r="AG101" s="69">
        <f t="shared" si="48"/>
        <v>0</v>
      </c>
      <c r="AH101" s="60">
        <f t="shared" si="49"/>
        <v>0</v>
      </c>
      <c r="AI101" s="60">
        <f t="shared" si="50"/>
        <v>0</v>
      </c>
      <c r="AJ101" s="60">
        <f t="shared" si="51"/>
        <v>0</v>
      </c>
      <c r="AK101" s="60">
        <f t="shared" si="52"/>
        <v>0</v>
      </c>
      <c r="AL101" s="60">
        <f t="shared" si="53"/>
        <v>0</v>
      </c>
      <c r="AM101" s="60">
        <f t="shared" si="54"/>
        <v>0</v>
      </c>
      <c r="AN101" s="60">
        <f t="shared" si="55"/>
        <v>0</v>
      </c>
      <c r="AO101" s="60">
        <f t="shared" si="56"/>
        <v>0</v>
      </c>
      <c r="AP101" s="60">
        <f t="shared" si="57"/>
        <v>0</v>
      </c>
      <c r="AQ101" s="60">
        <f t="shared" si="58"/>
        <v>0</v>
      </c>
      <c r="AR101" s="60">
        <f t="shared" si="59"/>
        <v>0</v>
      </c>
      <c r="AS101" s="68">
        <f t="shared" si="60"/>
        <v>0</v>
      </c>
      <c r="AT101" s="68">
        <f t="shared" si="61"/>
        <v>0</v>
      </c>
      <c r="AU101" s="69" t="str">
        <f t="shared" si="62"/>
        <v/>
      </c>
      <c r="AV101" s="68" t="str">
        <f t="shared" si="63"/>
        <v/>
      </c>
      <c r="AW101" s="67" t="str">
        <f t="shared" si="64"/>
        <v/>
      </c>
      <c r="AX101" s="68" t="str">
        <f t="shared" si="3"/>
        <v/>
      </c>
      <c r="AY101" s="69" t="str">
        <f t="shared" si="4"/>
        <v/>
      </c>
      <c r="AZ101" s="68">
        <f t="shared" si="65"/>
        <v>0</v>
      </c>
      <c r="BA101" s="67" t="str">
        <f t="shared" si="7"/>
        <v/>
      </c>
      <c r="BB101" s="69" t="str">
        <f t="shared" si="66"/>
        <v/>
      </c>
      <c r="BC101" s="68" t="str">
        <f t="shared" si="67"/>
        <v/>
      </c>
      <c r="BD101" s="67" t="str">
        <f t="shared" si="8"/>
        <v/>
      </c>
    </row>
    <row r="102" spans="1:56" ht="12" x14ac:dyDescent="0.3">
      <c r="A102" s="445"/>
      <c r="B102" s="3"/>
      <c r="C102" s="3"/>
      <c r="D102" s="387"/>
      <c r="E102" s="3"/>
      <c r="F102" s="3"/>
      <c r="G102" s="3"/>
      <c r="H102" s="4"/>
      <c r="I102" s="9"/>
      <c r="J102" s="9"/>
      <c r="K102" s="9"/>
      <c r="L102" s="9"/>
      <c r="M102" s="8"/>
      <c r="N102" s="385"/>
      <c r="O102" s="386"/>
      <c r="P102" s="383"/>
      <c r="Q102" s="3"/>
      <c r="R102" s="60"/>
      <c r="S102" s="26">
        <f t="shared" si="0"/>
        <v>0</v>
      </c>
      <c r="T102" s="26">
        <f t="shared" si="39"/>
        <v>0</v>
      </c>
      <c r="U102" s="21">
        <f t="shared" si="40"/>
        <v>0</v>
      </c>
      <c r="V102" s="42" t="str">
        <f t="shared" si="38"/>
        <v/>
      </c>
      <c r="W102" s="26" t="str">
        <f t="shared" si="41"/>
        <v/>
      </c>
      <c r="X102" s="22" t="str">
        <f t="shared" si="42"/>
        <v/>
      </c>
      <c r="Y102" s="22" t="str">
        <f t="shared" si="43"/>
        <v/>
      </c>
      <c r="Z102" s="26" t="str">
        <f t="shared" si="44"/>
        <v/>
      </c>
      <c r="AA102" s="27" t="str">
        <f t="shared" si="45"/>
        <v/>
      </c>
      <c r="AB102" s="69" t="str">
        <f t="shared" si="1"/>
        <v/>
      </c>
      <c r="AC102" s="60">
        <f t="shared" si="2"/>
        <v>0</v>
      </c>
      <c r="AD102" s="70" t="str">
        <f t="shared" si="46"/>
        <v/>
      </c>
      <c r="AE102" s="70" t="str">
        <f t="shared" si="47"/>
        <v/>
      </c>
      <c r="AF102" s="71" t="str">
        <f t="shared" si="6"/>
        <v/>
      </c>
      <c r="AG102" s="69">
        <f t="shared" si="48"/>
        <v>0</v>
      </c>
      <c r="AH102" s="60">
        <f t="shared" si="49"/>
        <v>0</v>
      </c>
      <c r="AI102" s="60">
        <f t="shared" si="50"/>
        <v>0</v>
      </c>
      <c r="AJ102" s="60">
        <f t="shared" si="51"/>
        <v>0</v>
      </c>
      <c r="AK102" s="60">
        <f t="shared" si="52"/>
        <v>0</v>
      </c>
      <c r="AL102" s="60">
        <f t="shared" si="53"/>
        <v>0</v>
      </c>
      <c r="AM102" s="60">
        <f t="shared" si="54"/>
        <v>0</v>
      </c>
      <c r="AN102" s="60">
        <f t="shared" si="55"/>
        <v>0</v>
      </c>
      <c r="AO102" s="60">
        <f t="shared" si="56"/>
        <v>0</v>
      </c>
      <c r="AP102" s="60">
        <f t="shared" si="57"/>
        <v>0</v>
      </c>
      <c r="AQ102" s="60">
        <f t="shared" si="58"/>
        <v>0</v>
      </c>
      <c r="AR102" s="60">
        <f t="shared" si="59"/>
        <v>0</v>
      </c>
      <c r="AS102" s="68">
        <f t="shared" si="60"/>
        <v>0</v>
      </c>
      <c r="AT102" s="68">
        <f t="shared" si="61"/>
        <v>0</v>
      </c>
      <c r="AU102" s="69" t="str">
        <f t="shared" si="62"/>
        <v/>
      </c>
      <c r="AV102" s="68" t="str">
        <f t="shared" si="63"/>
        <v/>
      </c>
      <c r="AW102" s="67" t="str">
        <f t="shared" si="64"/>
        <v/>
      </c>
      <c r="AX102" s="68" t="str">
        <f t="shared" si="3"/>
        <v/>
      </c>
      <c r="AY102" s="69" t="str">
        <f t="shared" si="4"/>
        <v/>
      </c>
      <c r="AZ102" s="68">
        <f t="shared" si="65"/>
        <v>0</v>
      </c>
      <c r="BA102" s="67" t="str">
        <f t="shared" si="7"/>
        <v/>
      </c>
      <c r="BB102" s="69" t="str">
        <f t="shared" si="66"/>
        <v/>
      </c>
      <c r="BC102" s="68" t="str">
        <f t="shared" si="67"/>
        <v/>
      </c>
      <c r="BD102" s="67" t="str">
        <f t="shared" si="8"/>
        <v/>
      </c>
    </row>
    <row r="103" spans="1:56" ht="12" x14ac:dyDescent="0.3">
      <c r="A103" s="445"/>
      <c r="B103" s="3"/>
      <c r="C103" s="3"/>
      <c r="D103" s="387"/>
      <c r="E103" s="3"/>
      <c r="F103" s="3"/>
      <c r="G103" s="3"/>
      <c r="H103" s="4"/>
      <c r="I103" s="9"/>
      <c r="J103" s="9"/>
      <c r="K103" s="9"/>
      <c r="L103" s="9"/>
      <c r="M103" s="8"/>
      <c r="N103" s="385"/>
      <c r="O103" s="386"/>
      <c r="P103" s="383"/>
      <c r="Q103" s="3"/>
      <c r="R103" s="60"/>
      <c r="S103" s="26">
        <f t="shared" si="0"/>
        <v>0</v>
      </c>
      <c r="T103" s="26">
        <f t="shared" si="39"/>
        <v>0</v>
      </c>
      <c r="U103" s="21">
        <f t="shared" si="40"/>
        <v>0</v>
      </c>
      <c r="V103" s="42" t="str">
        <f t="shared" si="38"/>
        <v/>
      </c>
      <c r="W103" s="26" t="str">
        <f t="shared" si="41"/>
        <v/>
      </c>
      <c r="X103" s="22" t="str">
        <f t="shared" si="42"/>
        <v/>
      </c>
      <c r="Y103" s="22" t="str">
        <f t="shared" si="43"/>
        <v/>
      </c>
      <c r="Z103" s="26" t="str">
        <f t="shared" si="44"/>
        <v/>
      </c>
      <c r="AA103" s="27" t="str">
        <f t="shared" si="45"/>
        <v/>
      </c>
      <c r="AB103" s="69" t="str">
        <f t="shared" si="1"/>
        <v/>
      </c>
      <c r="AC103" s="60">
        <f t="shared" si="2"/>
        <v>0</v>
      </c>
      <c r="AD103" s="70" t="str">
        <f t="shared" si="46"/>
        <v/>
      </c>
      <c r="AE103" s="70" t="str">
        <f t="shared" si="47"/>
        <v/>
      </c>
      <c r="AF103" s="71" t="str">
        <f t="shared" si="6"/>
        <v/>
      </c>
      <c r="AG103" s="69">
        <f t="shared" si="48"/>
        <v>0</v>
      </c>
      <c r="AH103" s="60">
        <f t="shared" si="49"/>
        <v>0</v>
      </c>
      <c r="AI103" s="60">
        <f t="shared" si="50"/>
        <v>0</v>
      </c>
      <c r="AJ103" s="60">
        <f t="shared" si="51"/>
        <v>0</v>
      </c>
      <c r="AK103" s="60">
        <f t="shared" si="52"/>
        <v>0</v>
      </c>
      <c r="AL103" s="60">
        <f t="shared" si="53"/>
        <v>0</v>
      </c>
      <c r="AM103" s="60">
        <f t="shared" si="54"/>
        <v>0</v>
      </c>
      <c r="AN103" s="60">
        <f t="shared" si="55"/>
        <v>0</v>
      </c>
      <c r="AO103" s="60">
        <f t="shared" si="56"/>
        <v>0</v>
      </c>
      <c r="AP103" s="60">
        <f t="shared" si="57"/>
        <v>0</v>
      </c>
      <c r="AQ103" s="60">
        <f t="shared" si="58"/>
        <v>0</v>
      </c>
      <c r="AR103" s="60">
        <f t="shared" si="59"/>
        <v>0</v>
      </c>
      <c r="AS103" s="68">
        <f t="shared" si="60"/>
        <v>0</v>
      </c>
      <c r="AT103" s="68">
        <f t="shared" si="61"/>
        <v>0</v>
      </c>
      <c r="AU103" s="69" t="str">
        <f t="shared" si="62"/>
        <v/>
      </c>
      <c r="AV103" s="68" t="str">
        <f t="shared" si="63"/>
        <v/>
      </c>
      <c r="AW103" s="67" t="str">
        <f t="shared" si="64"/>
        <v/>
      </c>
      <c r="AX103" s="68" t="str">
        <f t="shared" si="3"/>
        <v/>
      </c>
      <c r="AY103" s="69" t="str">
        <f t="shared" si="4"/>
        <v/>
      </c>
      <c r="AZ103" s="68">
        <f t="shared" si="65"/>
        <v>0</v>
      </c>
      <c r="BA103" s="67" t="str">
        <f t="shared" si="7"/>
        <v/>
      </c>
      <c r="BB103" s="69" t="str">
        <f t="shared" si="66"/>
        <v/>
      </c>
      <c r="BC103" s="68" t="str">
        <f t="shared" si="67"/>
        <v/>
      </c>
      <c r="BD103" s="67" t="str">
        <f t="shared" si="8"/>
        <v/>
      </c>
    </row>
    <row r="104" spans="1:56" ht="12" x14ac:dyDescent="0.3">
      <c r="A104" s="445"/>
      <c r="B104" s="3"/>
      <c r="C104" s="3"/>
      <c r="D104" s="387"/>
      <c r="E104" s="3"/>
      <c r="F104" s="3"/>
      <c r="G104" s="3"/>
      <c r="H104" s="4"/>
      <c r="I104" s="9"/>
      <c r="J104" s="9"/>
      <c r="K104" s="9"/>
      <c r="L104" s="9"/>
      <c r="M104" s="8"/>
      <c r="N104" s="385"/>
      <c r="O104" s="386"/>
      <c r="P104" s="383"/>
      <c r="Q104" s="3"/>
      <c r="R104" s="60"/>
      <c r="S104" s="26">
        <f t="shared" si="0"/>
        <v>0</v>
      </c>
      <c r="T104" s="26">
        <f t="shared" si="39"/>
        <v>0</v>
      </c>
      <c r="U104" s="21">
        <f t="shared" si="40"/>
        <v>0</v>
      </c>
      <c r="V104" s="42" t="str">
        <f t="shared" si="38"/>
        <v/>
      </c>
      <c r="W104" s="26" t="str">
        <f t="shared" si="41"/>
        <v/>
      </c>
      <c r="X104" s="22" t="str">
        <f t="shared" si="42"/>
        <v/>
      </c>
      <c r="Y104" s="22" t="str">
        <f t="shared" si="43"/>
        <v/>
      </c>
      <c r="Z104" s="26" t="str">
        <f t="shared" si="44"/>
        <v/>
      </c>
      <c r="AA104" s="27" t="str">
        <f t="shared" si="45"/>
        <v/>
      </c>
      <c r="AB104" s="69" t="str">
        <f t="shared" si="1"/>
        <v/>
      </c>
      <c r="AC104" s="60">
        <f t="shared" si="2"/>
        <v>0</v>
      </c>
      <c r="AD104" s="70" t="str">
        <f t="shared" si="46"/>
        <v/>
      </c>
      <c r="AE104" s="70" t="str">
        <f t="shared" si="47"/>
        <v/>
      </c>
      <c r="AF104" s="71" t="str">
        <f t="shared" si="6"/>
        <v/>
      </c>
      <c r="AG104" s="69">
        <f t="shared" si="48"/>
        <v>0</v>
      </c>
      <c r="AH104" s="60">
        <f t="shared" si="49"/>
        <v>0</v>
      </c>
      <c r="AI104" s="60">
        <f t="shared" si="50"/>
        <v>0</v>
      </c>
      <c r="AJ104" s="60">
        <f t="shared" si="51"/>
        <v>0</v>
      </c>
      <c r="AK104" s="60">
        <f t="shared" si="52"/>
        <v>0</v>
      </c>
      <c r="AL104" s="60">
        <f t="shared" si="53"/>
        <v>0</v>
      </c>
      <c r="AM104" s="60">
        <f t="shared" si="54"/>
        <v>0</v>
      </c>
      <c r="AN104" s="60">
        <f t="shared" si="55"/>
        <v>0</v>
      </c>
      <c r="AO104" s="60">
        <f t="shared" si="56"/>
        <v>0</v>
      </c>
      <c r="AP104" s="60">
        <f t="shared" si="57"/>
        <v>0</v>
      </c>
      <c r="AQ104" s="60">
        <f t="shared" si="58"/>
        <v>0</v>
      </c>
      <c r="AR104" s="60">
        <f t="shared" si="59"/>
        <v>0</v>
      </c>
      <c r="AS104" s="68">
        <f t="shared" si="60"/>
        <v>0</v>
      </c>
      <c r="AT104" s="68">
        <f t="shared" si="61"/>
        <v>0</v>
      </c>
      <c r="AU104" s="69" t="str">
        <f t="shared" si="62"/>
        <v/>
      </c>
      <c r="AV104" s="68" t="str">
        <f t="shared" si="63"/>
        <v/>
      </c>
      <c r="AW104" s="67" t="str">
        <f t="shared" si="64"/>
        <v/>
      </c>
      <c r="AX104" s="68" t="str">
        <f t="shared" si="3"/>
        <v/>
      </c>
      <c r="AY104" s="69" t="str">
        <f t="shared" si="4"/>
        <v/>
      </c>
      <c r="AZ104" s="68">
        <f t="shared" si="65"/>
        <v>0</v>
      </c>
      <c r="BA104" s="67" t="str">
        <f t="shared" si="7"/>
        <v/>
      </c>
      <c r="BB104" s="69" t="str">
        <f t="shared" si="66"/>
        <v/>
      </c>
      <c r="BC104" s="68" t="str">
        <f t="shared" si="67"/>
        <v/>
      </c>
      <c r="BD104" s="67" t="str">
        <f t="shared" si="8"/>
        <v/>
      </c>
    </row>
    <row r="105" spans="1:56" ht="12" x14ac:dyDescent="0.3">
      <c r="A105" s="445"/>
      <c r="B105" s="3"/>
      <c r="C105" s="3"/>
      <c r="D105" s="387"/>
      <c r="E105" s="3"/>
      <c r="F105" s="3"/>
      <c r="G105" s="3"/>
      <c r="H105" s="4"/>
      <c r="I105" s="9"/>
      <c r="J105" s="9"/>
      <c r="K105" s="9"/>
      <c r="L105" s="9"/>
      <c r="M105" s="8"/>
      <c r="N105" s="385"/>
      <c r="O105" s="386"/>
      <c r="P105" s="383"/>
      <c r="Q105" s="3"/>
      <c r="R105" s="60"/>
      <c r="S105" s="26">
        <f t="shared" si="0"/>
        <v>0</v>
      </c>
      <c r="T105" s="26">
        <f t="shared" si="39"/>
        <v>0</v>
      </c>
      <c r="U105" s="21">
        <f t="shared" si="40"/>
        <v>0</v>
      </c>
      <c r="V105" s="42" t="str">
        <f t="shared" si="38"/>
        <v/>
      </c>
      <c r="W105" s="26" t="str">
        <f t="shared" si="41"/>
        <v/>
      </c>
      <c r="X105" s="22" t="str">
        <f t="shared" si="42"/>
        <v/>
      </c>
      <c r="Y105" s="22" t="str">
        <f t="shared" si="43"/>
        <v/>
      </c>
      <c r="Z105" s="26" t="str">
        <f t="shared" si="44"/>
        <v/>
      </c>
      <c r="AA105" s="27" t="str">
        <f t="shared" si="45"/>
        <v/>
      </c>
      <c r="AB105" s="69" t="str">
        <f t="shared" si="1"/>
        <v/>
      </c>
      <c r="AC105" s="60">
        <f t="shared" si="2"/>
        <v>0</v>
      </c>
      <c r="AD105" s="70" t="str">
        <f t="shared" si="46"/>
        <v/>
      </c>
      <c r="AE105" s="70" t="str">
        <f t="shared" si="47"/>
        <v/>
      </c>
      <c r="AF105" s="71" t="str">
        <f t="shared" si="6"/>
        <v/>
      </c>
      <c r="AG105" s="69">
        <f t="shared" si="48"/>
        <v>0</v>
      </c>
      <c r="AH105" s="60">
        <f t="shared" si="49"/>
        <v>0</v>
      </c>
      <c r="AI105" s="60">
        <f t="shared" si="50"/>
        <v>0</v>
      </c>
      <c r="AJ105" s="60">
        <f t="shared" si="51"/>
        <v>0</v>
      </c>
      <c r="AK105" s="60">
        <f t="shared" si="52"/>
        <v>0</v>
      </c>
      <c r="AL105" s="60">
        <f t="shared" si="53"/>
        <v>0</v>
      </c>
      <c r="AM105" s="60">
        <f t="shared" si="54"/>
        <v>0</v>
      </c>
      <c r="AN105" s="60">
        <f t="shared" si="55"/>
        <v>0</v>
      </c>
      <c r="AO105" s="60">
        <f t="shared" si="56"/>
        <v>0</v>
      </c>
      <c r="AP105" s="60">
        <f t="shared" si="57"/>
        <v>0</v>
      </c>
      <c r="AQ105" s="60">
        <f t="shared" si="58"/>
        <v>0</v>
      </c>
      <c r="AR105" s="60">
        <f t="shared" si="59"/>
        <v>0</v>
      </c>
      <c r="AS105" s="68">
        <f t="shared" si="60"/>
        <v>0</v>
      </c>
      <c r="AT105" s="68">
        <f t="shared" si="61"/>
        <v>0</v>
      </c>
      <c r="AU105" s="69" t="str">
        <f t="shared" si="62"/>
        <v/>
      </c>
      <c r="AV105" s="68" t="str">
        <f t="shared" si="63"/>
        <v/>
      </c>
      <c r="AW105" s="67" t="str">
        <f t="shared" si="64"/>
        <v/>
      </c>
      <c r="AX105" s="68" t="str">
        <f t="shared" si="3"/>
        <v/>
      </c>
      <c r="AY105" s="69" t="str">
        <f t="shared" si="4"/>
        <v/>
      </c>
      <c r="AZ105" s="68">
        <f t="shared" si="65"/>
        <v>0</v>
      </c>
      <c r="BA105" s="67" t="str">
        <f t="shared" si="7"/>
        <v/>
      </c>
      <c r="BB105" s="69" t="str">
        <f t="shared" si="66"/>
        <v/>
      </c>
      <c r="BC105" s="68" t="str">
        <f t="shared" si="67"/>
        <v/>
      </c>
      <c r="BD105" s="67" t="str">
        <f t="shared" si="8"/>
        <v/>
      </c>
    </row>
    <row r="106" spans="1:56" ht="12" x14ac:dyDescent="0.3">
      <c r="A106" s="445"/>
      <c r="B106" s="3"/>
      <c r="C106" s="3"/>
      <c r="D106" s="387"/>
      <c r="E106" s="3"/>
      <c r="F106" s="3"/>
      <c r="G106" s="3"/>
      <c r="H106" s="4"/>
      <c r="I106" s="9"/>
      <c r="J106" s="9"/>
      <c r="K106" s="9"/>
      <c r="L106" s="9"/>
      <c r="M106" s="8"/>
      <c r="N106" s="385"/>
      <c r="O106" s="386"/>
      <c r="P106" s="383"/>
      <c r="Q106" s="3"/>
      <c r="R106" s="60"/>
      <c r="S106" s="26">
        <f t="shared" si="0"/>
        <v>0</v>
      </c>
      <c r="T106" s="26">
        <f t="shared" si="39"/>
        <v>0</v>
      </c>
      <c r="U106" s="21">
        <f t="shared" si="40"/>
        <v>0</v>
      </c>
      <c r="V106" s="42" t="str">
        <f t="shared" si="38"/>
        <v/>
      </c>
      <c r="W106" s="26" t="str">
        <f t="shared" si="41"/>
        <v/>
      </c>
      <c r="X106" s="22" t="str">
        <f t="shared" si="42"/>
        <v/>
      </c>
      <c r="Y106" s="22" t="str">
        <f t="shared" si="43"/>
        <v/>
      </c>
      <c r="Z106" s="26" t="str">
        <f t="shared" si="44"/>
        <v/>
      </c>
      <c r="AA106" s="27" t="str">
        <f t="shared" si="45"/>
        <v/>
      </c>
      <c r="AB106" s="69" t="str">
        <f t="shared" si="1"/>
        <v/>
      </c>
      <c r="AC106" s="60">
        <f t="shared" si="2"/>
        <v>0</v>
      </c>
      <c r="AD106" s="70" t="str">
        <f t="shared" si="46"/>
        <v/>
      </c>
      <c r="AE106" s="70" t="str">
        <f t="shared" si="47"/>
        <v/>
      </c>
      <c r="AF106" s="71" t="str">
        <f t="shared" si="6"/>
        <v/>
      </c>
      <c r="AG106" s="69">
        <f t="shared" si="48"/>
        <v>0</v>
      </c>
      <c r="AH106" s="60">
        <f t="shared" si="49"/>
        <v>0</v>
      </c>
      <c r="AI106" s="60">
        <f t="shared" si="50"/>
        <v>0</v>
      </c>
      <c r="AJ106" s="60">
        <f t="shared" si="51"/>
        <v>0</v>
      </c>
      <c r="AK106" s="60">
        <f t="shared" si="52"/>
        <v>0</v>
      </c>
      <c r="AL106" s="60">
        <f t="shared" si="53"/>
        <v>0</v>
      </c>
      <c r="AM106" s="60">
        <f t="shared" si="54"/>
        <v>0</v>
      </c>
      <c r="AN106" s="60">
        <f t="shared" si="55"/>
        <v>0</v>
      </c>
      <c r="AO106" s="60">
        <f t="shared" si="56"/>
        <v>0</v>
      </c>
      <c r="AP106" s="60">
        <f t="shared" si="57"/>
        <v>0</v>
      </c>
      <c r="AQ106" s="60">
        <f t="shared" si="58"/>
        <v>0</v>
      </c>
      <c r="AR106" s="60">
        <f t="shared" si="59"/>
        <v>0</v>
      </c>
      <c r="AS106" s="68">
        <f t="shared" si="60"/>
        <v>0</v>
      </c>
      <c r="AT106" s="68">
        <f t="shared" si="61"/>
        <v>0</v>
      </c>
      <c r="AU106" s="69" t="str">
        <f t="shared" si="62"/>
        <v/>
      </c>
      <c r="AV106" s="68" t="str">
        <f t="shared" si="63"/>
        <v/>
      </c>
      <c r="AW106" s="67" t="str">
        <f t="shared" si="64"/>
        <v/>
      </c>
      <c r="AX106" s="68" t="str">
        <f t="shared" si="3"/>
        <v/>
      </c>
      <c r="AY106" s="69" t="str">
        <f t="shared" si="4"/>
        <v/>
      </c>
      <c r="AZ106" s="68">
        <f t="shared" si="65"/>
        <v>0</v>
      </c>
      <c r="BA106" s="67" t="str">
        <f t="shared" si="7"/>
        <v/>
      </c>
      <c r="BB106" s="69" t="str">
        <f t="shared" si="66"/>
        <v/>
      </c>
      <c r="BC106" s="68" t="str">
        <f t="shared" si="67"/>
        <v/>
      </c>
      <c r="BD106" s="67" t="str">
        <f t="shared" si="8"/>
        <v/>
      </c>
    </row>
    <row r="107" spans="1:56" ht="12" x14ac:dyDescent="0.3">
      <c r="A107" s="445"/>
      <c r="B107" s="3"/>
      <c r="C107" s="3"/>
      <c r="D107" s="387"/>
      <c r="E107" s="3"/>
      <c r="F107" s="3"/>
      <c r="G107" s="3"/>
      <c r="H107" s="4"/>
      <c r="I107" s="9"/>
      <c r="J107" s="9"/>
      <c r="K107" s="9"/>
      <c r="L107" s="9"/>
      <c r="M107" s="8"/>
      <c r="N107" s="385"/>
      <c r="O107" s="386"/>
      <c r="P107" s="383"/>
      <c r="Q107" s="3"/>
      <c r="R107" s="60"/>
      <c r="S107" s="26">
        <f t="shared" si="0"/>
        <v>0</v>
      </c>
      <c r="T107" s="26">
        <f t="shared" si="39"/>
        <v>0</v>
      </c>
      <c r="U107" s="21">
        <f t="shared" si="40"/>
        <v>0</v>
      </c>
      <c r="V107" s="42" t="str">
        <f t="shared" si="38"/>
        <v/>
      </c>
      <c r="W107" s="26" t="str">
        <f t="shared" si="41"/>
        <v/>
      </c>
      <c r="X107" s="22" t="str">
        <f t="shared" si="42"/>
        <v/>
      </c>
      <c r="Y107" s="22" t="str">
        <f t="shared" si="43"/>
        <v/>
      </c>
      <c r="Z107" s="26" t="str">
        <f t="shared" si="44"/>
        <v/>
      </c>
      <c r="AA107" s="27" t="str">
        <f t="shared" si="45"/>
        <v/>
      </c>
      <c r="AB107" s="69" t="str">
        <f t="shared" si="1"/>
        <v/>
      </c>
      <c r="AC107" s="60">
        <f t="shared" si="2"/>
        <v>0</v>
      </c>
      <c r="AD107" s="70" t="str">
        <f t="shared" si="46"/>
        <v/>
      </c>
      <c r="AE107" s="70" t="str">
        <f t="shared" si="47"/>
        <v/>
      </c>
      <c r="AF107" s="71" t="str">
        <f t="shared" si="6"/>
        <v/>
      </c>
      <c r="AG107" s="69">
        <f t="shared" si="48"/>
        <v>0</v>
      </c>
      <c r="AH107" s="60">
        <f t="shared" si="49"/>
        <v>0</v>
      </c>
      <c r="AI107" s="60">
        <f t="shared" si="50"/>
        <v>0</v>
      </c>
      <c r="AJ107" s="60">
        <f t="shared" si="51"/>
        <v>0</v>
      </c>
      <c r="AK107" s="60">
        <f t="shared" si="52"/>
        <v>0</v>
      </c>
      <c r="AL107" s="60">
        <f t="shared" si="53"/>
        <v>0</v>
      </c>
      <c r="AM107" s="60">
        <f t="shared" si="54"/>
        <v>0</v>
      </c>
      <c r="AN107" s="60">
        <f t="shared" si="55"/>
        <v>0</v>
      </c>
      <c r="AO107" s="60">
        <f t="shared" si="56"/>
        <v>0</v>
      </c>
      <c r="AP107" s="60">
        <f t="shared" si="57"/>
        <v>0</v>
      </c>
      <c r="AQ107" s="60">
        <f t="shared" si="58"/>
        <v>0</v>
      </c>
      <c r="AR107" s="60">
        <f t="shared" si="59"/>
        <v>0</v>
      </c>
      <c r="AS107" s="68">
        <f t="shared" si="60"/>
        <v>0</v>
      </c>
      <c r="AT107" s="68">
        <f t="shared" si="61"/>
        <v>0</v>
      </c>
      <c r="AU107" s="69" t="str">
        <f t="shared" si="62"/>
        <v/>
      </c>
      <c r="AV107" s="68" t="str">
        <f t="shared" si="63"/>
        <v/>
      </c>
      <c r="AW107" s="67" t="str">
        <f t="shared" si="64"/>
        <v/>
      </c>
      <c r="AX107" s="68" t="str">
        <f t="shared" si="3"/>
        <v/>
      </c>
      <c r="AY107" s="69" t="str">
        <f t="shared" si="4"/>
        <v/>
      </c>
      <c r="AZ107" s="68">
        <f t="shared" si="65"/>
        <v>0</v>
      </c>
      <c r="BA107" s="67" t="str">
        <f t="shared" si="7"/>
        <v/>
      </c>
      <c r="BB107" s="69" t="str">
        <f t="shared" si="66"/>
        <v/>
      </c>
      <c r="BC107" s="68" t="str">
        <f t="shared" si="67"/>
        <v/>
      </c>
      <c r="BD107" s="67" t="str">
        <f t="shared" si="8"/>
        <v/>
      </c>
    </row>
    <row r="108" spans="1:56" ht="12" x14ac:dyDescent="0.3">
      <c r="A108" s="445"/>
      <c r="B108" s="3"/>
      <c r="C108" s="3"/>
      <c r="D108" s="387"/>
      <c r="E108" s="3"/>
      <c r="F108" s="3"/>
      <c r="G108" s="3"/>
      <c r="H108" s="4"/>
      <c r="I108" s="9"/>
      <c r="J108" s="9"/>
      <c r="K108" s="9"/>
      <c r="L108" s="9"/>
      <c r="M108" s="8"/>
      <c r="N108" s="385"/>
      <c r="O108" s="386"/>
      <c r="P108" s="383"/>
      <c r="Q108" s="3"/>
      <c r="R108" s="60"/>
      <c r="S108" s="26">
        <f t="shared" si="0"/>
        <v>0</v>
      </c>
      <c r="T108" s="26">
        <f t="shared" si="39"/>
        <v>0</v>
      </c>
      <c r="U108" s="21">
        <f t="shared" si="40"/>
        <v>0</v>
      </c>
      <c r="V108" s="42" t="str">
        <f t="shared" si="38"/>
        <v/>
      </c>
      <c r="W108" s="26" t="str">
        <f t="shared" si="41"/>
        <v/>
      </c>
      <c r="X108" s="22" t="str">
        <f t="shared" si="42"/>
        <v/>
      </c>
      <c r="Y108" s="22" t="str">
        <f t="shared" si="43"/>
        <v/>
      </c>
      <c r="Z108" s="26" t="str">
        <f t="shared" si="44"/>
        <v/>
      </c>
      <c r="AA108" s="27" t="str">
        <f t="shared" si="45"/>
        <v/>
      </c>
      <c r="AB108" s="69" t="str">
        <f t="shared" si="1"/>
        <v/>
      </c>
      <c r="AC108" s="60">
        <f t="shared" si="2"/>
        <v>0</v>
      </c>
      <c r="AD108" s="70" t="str">
        <f t="shared" si="46"/>
        <v/>
      </c>
      <c r="AE108" s="70" t="str">
        <f t="shared" si="47"/>
        <v/>
      </c>
      <c r="AF108" s="71" t="str">
        <f t="shared" si="6"/>
        <v/>
      </c>
      <c r="AG108" s="69">
        <f t="shared" si="48"/>
        <v>0</v>
      </c>
      <c r="AH108" s="60">
        <f t="shared" si="49"/>
        <v>0</v>
      </c>
      <c r="AI108" s="60">
        <f t="shared" si="50"/>
        <v>0</v>
      </c>
      <c r="AJ108" s="60">
        <f t="shared" si="51"/>
        <v>0</v>
      </c>
      <c r="AK108" s="60">
        <f t="shared" si="52"/>
        <v>0</v>
      </c>
      <c r="AL108" s="60">
        <f t="shared" si="53"/>
        <v>0</v>
      </c>
      <c r="AM108" s="60">
        <f t="shared" si="54"/>
        <v>0</v>
      </c>
      <c r="AN108" s="60">
        <f t="shared" si="55"/>
        <v>0</v>
      </c>
      <c r="AO108" s="60">
        <f t="shared" si="56"/>
        <v>0</v>
      </c>
      <c r="AP108" s="60">
        <f t="shared" si="57"/>
        <v>0</v>
      </c>
      <c r="AQ108" s="60">
        <f t="shared" si="58"/>
        <v>0</v>
      </c>
      <c r="AR108" s="60">
        <f t="shared" si="59"/>
        <v>0</v>
      </c>
      <c r="AS108" s="68">
        <f t="shared" si="60"/>
        <v>0</v>
      </c>
      <c r="AT108" s="68">
        <f t="shared" si="61"/>
        <v>0</v>
      </c>
      <c r="AU108" s="69" t="str">
        <f t="shared" si="62"/>
        <v/>
      </c>
      <c r="AV108" s="68" t="str">
        <f t="shared" si="63"/>
        <v/>
      </c>
      <c r="AW108" s="67" t="str">
        <f t="shared" si="64"/>
        <v/>
      </c>
      <c r="AX108" s="68" t="str">
        <f t="shared" si="3"/>
        <v/>
      </c>
      <c r="AY108" s="69" t="str">
        <f t="shared" si="4"/>
        <v/>
      </c>
      <c r="AZ108" s="68">
        <f t="shared" si="65"/>
        <v>0</v>
      </c>
      <c r="BA108" s="67" t="str">
        <f t="shared" si="7"/>
        <v/>
      </c>
      <c r="BB108" s="69" t="str">
        <f t="shared" si="66"/>
        <v/>
      </c>
      <c r="BC108" s="68" t="str">
        <f t="shared" si="67"/>
        <v/>
      </c>
      <c r="BD108" s="67" t="str">
        <f t="shared" si="8"/>
        <v/>
      </c>
    </row>
    <row r="109" spans="1:56" ht="12" x14ac:dyDescent="0.3">
      <c r="A109" s="445"/>
      <c r="B109" s="3"/>
      <c r="C109" s="3"/>
      <c r="D109" s="387"/>
      <c r="E109" s="3"/>
      <c r="F109" s="3"/>
      <c r="G109" s="3"/>
      <c r="H109" s="4"/>
      <c r="I109" s="9"/>
      <c r="J109" s="9"/>
      <c r="K109" s="9"/>
      <c r="L109" s="9"/>
      <c r="M109" s="8"/>
      <c r="N109" s="385"/>
      <c r="O109" s="386"/>
      <c r="P109" s="383"/>
      <c r="Q109" s="3"/>
      <c r="R109" s="60"/>
      <c r="S109" s="26">
        <f t="shared" si="0"/>
        <v>0</v>
      </c>
      <c r="T109" s="26">
        <f t="shared" si="39"/>
        <v>0</v>
      </c>
      <c r="U109" s="21">
        <f t="shared" si="40"/>
        <v>0</v>
      </c>
      <c r="V109" s="42" t="str">
        <f t="shared" si="38"/>
        <v/>
      </c>
      <c r="W109" s="26" t="str">
        <f t="shared" si="41"/>
        <v/>
      </c>
      <c r="X109" s="22" t="str">
        <f t="shared" si="42"/>
        <v/>
      </c>
      <c r="Y109" s="22" t="str">
        <f t="shared" si="43"/>
        <v/>
      </c>
      <c r="Z109" s="26" t="str">
        <f t="shared" si="44"/>
        <v/>
      </c>
      <c r="AA109" s="27" t="str">
        <f t="shared" si="45"/>
        <v/>
      </c>
      <c r="AB109" s="69" t="str">
        <f t="shared" si="1"/>
        <v/>
      </c>
      <c r="AC109" s="60">
        <f t="shared" si="2"/>
        <v>0</v>
      </c>
      <c r="AD109" s="70" t="str">
        <f t="shared" si="46"/>
        <v/>
      </c>
      <c r="AE109" s="70" t="str">
        <f t="shared" si="47"/>
        <v/>
      </c>
      <c r="AF109" s="71" t="str">
        <f t="shared" si="6"/>
        <v/>
      </c>
      <c r="AG109" s="69">
        <f t="shared" si="48"/>
        <v>0</v>
      </c>
      <c r="AH109" s="60">
        <f t="shared" si="49"/>
        <v>0</v>
      </c>
      <c r="AI109" s="60">
        <f t="shared" si="50"/>
        <v>0</v>
      </c>
      <c r="AJ109" s="60">
        <f t="shared" si="51"/>
        <v>0</v>
      </c>
      <c r="AK109" s="60">
        <f t="shared" si="52"/>
        <v>0</v>
      </c>
      <c r="AL109" s="60">
        <f t="shared" si="53"/>
        <v>0</v>
      </c>
      <c r="AM109" s="60">
        <f t="shared" si="54"/>
        <v>0</v>
      </c>
      <c r="AN109" s="60">
        <f t="shared" si="55"/>
        <v>0</v>
      </c>
      <c r="AO109" s="60">
        <f t="shared" si="56"/>
        <v>0</v>
      </c>
      <c r="AP109" s="60">
        <f t="shared" si="57"/>
        <v>0</v>
      </c>
      <c r="AQ109" s="60">
        <f t="shared" si="58"/>
        <v>0</v>
      </c>
      <c r="AR109" s="60">
        <f t="shared" si="59"/>
        <v>0</v>
      </c>
      <c r="AS109" s="68">
        <f t="shared" si="60"/>
        <v>0</v>
      </c>
      <c r="AT109" s="68">
        <f t="shared" si="61"/>
        <v>0</v>
      </c>
      <c r="AU109" s="69" t="str">
        <f t="shared" si="62"/>
        <v/>
      </c>
      <c r="AV109" s="68" t="str">
        <f t="shared" si="63"/>
        <v/>
      </c>
      <c r="AW109" s="67" t="str">
        <f t="shared" si="64"/>
        <v/>
      </c>
      <c r="AX109" s="68" t="str">
        <f t="shared" si="3"/>
        <v/>
      </c>
      <c r="AY109" s="69" t="str">
        <f t="shared" si="4"/>
        <v/>
      </c>
      <c r="AZ109" s="68">
        <f t="shared" si="65"/>
        <v>0</v>
      </c>
      <c r="BA109" s="67" t="str">
        <f t="shared" si="7"/>
        <v/>
      </c>
      <c r="BB109" s="69" t="str">
        <f t="shared" si="66"/>
        <v/>
      </c>
      <c r="BC109" s="68" t="str">
        <f t="shared" si="67"/>
        <v/>
      </c>
      <c r="BD109" s="67" t="str">
        <f t="shared" si="8"/>
        <v/>
      </c>
    </row>
    <row r="110" spans="1:56" ht="12" x14ac:dyDescent="0.3">
      <c r="A110" s="445"/>
      <c r="B110" s="3"/>
      <c r="C110" s="3"/>
      <c r="D110" s="387"/>
      <c r="E110" s="3"/>
      <c r="F110" s="3"/>
      <c r="G110" s="3"/>
      <c r="H110" s="4"/>
      <c r="I110" s="9"/>
      <c r="J110" s="9"/>
      <c r="K110" s="9"/>
      <c r="L110" s="9"/>
      <c r="M110" s="8"/>
      <c r="N110" s="385"/>
      <c r="O110" s="386"/>
      <c r="P110" s="383"/>
      <c r="Q110" s="3"/>
      <c r="R110" s="60"/>
      <c r="S110" s="26">
        <f t="shared" si="0"/>
        <v>0</v>
      </c>
      <c r="T110" s="26">
        <f t="shared" si="39"/>
        <v>0</v>
      </c>
      <c r="U110" s="21">
        <f t="shared" si="40"/>
        <v>0</v>
      </c>
      <c r="V110" s="42" t="str">
        <f t="shared" si="38"/>
        <v/>
      </c>
      <c r="W110" s="26" t="str">
        <f t="shared" si="41"/>
        <v/>
      </c>
      <c r="X110" s="22" t="str">
        <f t="shared" si="42"/>
        <v/>
      </c>
      <c r="Y110" s="22" t="str">
        <f t="shared" si="43"/>
        <v/>
      </c>
      <c r="Z110" s="26" t="str">
        <f t="shared" si="44"/>
        <v/>
      </c>
      <c r="AA110" s="27" t="str">
        <f t="shared" si="45"/>
        <v/>
      </c>
      <c r="AB110" s="69" t="str">
        <f t="shared" si="1"/>
        <v/>
      </c>
      <c r="AC110" s="60">
        <f t="shared" si="2"/>
        <v>0</v>
      </c>
      <c r="AD110" s="70" t="str">
        <f t="shared" si="46"/>
        <v/>
      </c>
      <c r="AE110" s="70" t="str">
        <f t="shared" si="47"/>
        <v/>
      </c>
      <c r="AF110" s="71" t="str">
        <f t="shared" si="6"/>
        <v/>
      </c>
      <c r="AG110" s="69">
        <f t="shared" si="48"/>
        <v>0</v>
      </c>
      <c r="AH110" s="60">
        <f t="shared" si="49"/>
        <v>0</v>
      </c>
      <c r="AI110" s="60">
        <f t="shared" si="50"/>
        <v>0</v>
      </c>
      <c r="AJ110" s="60">
        <f t="shared" si="51"/>
        <v>0</v>
      </c>
      <c r="AK110" s="60">
        <f t="shared" si="52"/>
        <v>0</v>
      </c>
      <c r="AL110" s="60">
        <f t="shared" si="53"/>
        <v>0</v>
      </c>
      <c r="AM110" s="60">
        <f t="shared" si="54"/>
        <v>0</v>
      </c>
      <c r="AN110" s="60">
        <f t="shared" si="55"/>
        <v>0</v>
      </c>
      <c r="AO110" s="60">
        <f t="shared" si="56"/>
        <v>0</v>
      </c>
      <c r="AP110" s="60">
        <f t="shared" si="57"/>
        <v>0</v>
      </c>
      <c r="AQ110" s="60">
        <f t="shared" si="58"/>
        <v>0</v>
      </c>
      <c r="AR110" s="60">
        <f t="shared" si="59"/>
        <v>0</v>
      </c>
      <c r="AS110" s="68">
        <f t="shared" si="60"/>
        <v>0</v>
      </c>
      <c r="AT110" s="68">
        <f t="shared" si="61"/>
        <v>0</v>
      </c>
      <c r="AU110" s="69" t="str">
        <f t="shared" si="62"/>
        <v/>
      </c>
      <c r="AV110" s="68" t="str">
        <f t="shared" si="63"/>
        <v/>
      </c>
      <c r="AW110" s="67" t="str">
        <f t="shared" si="64"/>
        <v/>
      </c>
      <c r="AX110" s="68" t="str">
        <f t="shared" si="3"/>
        <v/>
      </c>
      <c r="AY110" s="69" t="str">
        <f t="shared" si="4"/>
        <v/>
      </c>
      <c r="AZ110" s="68">
        <f t="shared" si="65"/>
        <v>0</v>
      </c>
      <c r="BA110" s="67" t="str">
        <f t="shared" si="7"/>
        <v/>
      </c>
      <c r="BB110" s="69" t="str">
        <f t="shared" si="66"/>
        <v/>
      </c>
      <c r="BC110" s="68" t="str">
        <f t="shared" si="67"/>
        <v/>
      </c>
      <c r="BD110" s="67" t="str">
        <f t="shared" si="8"/>
        <v/>
      </c>
    </row>
    <row r="111" spans="1:56" ht="12" x14ac:dyDescent="0.3">
      <c r="A111" s="445"/>
      <c r="B111" s="3"/>
      <c r="C111" s="3"/>
      <c r="D111" s="387"/>
      <c r="E111" s="3"/>
      <c r="F111" s="3"/>
      <c r="G111" s="3"/>
      <c r="H111" s="4"/>
      <c r="I111" s="9"/>
      <c r="J111" s="9"/>
      <c r="K111" s="9"/>
      <c r="L111" s="9"/>
      <c r="M111" s="8"/>
      <c r="N111" s="385"/>
      <c r="O111" s="386"/>
      <c r="P111" s="383"/>
      <c r="Q111" s="3"/>
      <c r="R111" s="60"/>
      <c r="S111" s="26">
        <f t="shared" si="0"/>
        <v>0</v>
      </c>
      <c r="T111" s="26">
        <f t="shared" si="39"/>
        <v>0</v>
      </c>
      <c r="U111" s="21">
        <f t="shared" si="40"/>
        <v>0</v>
      </c>
      <c r="V111" s="42" t="str">
        <f t="shared" si="38"/>
        <v/>
      </c>
      <c r="W111" s="26" t="str">
        <f t="shared" si="41"/>
        <v/>
      </c>
      <c r="X111" s="22" t="str">
        <f t="shared" si="42"/>
        <v/>
      </c>
      <c r="Y111" s="22" t="str">
        <f t="shared" si="43"/>
        <v/>
      </c>
      <c r="Z111" s="26" t="str">
        <f t="shared" si="44"/>
        <v/>
      </c>
      <c r="AA111" s="27" t="str">
        <f t="shared" si="45"/>
        <v/>
      </c>
      <c r="AB111" s="69" t="str">
        <f t="shared" si="1"/>
        <v/>
      </c>
      <c r="AC111" s="60">
        <f t="shared" si="2"/>
        <v>0</v>
      </c>
      <c r="AD111" s="70" t="str">
        <f t="shared" si="46"/>
        <v/>
      </c>
      <c r="AE111" s="70" t="str">
        <f t="shared" si="47"/>
        <v/>
      </c>
      <c r="AF111" s="71" t="str">
        <f t="shared" si="6"/>
        <v/>
      </c>
      <c r="AG111" s="69">
        <f t="shared" si="48"/>
        <v>0</v>
      </c>
      <c r="AH111" s="60">
        <f t="shared" si="49"/>
        <v>0</v>
      </c>
      <c r="AI111" s="60">
        <f t="shared" si="50"/>
        <v>0</v>
      </c>
      <c r="AJ111" s="60">
        <f t="shared" si="51"/>
        <v>0</v>
      </c>
      <c r="AK111" s="60">
        <f t="shared" si="52"/>
        <v>0</v>
      </c>
      <c r="AL111" s="60">
        <f t="shared" si="53"/>
        <v>0</v>
      </c>
      <c r="AM111" s="60">
        <f t="shared" si="54"/>
        <v>0</v>
      </c>
      <c r="AN111" s="60">
        <f t="shared" si="55"/>
        <v>0</v>
      </c>
      <c r="AO111" s="60">
        <f t="shared" si="56"/>
        <v>0</v>
      </c>
      <c r="AP111" s="60">
        <f t="shared" si="57"/>
        <v>0</v>
      </c>
      <c r="AQ111" s="60">
        <f t="shared" si="58"/>
        <v>0</v>
      </c>
      <c r="AR111" s="60">
        <f t="shared" si="59"/>
        <v>0</v>
      </c>
      <c r="AS111" s="68">
        <f t="shared" si="60"/>
        <v>0</v>
      </c>
      <c r="AT111" s="68">
        <f t="shared" si="61"/>
        <v>0</v>
      </c>
      <c r="AU111" s="69" t="str">
        <f t="shared" si="62"/>
        <v/>
      </c>
      <c r="AV111" s="68" t="str">
        <f t="shared" si="63"/>
        <v/>
      </c>
      <c r="AW111" s="67" t="str">
        <f t="shared" si="64"/>
        <v/>
      </c>
      <c r="AX111" s="68" t="str">
        <f t="shared" si="3"/>
        <v/>
      </c>
      <c r="AY111" s="69" t="str">
        <f t="shared" si="4"/>
        <v/>
      </c>
      <c r="AZ111" s="68">
        <f t="shared" si="65"/>
        <v>0</v>
      </c>
      <c r="BA111" s="67" t="str">
        <f t="shared" si="7"/>
        <v/>
      </c>
      <c r="BB111" s="69" t="str">
        <f t="shared" si="66"/>
        <v/>
      </c>
      <c r="BC111" s="68" t="str">
        <f t="shared" si="67"/>
        <v/>
      </c>
      <c r="BD111" s="67" t="str">
        <f t="shared" si="8"/>
        <v/>
      </c>
    </row>
    <row r="112" spans="1:56" ht="12" x14ac:dyDescent="0.3">
      <c r="A112" s="445"/>
      <c r="B112" s="3"/>
      <c r="C112" s="3"/>
      <c r="D112" s="387"/>
      <c r="E112" s="3"/>
      <c r="F112" s="3"/>
      <c r="G112" s="3"/>
      <c r="H112" s="4"/>
      <c r="I112" s="9"/>
      <c r="J112" s="9"/>
      <c r="K112" s="9"/>
      <c r="L112" s="9"/>
      <c r="M112" s="8"/>
      <c r="N112" s="385"/>
      <c r="O112" s="386"/>
      <c r="P112" s="383"/>
      <c r="Q112" s="3"/>
      <c r="R112" s="60"/>
      <c r="S112" s="26">
        <f t="shared" si="0"/>
        <v>0</v>
      </c>
      <c r="T112" s="26">
        <f t="shared" si="39"/>
        <v>0</v>
      </c>
      <c r="U112" s="21">
        <f t="shared" si="40"/>
        <v>0</v>
      </c>
      <c r="V112" s="42" t="str">
        <f t="shared" si="38"/>
        <v/>
      </c>
      <c r="W112" s="26" t="str">
        <f t="shared" si="41"/>
        <v/>
      </c>
      <c r="X112" s="22" t="str">
        <f t="shared" si="42"/>
        <v/>
      </c>
      <c r="Y112" s="22" t="str">
        <f t="shared" si="43"/>
        <v/>
      </c>
      <c r="Z112" s="26" t="str">
        <f t="shared" si="44"/>
        <v/>
      </c>
      <c r="AA112" s="27" t="str">
        <f t="shared" si="45"/>
        <v/>
      </c>
      <c r="AB112" s="69" t="str">
        <f t="shared" si="1"/>
        <v/>
      </c>
      <c r="AC112" s="60">
        <f t="shared" si="2"/>
        <v>0</v>
      </c>
      <c r="AD112" s="70" t="str">
        <f t="shared" si="46"/>
        <v/>
      </c>
      <c r="AE112" s="70" t="str">
        <f t="shared" si="47"/>
        <v/>
      </c>
      <c r="AF112" s="71" t="str">
        <f t="shared" si="6"/>
        <v/>
      </c>
      <c r="AG112" s="69">
        <f t="shared" si="48"/>
        <v>0</v>
      </c>
      <c r="AH112" s="60">
        <f t="shared" si="49"/>
        <v>0</v>
      </c>
      <c r="AI112" s="60">
        <f t="shared" si="50"/>
        <v>0</v>
      </c>
      <c r="AJ112" s="60">
        <f t="shared" si="51"/>
        <v>0</v>
      </c>
      <c r="AK112" s="60">
        <f t="shared" si="52"/>
        <v>0</v>
      </c>
      <c r="AL112" s="60">
        <f t="shared" si="53"/>
        <v>0</v>
      </c>
      <c r="AM112" s="60">
        <f t="shared" si="54"/>
        <v>0</v>
      </c>
      <c r="AN112" s="60">
        <f t="shared" si="55"/>
        <v>0</v>
      </c>
      <c r="AO112" s="60">
        <f t="shared" si="56"/>
        <v>0</v>
      </c>
      <c r="AP112" s="60">
        <f t="shared" si="57"/>
        <v>0</v>
      </c>
      <c r="AQ112" s="60">
        <f t="shared" si="58"/>
        <v>0</v>
      </c>
      <c r="AR112" s="60">
        <f t="shared" si="59"/>
        <v>0</v>
      </c>
      <c r="AS112" s="68">
        <f t="shared" si="60"/>
        <v>0</v>
      </c>
      <c r="AT112" s="68">
        <f t="shared" si="61"/>
        <v>0</v>
      </c>
      <c r="AU112" s="69" t="str">
        <f t="shared" si="62"/>
        <v/>
      </c>
      <c r="AV112" s="68" t="str">
        <f t="shared" si="63"/>
        <v/>
      </c>
      <c r="AW112" s="67" t="str">
        <f t="shared" si="64"/>
        <v/>
      </c>
      <c r="AX112" s="68" t="str">
        <f t="shared" si="3"/>
        <v/>
      </c>
      <c r="AY112" s="69" t="str">
        <f t="shared" si="4"/>
        <v/>
      </c>
      <c r="AZ112" s="68">
        <f t="shared" si="65"/>
        <v>0</v>
      </c>
      <c r="BA112" s="67" t="str">
        <f t="shared" si="7"/>
        <v/>
      </c>
      <c r="BB112" s="69" t="str">
        <f t="shared" si="66"/>
        <v/>
      </c>
      <c r="BC112" s="68" t="str">
        <f t="shared" si="67"/>
        <v/>
      </c>
      <c r="BD112" s="67" t="str">
        <f t="shared" si="8"/>
        <v/>
      </c>
    </row>
    <row r="113" spans="1:56" ht="12" x14ac:dyDescent="0.3">
      <c r="A113" s="445"/>
      <c r="B113" s="3"/>
      <c r="C113" s="3"/>
      <c r="D113" s="387"/>
      <c r="E113" s="3"/>
      <c r="F113" s="3"/>
      <c r="G113" s="3"/>
      <c r="H113" s="4"/>
      <c r="I113" s="9"/>
      <c r="J113" s="9"/>
      <c r="K113" s="9"/>
      <c r="L113" s="9"/>
      <c r="M113" s="8"/>
      <c r="N113" s="385"/>
      <c r="O113" s="386"/>
      <c r="P113" s="383"/>
      <c r="Q113" s="3"/>
      <c r="R113" s="60"/>
      <c r="S113" s="26">
        <f t="shared" si="0"/>
        <v>0</v>
      </c>
      <c r="T113" s="26">
        <f t="shared" si="39"/>
        <v>0</v>
      </c>
      <c r="U113" s="21">
        <f t="shared" si="40"/>
        <v>0</v>
      </c>
      <c r="V113" s="42" t="str">
        <f t="shared" si="38"/>
        <v/>
      </c>
      <c r="W113" s="26" t="str">
        <f t="shared" si="41"/>
        <v/>
      </c>
      <c r="X113" s="22" t="str">
        <f t="shared" si="42"/>
        <v/>
      </c>
      <c r="Y113" s="22" t="str">
        <f t="shared" si="43"/>
        <v/>
      </c>
      <c r="Z113" s="26" t="str">
        <f t="shared" si="44"/>
        <v/>
      </c>
      <c r="AA113" s="27" t="str">
        <f t="shared" si="45"/>
        <v/>
      </c>
      <c r="AB113" s="69" t="str">
        <f t="shared" si="1"/>
        <v/>
      </c>
      <c r="AC113" s="60">
        <f t="shared" si="2"/>
        <v>0</v>
      </c>
      <c r="AD113" s="70" t="str">
        <f t="shared" si="46"/>
        <v/>
      </c>
      <c r="AE113" s="70" t="str">
        <f t="shared" si="47"/>
        <v/>
      </c>
      <c r="AF113" s="71" t="str">
        <f t="shared" si="6"/>
        <v/>
      </c>
      <c r="AG113" s="69">
        <f t="shared" si="48"/>
        <v>0</v>
      </c>
      <c r="AH113" s="60">
        <f t="shared" si="49"/>
        <v>0</v>
      </c>
      <c r="AI113" s="60">
        <f t="shared" si="50"/>
        <v>0</v>
      </c>
      <c r="AJ113" s="60">
        <f t="shared" si="51"/>
        <v>0</v>
      </c>
      <c r="AK113" s="60">
        <f t="shared" si="52"/>
        <v>0</v>
      </c>
      <c r="AL113" s="60">
        <f t="shared" si="53"/>
        <v>0</v>
      </c>
      <c r="AM113" s="60">
        <f t="shared" si="54"/>
        <v>0</v>
      </c>
      <c r="AN113" s="60">
        <f t="shared" si="55"/>
        <v>0</v>
      </c>
      <c r="AO113" s="60">
        <f t="shared" si="56"/>
        <v>0</v>
      </c>
      <c r="AP113" s="60">
        <f t="shared" si="57"/>
        <v>0</v>
      </c>
      <c r="AQ113" s="60">
        <f t="shared" si="58"/>
        <v>0</v>
      </c>
      <c r="AR113" s="60">
        <f t="shared" si="59"/>
        <v>0</v>
      </c>
      <c r="AS113" s="68">
        <f t="shared" si="60"/>
        <v>0</v>
      </c>
      <c r="AT113" s="68">
        <f t="shared" si="61"/>
        <v>0</v>
      </c>
      <c r="AU113" s="69" t="str">
        <f t="shared" si="62"/>
        <v/>
      </c>
      <c r="AV113" s="68" t="str">
        <f t="shared" si="63"/>
        <v/>
      </c>
      <c r="AW113" s="67" t="str">
        <f t="shared" si="64"/>
        <v/>
      </c>
      <c r="AX113" s="68" t="str">
        <f t="shared" si="3"/>
        <v/>
      </c>
      <c r="AY113" s="69" t="str">
        <f t="shared" si="4"/>
        <v/>
      </c>
      <c r="AZ113" s="68">
        <f t="shared" si="65"/>
        <v>0</v>
      </c>
      <c r="BA113" s="67" t="str">
        <f t="shared" si="7"/>
        <v/>
      </c>
      <c r="BB113" s="69" t="str">
        <f t="shared" si="66"/>
        <v/>
      </c>
      <c r="BC113" s="68" t="str">
        <f t="shared" si="67"/>
        <v/>
      </c>
      <c r="BD113" s="67" t="str">
        <f t="shared" si="8"/>
        <v/>
      </c>
    </row>
    <row r="114" spans="1:56" ht="12" x14ac:dyDescent="0.3">
      <c r="A114" s="445"/>
      <c r="B114" s="3"/>
      <c r="C114" s="3"/>
      <c r="D114" s="387"/>
      <c r="E114" s="3"/>
      <c r="F114" s="3"/>
      <c r="G114" s="3"/>
      <c r="H114" s="4"/>
      <c r="I114" s="9"/>
      <c r="J114" s="9"/>
      <c r="K114" s="9"/>
      <c r="L114" s="9"/>
      <c r="M114" s="8"/>
      <c r="N114" s="385"/>
      <c r="O114" s="386"/>
      <c r="P114" s="383"/>
      <c r="Q114" s="3"/>
      <c r="R114" s="60"/>
      <c r="S114" s="26">
        <f t="shared" si="0"/>
        <v>0</v>
      </c>
      <c r="T114" s="26">
        <f t="shared" si="39"/>
        <v>0</v>
      </c>
      <c r="U114" s="21">
        <f t="shared" si="40"/>
        <v>0</v>
      </c>
      <c r="V114" s="42" t="str">
        <f t="shared" si="38"/>
        <v/>
      </c>
      <c r="W114" s="26" t="str">
        <f t="shared" si="41"/>
        <v/>
      </c>
      <c r="X114" s="22" t="str">
        <f t="shared" si="42"/>
        <v/>
      </c>
      <c r="Y114" s="22" t="str">
        <f t="shared" si="43"/>
        <v/>
      </c>
      <c r="Z114" s="26" t="str">
        <f t="shared" si="44"/>
        <v/>
      </c>
      <c r="AA114" s="27" t="str">
        <f t="shared" si="45"/>
        <v/>
      </c>
      <c r="AB114" s="69" t="str">
        <f t="shared" si="1"/>
        <v/>
      </c>
      <c r="AC114" s="60">
        <f t="shared" si="2"/>
        <v>0</v>
      </c>
      <c r="AD114" s="70" t="str">
        <f t="shared" si="46"/>
        <v/>
      </c>
      <c r="AE114" s="70" t="str">
        <f t="shared" si="47"/>
        <v/>
      </c>
      <c r="AF114" s="71" t="str">
        <f t="shared" si="6"/>
        <v/>
      </c>
      <c r="AG114" s="69">
        <f t="shared" si="48"/>
        <v>0</v>
      </c>
      <c r="AH114" s="60">
        <f t="shared" si="49"/>
        <v>0</v>
      </c>
      <c r="AI114" s="60">
        <f t="shared" si="50"/>
        <v>0</v>
      </c>
      <c r="AJ114" s="60">
        <f t="shared" si="51"/>
        <v>0</v>
      </c>
      <c r="AK114" s="60">
        <f t="shared" si="52"/>
        <v>0</v>
      </c>
      <c r="AL114" s="60">
        <f t="shared" si="53"/>
        <v>0</v>
      </c>
      <c r="AM114" s="60">
        <f t="shared" si="54"/>
        <v>0</v>
      </c>
      <c r="AN114" s="60">
        <f t="shared" si="55"/>
        <v>0</v>
      </c>
      <c r="AO114" s="60">
        <f t="shared" si="56"/>
        <v>0</v>
      </c>
      <c r="AP114" s="60">
        <f t="shared" si="57"/>
        <v>0</v>
      </c>
      <c r="AQ114" s="60">
        <f t="shared" si="58"/>
        <v>0</v>
      </c>
      <c r="AR114" s="60">
        <f t="shared" si="59"/>
        <v>0</v>
      </c>
      <c r="AS114" s="68">
        <f t="shared" si="60"/>
        <v>0</v>
      </c>
      <c r="AT114" s="68">
        <f t="shared" si="61"/>
        <v>0</v>
      </c>
      <c r="AU114" s="69" t="str">
        <f t="shared" si="62"/>
        <v/>
      </c>
      <c r="AV114" s="68" t="str">
        <f t="shared" si="63"/>
        <v/>
      </c>
      <c r="AW114" s="67" t="str">
        <f t="shared" si="64"/>
        <v/>
      </c>
      <c r="AX114" s="68" t="str">
        <f t="shared" si="3"/>
        <v/>
      </c>
      <c r="AY114" s="69" t="str">
        <f t="shared" si="4"/>
        <v/>
      </c>
      <c r="AZ114" s="68">
        <f t="shared" si="65"/>
        <v>0</v>
      </c>
      <c r="BA114" s="67" t="str">
        <f t="shared" si="7"/>
        <v/>
      </c>
      <c r="BB114" s="69" t="str">
        <f t="shared" si="66"/>
        <v/>
      </c>
      <c r="BC114" s="68" t="str">
        <f t="shared" si="67"/>
        <v/>
      </c>
      <c r="BD114" s="67" t="str">
        <f t="shared" si="8"/>
        <v/>
      </c>
    </row>
    <row r="115" spans="1:56" ht="12" x14ac:dyDescent="0.3">
      <c r="A115" s="445"/>
      <c r="B115" s="3"/>
      <c r="C115" s="3"/>
      <c r="D115" s="387"/>
      <c r="E115" s="3"/>
      <c r="F115" s="3"/>
      <c r="G115" s="3"/>
      <c r="H115" s="4"/>
      <c r="I115" s="9"/>
      <c r="J115" s="9"/>
      <c r="K115" s="9"/>
      <c r="L115" s="9"/>
      <c r="M115" s="8"/>
      <c r="N115" s="385"/>
      <c r="O115" s="386"/>
      <c r="P115" s="383"/>
      <c r="Q115" s="3"/>
      <c r="R115" s="60"/>
      <c r="S115" s="26">
        <f t="shared" si="0"/>
        <v>0</v>
      </c>
      <c r="T115" s="26">
        <f t="shared" si="39"/>
        <v>0</v>
      </c>
      <c r="U115" s="21">
        <f t="shared" si="40"/>
        <v>0</v>
      </c>
      <c r="V115" s="42" t="str">
        <f t="shared" si="38"/>
        <v/>
      </c>
      <c r="W115" s="26" t="str">
        <f t="shared" si="41"/>
        <v/>
      </c>
      <c r="X115" s="22" t="str">
        <f t="shared" si="42"/>
        <v/>
      </c>
      <c r="Y115" s="22" t="str">
        <f t="shared" si="43"/>
        <v/>
      </c>
      <c r="Z115" s="26" t="str">
        <f t="shared" si="44"/>
        <v/>
      </c>
      <c r="AA115" s="27" t="str">
        <f t="shared" si="45"/>
        <v/>
      </c>
      <c r="AB115" s="69" t="str">
        <f t="shared" si="1"/>
        <v/>
      </c>
      <c r="AC115" s="60">
        <f t="shared" si="2"/>
        <v>0</v>
      </c>
      <c r="AD115" s="70" t="str">
        <f t="shared" si="46"/>
        <v/>
      </c>
      <c r="AE115" s="70" t="str">
        <f t="shared" si="47"/>
        <v/>
      </c>
      <c r="AF115" s="71" t="str">
        <f t="shared" si="6"/>
        <v/>
      </c>
      <c r="AG115" s="69">
        <f t="shared" si="48"/>
        <v>0</v>
      </c>
      <c r="AH115" s="60">
        <f t="shared" si="49"/>
        <v>0</v>
      </c>
      <c r="AI115" s="60">
        <f t="shared" si="50"/>
        <v>0</v>
      </c>
      <c r="AJ115" s="60">
        <f t="shared" si="51"/>
        <v>0</v>
      </c>
      <c r="AK115" s="60">
        <f t="shared" si="52"/>
        <v>0</v>
      </c>
      <c r="AL115" s="60">
        <f t="shared" si="53"/>
        <v>0</v>
      </c>
      <c r="AM115" s="60">
        <f t="shared" si="54"/>
        <v>0</v>
      </c>
      <c r="AN115" s="60">
        <f t="shared" si="55"/>
        <v>0</v>
      </c>
      <c r="AO115" s="60">
        <f t="shared" si="56"/>
        <v>0</v>
      </c>
      <c r="AP115" s="60">
        <f t="shared" si="57"/>
        <v>0</v>
      </c>
      <c r="AQ115" s="60">
        <f t="shared" si="58"/>
        <v>0</v>
      </c>
      <c r="AR115" s="60">
        <f t="shared" si="59"/>
        <v>0</v>
      </c>
      <c r="AS115" s="68">
        <f t="shared" si="60"/>
        <v>0</v>
      </c>
      <c r="AT115" s="68">
        <f t="shared" si="61"/>
        <v>0</v>
      </c>
      <c r="AU115" s="69" t="str">
        <f t="shared" si="62"/>
        <v/>
      </c>
      <c r="AV115" s="68" t="str">
        <f t="shared" si="63"/>
        <v/>
      </c>
      <c r="AW115" s="67" t="str">
        <f t="shared" si="64"/>
        <v/>
      </c>
      <c r="AX115" s="68" t="str">
        <f t="shared" si="3"/>
        <v/>
      </c>
      <c r="AY115" s="69" t="str">
        <f t="shared" si="4"/>
        <v/>
      </c>
      <c r="AZ115" s="68">
        <f t="shared" si="65"/>
        <v>0</v>
      </c>
      <c r="BA115" s="67" t="str">
        <f t="shared" si="7"/>
        <v/>
      </c>
      <c r="BB115" s="69" t="str">
        <f t="shared" si="66"/>
        <v/>
      </c>
      <c r="BC115" s="68" t="str">
        <f t="shared" si="67"/>
        <v/>
      </c>
      <c r="BD115" s="67" t="str">
        <f t="shared" si="8"/>
        <v/>
      </c>
    </row>
    <row r="116" spans="1:56" ht="12" x14ac:dyDescent="0.3">
      <c r="A116" s="445"/>
      <c r="B116" s="3"/>
      <c r="C116" s="3"/>
      <c r="D116" s="387"/>
      <c r="E116" s="3"/>
      <c r="F116" s="3"/>
      <c r="G116" s="3"/>
      <c r="H116" s="4"/>
      <c r="I116" s="9"/>
      <c r="J116" s="9"/>
      <c r="K116" s="9"/>
      <c r="L116" s="9"/>
      <c r="M116" s="8"/>
      <c r="N116" s="385"/>
      <c r="O116" s="386"/>
      <c r="P116" s="383"/>
      <c r="Q116" s="3"/>
      <c r="R116" s="60"/>
      <c r="S116" s="26">
        <f t="shared" si="0"/>
        <v>0</v>
      </c>
      <c r="T116" s="26">
        <f t="shared" si="39"/>
        <v>0</v>
      </c>
      <c r="U116" s="21">
        <f t="shared" si="40"/>
        <v>0</v>
      </c>
      <c r="V116" s="42" t="str">
        <f t="shared" si="38"/>
        <v/>
      </c>
      <c r="W116" s="26" t="str">
        <f t="shared" si="41"/>
        <v/>
      </c>
      <c r="X116" s="22" t="str">
        <f t="shared" si="42"/>
        <v/>
      </c>
      <c r="Y116" s="22" t="str">
        <f t="shared" si="43"/>
        <v/>
      </c>
      <c r="Z116" s="26" t="str">
        <f t="shared" si="44"/>
        <v/>
      </c>
      <c r="AA116" s="27" t="str">
        <f t="shared" si="45"/>
        <v/>
      </c>
      <c r="AB116" s="69" t="str">
        <f t="shared" si="1"/>
        <v/>
      </c>
      <c r="AC116" s="60">
        <f t="shared" si="2"/>
        <v>0</v>
      </c>
      <c r="AD116" s="70" t="str">
        <f t="shared" si="46"/>
        <v/>
      </c>
      <c r="AE116" s="70" t="str">
        <f t="shared" si="47"/>
        <v/>
      </c>
      <c r="AF116" s="71" t="str">
        <f t="shared" si="6"/>
        <v/>
      </c>
      <c r="AG116" s="69">
        <f t="shared" si="48"/>
        <v>0</v>
      </c>
      <c r="AH116" s="60">
        <f t="shared" si="49"/>
        <v>0</v>
      </c>
      <c r="AI116" s="60">
        <f t="shared" si="50"/>
        <v>0</v>
      </c>
      <c r="AJ116" s="60">
        <f t="shared" si="51"/>
        <v>0</v>
      </c>
      <c r="AK116" s="60">
        <f t="shared" si="52"/>
        <v>0</v>
      </c>
      <c r="AL116" s="60">
        <f t="shared" si="53"/>
        <v>0</v>
      </c>
      <c r="AM116" s="60">
        <f t="shared" si="54"/>
        <v>0</v>
      </c>
      <c r="AN116" s="60">
        <f t="shared" si="55"/>
        <v>0</v>
      </c>
      <c r="AO116" s="60">
        <f t="shared" si="56"/>
        <v>0</v>
      </c>
      <c r="AP116" s="60">
        <f t="shared" si="57"/>
        <v>0</v>
      </c>
      <c r="AQ116" s="60">
        <f t="shared" si="58"/>
        <v>0</v>
      </c>
      <c r="AR116" s="60">
        <f t="shared" si="59"/>
        <v>0</v>
      </c>
      <c r="AS116" s="68">
        <f t="shared" si="60"/>
        <v>0</v>
      </c>
      <c r="AT116" s="68">
        <f t="shared" si="61"/>
        <v>0</v>
      </c>
      <c r="AU116" s="69" t="str">
        <f t="shared" si="62"/>
        <v/>
      </c>
      <c r="AV116" s="68" t="str">
        <f t="shared" si="63"/>
        <v/>
      </c>
      <c r="AW116" s="67" t="str">
        <f t="shared" si="64"/>
        <v/>
      </c>
      <c r="AX116" s="68" t="str">
        <f t="shared" si="3"/>
        <v/>
      </c>
      <c r="AY116" s="69" t="str">
        <f t="shared" si="4"/>
        <v/>
      </c>
      <c r="AZ116" s="68">
        <f t="shared" si="65"/>
        <v>0</v>
      </c>
      <c r="BA116" s="67" t="str">
        <f t="shared" si="7"/>
        <v/>
      </c>
      <c r="BB116" s="69" t="str">
        <f t="shared" si="66"/>
        <v/>
      </c>
      <c r="BC116" s="68" t="str">
        <f t="shared" si="67"/>
        <v/>
      </c>
      <c r="BD116" s="67" t="str">
        <f t="shared" si="8"/>
        <v/>
      </c>
    </row>
    <row r="117" spans="1:56" ht="12" x14ac:dyDescent="0.3">
      <c r="A117" s="445"/>
      <c r="B117" s="3"/>
      <c r="C117" s="3"/>
      <c r="D117" s="387"/>
      <c r="E117" s="3"/>
      <c r="F117" s="3"/>
      <c r="G117" s="3"/>
      <c r="H117" s="4"/>
      <c r="I117" s="9"/>
      <c r="J117" s="9"/>
      <c r="K117" s="9"/>
      <c r="L117" s="9"/>
      <c r="M117" s="8"/>
      <c r="N117" s="385"/>
      <c r="O117" s="386"/>
      <c r="P117" s="383"/>
      <c r="Q117" s="3"/>
      <c r="R117" s="60"/>
      <c r="S117" s="26">
        <f t="shared" si="0"/>
        <v>0</v>
      </c>
      <c r="T117" s="26">
        <f t="shared" si="39"/>
        <v>0</v>
      </c>
      <c r="U117" s="21">
        <f t="shared" si="40"/>
        <v>0</v>
      </c>
      <c r="V117" s="42" t="str">
        <f t="shared" si="38"/>
        <v/>
      </c>
      <c r="W117" s="26" t="str">
        <f t="shared" si="41"/>
        <v/>
      </c>
      <c r="X117" s="22" t="str">
        <f t="shared" si="42"/>
        <v/>
      </c>
      <c r="Y117" s="22" t="str">
        <f t="shared" si="43"/>
        <v/>
      </c>
      <c r="Z117" s="26" t="str">
        <f t="shared" si="44"/>
        <v/>
      </c>
      <c r="AA117" s="27" t="str">
        <f t="shared" si="45"/>
        <v/>
      </c>
      <c r="AB117" s="69" t="str">
        <f t="shared" si="1"/>
        <v/>
      </c>
      <c r="AC117" s="60">
        <f t="shared" si="2"/>
        <v>0</v>
      </c>
      <c r="AD117" s="70" t="str">
        <f t="shared" si="46"/>
        <v/>
      </c>
      <c r="AE117" s="70" t="str">
        <f t="shared" si="47"/>
        <v/>
      </c>
      <c r="AF117" s="71" t="str">
        <f t="shared" si="6"/>
        <v/>
      </c>
      <c r="AG117" s="69">
        <f t="shared" si="48"/>
        <v>0</v>
      </c>
      <c r="AH117" s="60">
        <f t="shared" si="49"/>
        <v>0</v>
      </c>
      <c r="AI117" s="60">
        <f t="shared" si="50"/>
        <v>0</v>
      </c>
      <c r="AJ117" s="60">
        <f t="shared" si="51"/>
        <v>0</v>
      </c>
      <c r="AK117" s="60">
        <f t="shared" si="52"/>
        <v>0</v>
      </c>
      <c r="AL117" s="60">
        <f t="shared" si="53"/>
        <v>0</v>
      </c>
      <c r="AM117" s="60">
        <f t="shared" si="54"/>
        <v>0</v>
      </c>
      <c r="AN117" s="60">
        <f t="shared" si="55"/>
        <v>0</v>
      </c>
      <c r="AO117" s="60">
        <f t="shared" si="56"/>
        <v>0</v>
      </c>
      <c r="AP117" s="60">
        <f t="shared" si="57"/>
        <v>0</v>
      </c>
      <c r="AQ117" s="60">
        <f t="shared" si="58"/>
        <v>0</v>
      </c>
      <c r="AR117" s="60">
        <f t="shared" si="59"/>
        <v>0</v>
      </c>
      <c r="AS117" s="68">
        <f t="shared" si="60"/>
        <v>0</v>
      </c>
      <c r="AT117" s="68">
        <f t="shared" si="61"/>
        <v>0</v>
      </c>
      <c r="AU117" s="69" t="str">
        <f t="shared" si="62"/>
        <v/>
      </c>
      <c r="AV117" s="68" t="str">
        <f t="shared" si="63"/>
        <v/>
      </c>
      <c r="AW117" s="67" t="str">
        <f t="shared" si="64"/>
        <v/>
      </c>
      <c r="AX117" s="68" t="str">
        <f t="shared" si="3"/>
        <v/>
      </c>
      <c r="AY117" s="69" t="str">
        <f t="shared" si="4"/>
        <v/>
      </c>
      <c r="AZ117" s="68">
        <f t="shared" si="65"/>
        <v>0</v>
      </c>
      <c r="BA117" s="67" t="str">
        <f t="shared" si="7"/>
        <v/>
      </c>
      <c r="BB117" s="69" t="str">
        <f t="shared" si="66"/>
        <v/>
      </c>
      <c r="BC117" s="68" t="str">
        <f t="shared" si="67"/>
        <v/>
      </c>
      <c r="BD117" s="67" t="str">
        <f t="shared" si="8"/>
        <v/>
      </c>
    </row>
    <row r="118" spans="1:56" ht="12" x14ac:dyDescent="0.3">
      <c r="A118" s="445"/>
      <c r="B118" s="3"/>
      <c r="C118" s="3"/>
      <c r="D118" s="387"/>
      <c r="E118" s="3"/>
      <c r="F118" s="3"/>
      <c r="G118" s="3"/>
      <c r="H118" s="4"/>
      <c r="I118" s="9"/>
      <c r="J118" s="9"/>
      <c r="K118" s="9"/>
      <c r="L118" s="9"/>
      <c r="M118" s="8"/>
      <c r="N118" s="385"/>
      <c r="O118" s="386"/>
      <c r="P118" s="383"/>
      <c r="Q118" s="3"/>
      <c r="R118" s="60"/>
      <c r="S118" s="26">
        <f t="shared" si="0"/>
        <v>0</v>
      </c>
      <c r="T118" s="26">
        <f t="shared" si="39"/>
        <v>0</v>
      </c>
      <c r="U118" s="21">
        <f t="shared" si="40"/>
        <v>0</v>
      </c>
      <c r="V118" s="42" t="str">
        <f t="shared" si="38"/>
        <v/>
      </c>
      <c r="W118" s="26" t="str">
        <f t="shared" si="41"/>
        <v/>
      </c>
      <c r="X118" s="22" t="str">
        <f t="shared" si="42"/>
        <v/>
      </c>
      <c r="Y118" s="22" t="str">
        <f t="shared" si="43"/>
        <v/>
      </c>
      <c r="Z118" s="26" t="str">
        <f t="shared" si="44"/>
        <v/>
      </c>
      <c r="AA118" s="27" t="str">
        <f t="shared" si="45"/>
        <v/>
      </c>
      <c r="AB118" s="69" t="str">
        <f t="shared" si="1"/>
        <v/>
      </c>
      <c r="AC118" s="60">
        <f t="shared" si="2"/>
        <v>0</v>
      </c>
      <c r="AD118" s="70" t="str">
        <f t="shared" si="46"/>
        <v/>
      </c>
      <c r="AE118" s="70" t="str">
        <f t="shared" si="47"/>
        <v/>
      </c>
      <c r="AF118" s="71" t="str">
        <f t="shared" si="6"/>
        <v/>
      </c>
      <c r="AG118" s="69">
        <f t="shared" si="48"/>
        <v>0</v>
      </c>
      <c r="AH118" s="60">
        <f t="shared" si="49"/>
        <v>0</v>
      </c>
      <c r="AI118" s="60">
        <f t="shared" si="50"/>
        <v>0</v>
      </c>
      <c r="AJ118" s="60">
        <f t="shared" si="51"/>
        <v>0</v>
      </c>
      <c r="AK118" s="60">
        <f t="shared" si="52"/>
        <v>0</v>
      </c>
      <c r="AL118" s="60">
        <f t="shared" si="53"/>
        <v>0</v>
      </c>
      <c r="AM118" s="60">
        <f t="shared" si="54"/>
        <v>0</v>
      </c>
      <c r="AN118" s="60">
        <f t="shared" si="55"/>
        <v>0</v>
      </c>
      <c r="AO118" s="60">
        <f t="shared" si="56"/>
        <v>0</v>
      </c>
      <c r="AP118" s="60">
        <f t="shared" si="57"/>
        <v>0</v>
      </c>
      <c r="AQ118" s="60">
        <f t="shared" si="58"/>
        <v>0</v>
      </c>
      <c r="AR118" s="60">
        <f t="shared" si="59"/>
        <v>0</v>
      </c>
      <c r="AS118" s="68">
        <f t="shared" si="60"/>
        <v>0</v>
      </c>
      <c r="AT118" s="68">
        <f t="shared" si="61"/>
        <v>0</v>
      </c>
      <c r="AU118" s="69" t="str">
        <f t="shared" si="62"/>
        <v/>
      </c>
      <c r="AV118" s="68" t="str">
        <f t="shared" si="63"/>
        <v/>
      </c>
      <c r="AW118" s="67" t="str">
        <f t="shared" si="64"/>
        <v/>
      </c>
      <c r="AX118" s="68" t="str">
        <f t="shared" si="3"/>
        <v/>
      </c>
      <c r="AY118" s="69" t="str">
        <f t="shared" si="4"/>
        <v/>
      </c>
      <c r="AZ118" s="68">
        <f t="shared" si="65"/>
        <v>0</v>
      </c>
      <c r="BA118" s="67" t="str">
        <f t="shared" si="7"/>
        <v/>
      </c>
      <c r="BB118" s="69" t="str">
        <f t="shared" si="66"/>
        <v/>
      </c>
      <c r="BC118" s="68" t="str">
        <f t="shared" si="67"/>
        <v/>
      </c>
      <c r="BD118" s="67" t="str">
        <f t="shared" si="8"/>
        <v/>
      </c>
    </row>
    <row r="119" spans="1:56" ht="12" x14ac:dyDescent="0.3">
      <c r="A119" s="445"/>
      <c r="B119" s="3"/>
      <c r="C119" s="3"/>
      <c r="D119" s="387"/>
      <c r="E119" s="3"/>
      <c r="F119" s="3"/>
      <c r="G119" s="3"/>
      <c r="H119" s="4"/>
      <c r="I119" s="9"/>
      <c r="J119" s="9"/>
      <c r="K119" s="9"/>
      <c r="L119" s="9"/>
      <c r="M119" s="8"/>
      <c r="N119" s="385"/>
      <c r="O119" s="386"/>
      <c r="P119" s="383"/>
      <c r="Q119" s="3"/>
      <c r="R119" s="60"/>
      <c r="S119" s="26">
        <f t="shared" si="0"/>
        <v>0</v>
      </c>
      <c r="T119" s="26">
        <f t="shared" si="39"/>
        <v>0</v>
      </c>
      <c r="U119" s="21">
        <f t="shared" si="40"/>
        <v>0</v>
      </c>
      <c r="V119" s="42" t="str">
        <f t="shared" si="38"/>
        <v/>
      </c>
      <c r="W119" s="26" t="str">
        <f t="shared" si="41"/>
        <v/>
      </c>
      <c r="X119" s="22" t="str">
        <f t="shared" si="42"/>
        <v/>
      </c>
      <c r="Y119" s="22" t="str">
        <f t="shared" si="43"/>
        <v/>
      </c>
      <c r="Z119" s="26" t="str">
        <f t="shared" si="44"/>
        <v/>
      </c>
      <c r="AA119" s="27" t="str">
        <f t="shared" si="45"/>
        <v/>
      </c>
      <c r="AB119" s="69" t="str">
        <f t="shared" si="1"/>
        <v/>
      </c>
      <c r="AC119" s="60">
        <f t="shared" si="2"/>
        <v>0</v>
      </c>
      <c r="AD119" s="70" t="str">
        <f t="shared" si="46"/>
        <v/>
      </c>
      <c r="AE119" s="70" t="str">
        <f t="shared" si="47"/>
        <v/>
      </c>
      <c r="AF119" s="71" t="str">
        <f t="shared" si="6"/>
        <v/>
      </c>
      <c r="AG119" s="69">
        <f t="shared" si="48"/>
        <v>0</v>
      </c>
      <c r="AH119" s="60">
        <f t="shared" si="49"/>
        <v>0</v>
      </c>
      <c r="AI119" s="60">
        <f t="shared" si="50"/>
        <v>0</v>
      </c>
      <c r="AJ119" s="60">
        <f t="shared" si="51"/>
        <v>0</v>
      </c>
      <c r="AK119" s="60">
        <f t="shared" si="52"/>
        <v>0</v>
      </c>
      <c r="AL119" s="60">
        <f t="shared" si="53"/>
        <v>0</v>
      </c>
      <c r="AM119" s="60">
        <f t="shared" si="54"/>
        <v>0</v>
      </c>
      <c r="AN119" s="60">
        <f t="shared" si="55"/>
        <v>0</v>
      </c>
      <c r="AO119" s="60">
        <f t="shared" si="56"/>
        <v>0</v>
      </c>
      <c r="AP119" s="60">
        <f t="shared" si="57"/>
        <v>0</v>
      </c>
      <c r="AQ119" s="60">
        <f t="shared" si="58"/>
        <v>0</v>
      </c>
      <c r="AR119" s="60">
        <f t="shared" si="59"/>
        <v>0</v>
      </c>
      <c r="AS119" s="68">
        <f t="shared" si="60"/>
        <v>0</v>
      </c>
      <c r="AT119" s="68">
        <f t="shared" si="61"/>
        <v>0</v>
      </c>
      <c r="AU119" s="69" t="str">
        <f t="shared" si="62"/>
        <v/>
      </c>
      <c r="AV119" s="68" t="str">
        <f t="shared" si="63"/>
        <v/>
      </c>
      <c r="AW119" s="67" t="str">
        <f t="shared" si="64"/>
        <v/>
      </c>
      <c r="AX119" s="68" t="str">
        <f t="shared" si="3"/>
        <v/>
      </c>
      <c r="AY119" s="69" t="str">
        <f t="shared" si="4"/>
        <v/>
      </c>
      <c r="AZ119" s="68">
        <f t="shared" si="65"/>
        <v>0</v>
      </c>
      <c r="BA119" s="67" t="str">
        <f t="shared" si="7"/>
        <v/>
      </c>
      <c r="BB119" s="69" t="str">
        <f t="shared" si="66"/>
        <v/>
      </c>
      <c r="BC119" s="68" t="str">
        <f t="shared" si="67"/>
        <v/>
      </c>
      <c r="BD119" s="67" t="str">
        <f t="shared" si="8"/>
        <v/>
      </c>
    </row>
    <row r="120" spans="1:56" ht="12" x14ac:dyDescent="0.3">
      <c r="A120" s="445"/>
      <c r="B120" s="3"/>
      <c r="C120" s="3"/>
      <c r="D120" s="387"/>
      <c r="E120" s="3"/>
      <c r="F120" s="3"/>
      <c r="G120" s="3"/>
      <c r="H120" s="4"/>
      <c r="I120" s="9"/>
      <c r="J120" s="9"/>
      <c r="K120" s="9"/>
      <c r="L120" s="9"/>
      <c r="M120" s="8"/>
      <c r="N120" s="385"/>
      <c r="O120" s="386"/>
      <c r="P120" s="383"/>
      <c r="Q120" s="3"/>
      <c r="R120" s="60"/>
      <c r="S120" s="26">
        <f t="shared" si="0"/>
        <v>0</v>
      </c>
      <c r="T120" s="26">
        <f t="shared" si="39"/>
        <v>0</v>
      </c>
      <c r="U120" s="21">
        <f t="shared" si="40"/>
        <v>0</v>
      </c>
      <c r="V120" s="42" t="str">
        <f t="shared" si="38"/>
        <v/>
      </c>
      <c r="W120" s="26" t="str">
        <f t="shared" si="41"/>
        <v/>
      </c>
      <c r="X120" s="22" t="str">
        <f t="shared" si="42"/>
        <v/>
      </c>
      <c r="Y120" s="22" t="str">
        <f t="shared" si="43"/>
        <v/>
      </c>
      <c r="Z120" s="26" t="str">
        <f t="shared" si="44"/>
        <v/>
      </c>
      <c r="AA120" s="27" t="str">
        <f t="shared" si="45"/>
        <v/>
      </c>
      <c r="AB120" s="69" t="str">
        <f t="shared" si="1"/>
        <v/>
      </c>
      <c r="AC120" s="60">
        <f t="shared" si="2"/>
        <v>0</v>
      </c>
      <c r="AD120" s="70" t="str">
        <f t="shared" si="46"/>
        <v/>
      </c>
      <c r="AE120" s="70" t="str">
        <f t="shared" si="47"/>
        <v/>
      </c>
      <c r="AF120" s="71" t="str">
        <f t="shared" si="6"/>
        <v/>
      </c>
      <c r="AG120" s="69">
        <f t="shared" si="48"/>
        <v>0</v>
      </c>
      <c r="AH120" s="60">
        <f t="shared" si="49"/>
        <v>0</v>
      </c>
      <c r="AI120" s="60">
        <f t="shared" si="50"/>
        <v>0</v>
      </c>
      <c r="AJ120" s="60">
        <f t="shared" si="51"/>
        <v>0</v>
      </c>
      <c r="AK120" s="60">
        <f t="shared" si="52"/>
        <v>0</v>
      </c>
      <c r="AL120" s="60">
        <f t="shared" si="53"/>
        <v>0</v>
      </c>
      <c r="AM120" s="60">
        <f t="shared" si="54"/>
        <v>0</v>
      </c>
      <c r="AN120" s="60">
        <f t="shared" si="55"/>
        <v>0</v>
      </c>
      <c r="AO120" s="60">
        <f t="shared" si="56"/>
        <v>0</v>
      </c>
      <c r="AP120" s="60">
        <f t="shared" si="57"/>
        <v>0</v>
      </c>
      <c r="AQ120" s="60">
        <f t="shared" si="58"/>
        <v>0</v>
      </c>
      <c r="AR120" s="60">
        <f t="shared" si="59"/>
        <v>0</v>
      </c>
      <c r="AS120" s="68">
        <f t="shared" si="60"/>
        <v>0</v>
      </c>
      <c r="AT120" s="68">
        <f t="shared" si="61"/>
        <v>0</v>
      </c>
      <c r="AU120" s="69" t="str">
        <f t="shared" si="62"/>
        <v/>
      </c>
      <c r="AV120" s="68" t="str">
        <f t="shared" si="63"/>
        <v/>
      </c>
      <c r="AW120" s="67" t="str">
        <f t="shared" si="64"/>
        <v/>
      </c>
      <c r="AX120" s="68" t="str">
        <f t="shared" si="3"/>
        <v/>
      </c>
      <c r="AY120" s="69" t="str">
        <f t="shared" si="4"/>
        <v/>
      </c>
      <c r="AZ120" s="68">
        <f t="shared" si="65"/>
        <v>0</v>
      </c>
      <c r="BA120" s="67" t="str">
        <f t="shared" si="7"/>
        <v/>
      </c>
      <c r="BB120" s="69" t="str">
        <f t="shared" si="66"/>
        <v/>
      </c>
      <c r="BC120" s="68" t="str">
        <f t="shared" si="67"/>
        <v/>
      </c>
      <c r="BD120" s="67" t="str">
        <f t="shared" si="8"/>
        <v/>
      </c>
    </row>
    <row r="121" spans="1:56" ht="12" x14ac:dyDescent="0.3">
      <c r="A121" s="445"/>
      <c r="B121" s="3"/>
      <c r="C121" s="3"/>
      <c r="D121" s="387"/>
      <c r="E121" s="3"/>
      <c r="F121" s="3"/>
      <c r="G121" s="3"/>
      <c r="H121" s="4"/>
      <c r="I121" s="9"/>
      <c r="J121" s="9"/>
      <c r="K121" s="9"/>
      <c r="L121" s="9"/>
      <c r="M121" s="8"/>
      <c r="N121" s="385"/>
      <c r="O121" s="386"/>
      <c r="P121" s="383"/>
      <c r="Q121" s="3"/>
      <c r="R121" s="60"/>
      <c r="S121" s="26">
        <f t="shared" si="0"/>
        <v>0</v>
      </c>
      <c r="T121" s="26">
        <f t="shared" si="39"/>
        <v>0</v>
      </c>
      <c r="U121" s="21">
        <f t="shared" si="40"/>
        <v>0</v>
      </c>
      <c r="V121" s="42" t="str">
        <f t="shared" si="38"/>
        <v/>
      </c>
      <c r="W121" s="26" t="str">
        <f t="shared" si="41"/>
        <v/>
      </c>
      <c r="X121" s="22" t="str">
        <f t="shared" si="42"/>
        <v/>
      </c>
      <c r="Y121" s="22" t="str">
        <f t="shared" si="43"/>
        <v/>
      </c>
      <c r="Z121" s="26" t="str">
        <f t="shared" si="44"/>
        <v/>
      </c>
      <c r="AA121" s="27" t="str">
        <f t="shared" si="45"/>
        <v/>
      </c>
      <c r="AB121" s="69" t="str">
        <f t="shared" si="1"/>
        <v/>
      </c>
      <c r="AC121" s="60">
        <f t="shared" si="2"/>
        <v>0</v>
      </c>
      <c r="AD121" s="70" t="str">
        <f t="shared" si="46"/>
        <v/>
      </c>
      <c r="AE121" s="70" t="str">
        <f t="shared" si="47"/>
        <v/>
      </c>
      <c r="AF121" s="71" t="str">
        <f t="shared" si="6"/>
        <v/>
      </c>
      <c r="AG121" s="69">
        <f t="shared" si="48"/>
        <v>0</v>
      </c>
      <c r="AH121" s="60">
        <f t="shared" si="49"/>
        <v>0</v>
      </c>
      <c r="AI121" s="60">
        <f t="shared" si="50"/>
        <v>0</v>
      </c>
      <c r="AJ121" s="60">
        <f t="shared" si="51"/>
        <v>0</v>
      </c>
      <c r="AK121" s="60">
        <f t="shared" si="52"/>
        <v>0</v>
      </c>
      <c r="AL121" s="60">
        <f t="shared" si="53"/>
        <v>0</v>
      </c>
      <c r="AM121" s="60">
        <f t="shared" si="54"/>
        <v>0</v>
      </c>
      <c r="AN121" s="60">
        <f t="shared" si="55"/>
        <v>0</v>
      </c>
      <c r="AO121" s="60">
        <f t="shared" si="56"/>
        <v>0</v>
      </c>
      <c r="AP121" s="60">
        <f t="shared" si="57"/>
        <v>0</v>
      </c>
      <c r="AQ121" s="60">
        <f t="shared" si="58"/>
        <v>0</v>
      </c>
      <c r="AR121" s="60">
        <f t="shared" si="59"/>
        <v>0</v>
      </c>
      <c r="AS121" s="68">
        <f t="shared" si="60"/>
        <v>0</v>
      </c>
      <c r="AT121" s="68">
        <f t="shared" si="61"/>
        <v>0</v>
      </c>
      <c r="AU121" s="69" t="str">
        <f t="shared" si="62"/>
        <v/>
      </c>
      <c r="AV121" s="68" t="str">
        <f t="shared" si="63"/>
        <v/>
      </c>
      <c r="AW121" s="67" t="str">
        <f t="shared" si="64"/>
        <v/>
      </c>
      <c r="AX121" s="68" t="str">
        <f t="shared" si="3"/>
        <v/>
      </c>
      <c r="AY121" s="69" t="str">
        <f t="shared" si="4"/>
        <v/>
      </c>
      <c r="AZ121" s="68">
        <f t="shared" si="65"/>
        <v>0</v>
      </c>
      <c r="BA121" s="67" t="str">
        <f t="shared" si="7"/>
        <v/>
      </c>
      <c r="BB121" s="69" t="str">
        <f t="shared" si="66"/>
        <v/>
      </c>
      <c r="BC121" s="68" t="str">
        <f t="shared" si="67"/>
        <v/>
      </c>
      <c r="BD121" s="67" t="str">
        <f t="shared" si="8"/>
        <v/>
      </c>
    </row>
    <row r="122" spans="1:56" ht="12" x14ac:dyDescent="0.3">
      <c r="A122" s="445"/>
      <c r="B122" s="3"/>
      <c r="C122" s="3"/>
      <c r="D122" s="387"/>
      <c r="E122" s="3"/>
      <c r="F122" s="3"/>
      <c r="G122" s="3"/>
      <c r="H122" s="4"/>
      <c r="I122" s="9"/>
      <c r="J122" s="9"/>
      <c r="K122" s="9"/>
      <c r="L122" s="9"/>
      <c r="M122" s="8"/>
      <c r="N122" s="385"/>
      <c r="O122" s="386"/>
      <c r="P122" s="383"/>
      <c r="Q122" s="3"/>
      <c r="R122" s="60"/>
      <c r="S122" s="26">
        <f t="shared" si="0"/>
        <v>0</v>
      </c>
      <c r="T122" s="26">
        <f t="shared" si="39"/>
        <v>0</v>
      </c>
      <c r="U122" s="21">
        <f t="shared" si="40"/>
        <v>0</v>
      </c>
      <c r="V122" s="42" t="str">
        <f t="shared" si="38"/>
        <v/>
      </c>
      <c r="W122" s="26" t="str">
        <f t="shared" si="41"/>
        <v/>
      </c>
      <c r="X122" s="22" t="str">
        <f t="shared" si="42"/>
        <v/>
      </c>
      <c r="Y122" s="22" t="str">
        <f t="shared" si="43"/>
        <v/>
      </c>
      <c r="Z122" s="26" t="str">
        <f t="shared" si="44"/>
        <v/>
      </c>
      <c r="AA122" s="27" t="str">
        <f t="shared" si="45"/>
        <v/>
      </c>
      <c r="AB122" s="69" t="str">
        <f t="shared" si="1"/>
        <v/>
      </c>
      <c r="AC122" s="60">
        <f t="shared" si="2"/>
        <v>0</v>
      </c>
      <c r="AD122" s="70" t="str">
        <f t="shared" si="46"/>
        <v/>
      </c>
      <c r="AE122" s="70" t="str">
        <f t="shared" si="47"/>
        <v/>
      </c>
      <c r="AF122" s="71" t="str">
        <f t="shared" si="6"/>
        <v/>
      </c>
      <c r="AG122" s="69">
        <f t="shared" si="48"/>
        <v>0</v>
      </c>
      <c r="AH122" s="60">
        <f t="shared" si="49"/>
        <v>0</v>
      </c>
      <c r="AI122" s="60">
        <f t="shared" si="50"/>
        <v>0</v>
      </c>
      <c r="AJ122" s="60">
        <f t="shared" si="51"/>
        <v>0</v>
      </c>
      <c r="AK122" s="60">
        <f t="shared" si="52"/>
        <v>0</v>
      </c>
      <c r="AL122" s="60">
        <f t="shared" si="53"/>
        <v>0</v>
      </c>
      <c r="AM122" s="60">
        <f t="shared" si="54"/>
        <v>0</v>
      </c>
      <c r="AN122" s="60">
        <f t="shared" si="55"/>
        <v>0</v>
      </c>
      <c r="AO122" s="60">
        <f t="shared" si="56"/>
        <v>0</v>
      </c>
      <c r="AP122" s="60">
        <f t="shared" si="57"/>
        <v>0</v>
      </c>
      <c r="AQ122" s="60">
        <f t="shared" si="58"/>
        <v>0</v>
      </c>
      <c r="AR122" s="60">
        <f t="shared" si="59"/>
        <v>0</v>
      </c>
      <c r="AS122" s="68">
        <f t="shared" si="60"/>
        <v>0</v>
      </c>
      <c r="AT122" s="68">
        <f t="shared" si="61"/>
        <v>0</v>
      </c>
      <c r="AU122" s="69" t="str">
        <f t="shared" si="62"/>
        <v/>
      </c>
      <c r="AV122" s="68" t="str">
        <f t="shared" si="63"/>
        <v/>
      </c>
      <c r="AW122" s="67" t="str">
        <f t="shared" si="64"/>
        <v/>
      </c>
      <c r="AX122" s="68" t="str">
        <f t="shared" si="3"/>
        <v/>
      </c>
      <c r="AY122" s="69" t="str">
        <f t="shared" si="4"/>
        <v/>
      </c>
      <c r="AZ122" s="68">
        <f t="shared" si="65"/>
        <v>0</v>
      </c>
      <c r="BA122" s="67" t="str">
        <f t="shared" si="7"/>
        <v/>
      </c>
      <c r="BB122" s="69" t="str">
        <f t="shared" si="66"/>
        <v/>
      </c>
      <c r="BC122" s="68" t="str">
        <f t="shared" si="67"/>
        <v/>
      </c>
      <c r="BD122" s="67" t="str">
        <f t="shared" si="8"/>
        <v/>
      </c>
    </row>
    <row r="123" spans="1:56" ht="12" x14ac:dyDescent="0.3">
      <c r="A123" s="445"/>
      <c r="B123" s="3"/>
      <c r="C123" s="3"/>
      <c r="D123" s="387"/>
      <c r="E123" s="3"/>
      <c r="F123" s="3"/>
      <c r="G123" s="3"/>
      <c r="H123" s="4"/>
      <c r="I123" s="9"/>
      <c r="J123" s="9"/>
      <c r="K123" s="9"/>
      <c r="L123" s="9"/>
      <c r="M123" s="8"/>
      <c r="N123" s="385"/>
      <c r="O123" s="386"/>
      <c r="P123" s="383"/>
      <c r="Q123" s="3"/>
      <c r="R123" s="60"/>
      <c r="S123" s="26">
        <f t="shared" si="0"/>
        <v>0</v>
      </c>
      <c r="T123" s="26">
        <f t="shared" si="39"/>
        <v>0</v>
      </c>
      <c r="U123" s="21">
        <f t="shared" si="40"/>
        <v>0</v>
      </c>
      <c r="V123" s="42" t="str">
        <f t="shared" si="38"/>
        <v/>
      </c>
      <c r="W123" s="26" t="str">
        <f t="shared" si="41"/>
        <v/>
      </c>
      <c r="X123" s="22" t="str">
        <f t="shared" si="42"/>
        <v/>
      </c>
      <c r="Y123" s="22" t="str">
        <f t="shared" si="43"/>
        <v/>
      </c>
      <c r="Z123" s="26" t="str">
        <f t="shared" si="44"/>
        <v/>
      </c>
      <c r="AA123" s="27" t="str">
        <f t="shared" si="45"/>
        <v/>
      </c>
      <c r="AB123" s="69" t="str">
        <f t="shared" si="1"/>
        <v/>
      </c>
      <c r="AC123" s="60">
        <f t="shared" si="2"/>
        <v>0</v>
      </c>
      <c r="AD123" s="70" t="str">
        <f t="shared" si="46"/>
        <v/>
      </c>
      <c r="AE123" s="70" t="str">
        <f t="shared" si="47"/>
        <v/>
      </c>
      <c r="AF123" s="71" t="str">
        <f t="shared" si="6"/>
        <v/>
      </c>
      <c r="AG123" s="69">
        <f t="shared" si="48"/>
        <v>0</v>
      </c>
      <c r="AH123" s="60">
        <f t="shared" si="49"/>
        <v>0</v>
      </c>
      <c r="AI123" s="60">
        <f t="shared" si="50"/>
        <v>0</v>
      </c>
      <c r="AJ123" s="60">
        <f t="shared" si="51"/>
        <v>0</v>
      </c>
      <c r="AK123" s="60">
        <f t="shared" si="52"/>
        <v>0</v>
      </c>
      <c r="AL123" s="60">
        <f t="shared" si="53"/>
        <v>0</v>
      </c>
      <c r="AM123" s="60">
        <f t="shared" si="54"/>
        <v>0</v>
      </c>
      <c r="AN123" s="60">
        <f t="shared" si="55"/>
        <v>0</v>
      </c>
      <c r="AO123" s="60">
        <f t="shared" si="56"/>
        <v>0</v>
      </c>
      <c r="AP123" s="60">
        <f t="shared" si="57"/>
        <v>0</v>
      </c>
      <c r="AQ123" s="60">
        <f t="shared" si="58"/>
        <v>0</v>
      </c>
      <c r="AR123" s="60">
        <f t="shared" si="59"/>
        <v>0</v>
      </c>
      <c r="AS123" s="68">
        <f t="shared" si="60"/>
        <v>0</v>
      </c>
      <c r="AT123" s="68">
        <f t="shared" si="61"/>
        <v>0</v>
      </c>
      <c r="AU123" s="69" t="str">
        <f t="shared" si="62"/>
        <v/>
      </c>
      <c r="AV123" s="68" t="str">
        <f t="shared" si="63"/>
        <v/>
      </c>
      <c r="AW123" s="67" t="str">
        <f t="shared" si="64"/>
        <v/>
      </c>
      <c r="AX123" s="68" t="str">
        <f t="shared" si="3"/>
        <v/>
      </c>
      <c r="AY123" s="69" t="str">
        <f t="shared" si="4"/>
        <v/>
      </c>
      <c r="AZ123" s="68">
        <f t="shared" si="65"/>
        <v>0</v>
      </c>
      <c r="BA123" s="67" t="str">
        <f t="shared" si="7"/>
        <v/>
      </c>
      <c r="BB123" s="69" t="str">
        <f t="shared" si="66"/>
        <v/>
      </c>
      <c r="BC123" s="68" t="str">
        <f t="shared" si="67"/>
        <v/>
      </c>
      <c r="BD123" s="67" t="str">
        <f t="shared" si="8"/>
        <v/>
      </c>
    </row>
    <row r="124" spans="1:56" ht="12" x14ac:dyDescent="0.3">
      <c r="A124" s="445"/>
      <c r="B124" s="3"/>
      <c r="C124" s="3"/>
      <c r="D124" s="387"/>
      <c r="E124" s="3"/>
      <c r="F124" s="3"/>
      <c r="G124" s="3"/>
      <c r="H124" s="4"/>
      <c r="I124" s="9"/>
      <c r="J124" s="9"/>
      <c r="K124" s="9"/>
      <c r="L124" s="9"/>
      <c r="M124" s="8"/>
      <c r="N124" s="385"/>
      <c r="O124" s="386"/>
      <c r="P124" s="383"/>
      <c r="Q124" s="3"/>
      <c r="R124" s="60"/>
      <c r="S124" s="26">
        <f t="shared" si="0"/>
        <v>0</v>
      </c>
      <c r="T124" s="26">
        <f t="shared" si="39"/>
        <v>0</v>
      </c>
      <c r="U124" s="21">
        <f t="shared" si="40"/>
        <v>0</v>
      </c>
      <c r="V124" s="42" t="str">
        <f t="shared" si="38"/>
        <v/>
      </c>
      <c r="W124" s="26" t="str">
        <f t="shared" si="41"/>
        <v/>
      </c>
      <c r="X124" s="22" t="str">
        <f t="shared" si="42"/>
        <v/>
      </c>
      <c r="Y124" s="22" t="str">
        <f t="shared" si="43"/>
        <v/>
      </c>
      <c r="Z124" s="26" t="str">
        <f t="shared" si="44"/>
        <v/>
      </c>
      <c r="AA124" s="27" t="str">
        <f t="shared" si="45"/>
        <v/>
      </c>
      <c r="AB124" s="69" t="str">
        <f t="shared" si="1"/>
        <v/>
      </c>
      <c r="AC124" s="60">
        <f t="shared" si="2"/>
        <v>0</v>
      </c>
      <c r="AD124" s="70" t="str">
        <f t="shared" si="46"/>
        <v/>
      </c>
      <c r="AE124" s="70" t="str">
        <f t="shared" si="47"/>
        <v/>
      </c>
      <c r="AF124" s="71" t="str">
        <f t="shared" si="6"/>
        <v/>
      </c>
      <c r="AG124" s="69">
        <f t="shared" si="48"/>
        <v>0</v>
      </c>
      <c r="AH124" s="60">
        <f t="shared" si="49"/>
        <v>0</v>
      </c>
      <c r="AI124" s="60">
        <f t="shared" si="50"/>
        <v>0</v>
      </c>
      <c r="AJ124" s="60">
        <f t="shared" si="51"/>
        <v>0</v>
      </c>
      <c r="AK124" s="60">
        <f t="shared" si="52"/>
        <v>0</v>
      </c>
      <c r="AL124" s="60">
        <f t="shared" si="53"/>
        <v>0</v>
      </c>
      <c r="AM124" s="60">
        <f t="shared" si="54"/>
        <v>0</v>
      </c>
      <c r="AN124" s="60">
        <f t="shared" si="55"/>
        <v>0</v>
      </c>
      <c r="AO124" s="60">
        <f t="shared" si="56"/>
        <v>0</v>
      </c>
      <c r="AP124" s="60">
        <f t="shared" si="57"/>
        <v>0</v>
      </c>
      <c r="AQ124" s="60">
        <f t="shared" si="58"/>
        <v>0</v>
      </c>
      <c r="AR124" s="60">
        <f t="shared" si="59"/>
        <v>0</v>
      </c>
      <c r="AS124" s="68">
        <f t="shared" si="60"/>
        <v>0</v>
      </c>
      <c r="AT124" s="68">
        <f t="shared" si="61"/>
        <v>0</v>
      </c>
      <c r="AU124" s="69" t="str">
        <f t="shared" si="62"/>
        <v/>
      </c>
      <c r="AV124" s="68" t="str">
        <f t="shared" si="63"/>
        <v/>
      </c>
      <c r="AW124" s="67" t="str">
        <f t="shared" si="64"/>
        <v/>
      </c>
      <c r="AX124" s="68" t="str">
        <f t="shared" si="3"/>
        <v/>
      </c>
      <c r="AY124" s="69" t="str">
        <f t="shared" si="4"/>
        <v/>
      </c>
      <c r="AZ124" s="68">
        <f t="shared" si="65"/>
        <v>0</v>
      </c>
      <c r="BA124" s="67" t="str">
        <f t="shared" si="7"/>
        <v/>
      </c>
      <c r="BB124" s="69" t="str">
        <f t="shared" si="66"/>
        <v/>
      </c>
      <c r="BC124" s="68" t="str">
        <f t="shared" si="67"/>
        <v/>
      </c>
      <c r="BD124" s="67" t="str">
        <f t="shared" si="8"/>
        <v/>
      </c>
    </row>
    <row r="125" spans="1:56" ht="12" x14ac:dyDescent="0.3">
      <c r="A125" s="445"/>
      <c r="B125" s="3"/>
      <c r="C125" s="3"/>
      <c r="D125" s="387"/>
      <c r="E125" s="3"/>
      <c r="F125" s="3"/>
      <c r="G125" s="3"/>
      <c r="H125" s="4"/>
      <c r="I125" s="9"/>
      <c r="J125" s="9"/>
      <c r="K125" s="9"/>
      <c r="L125" s="9"/>
      <c r="M125" s="8"/>
      <c r="N125" s="385"/>
      <c r="O125" s="386"/>
      <c r="P125" s="383"/>
      <c r="Q125" s="3"/>
      <c r="R125" s="60"/>
      <c r="S125" s="26">
        <f t="shared" si="0"/>
        <v>0</v>
      </c>
      <c r="T125" s="26">
        <f t="shared" si="39"/>
        <v>0</v>
      </c>
      <c r="U125" s="21">
        <f t="shared" si="40"/>
        <v>0</v>
      </c>
      <c r="V125" s="42" t="str">
        <f t="shared" si="38"/>
        <v/>
      </c>
      <c r="W125" s="26" t="str">
        <f t="shared" si="41"/>
        <v/>
      </c>
      <c r="X125" s="22" t="str">
        <f t="shared" si="42"/>
        <v/>
      </c>
      <c r="Y125" s="22" t="str">
        <f t="shared" si="43"/>
        <v/>
      </c>
      <c r="Z125" s="26" t="str">
        <f t="shared" si="44"/>
        <v/>
      </c>
      <c r="AA125" s="27" t="str">
        <f t="shared" si="45"/>
        <v/>
      </c>
      <c r="AB125" s="69" t="str">
        <f t="shared" si="1"/>
        <v/>
      </c>
      <c r="AC125" s="60">
        <f t="shared" si="2"/>
        <v>0</v>
      </c>
      <c r="AD125" s="70" t="str">
        <f t="shared" si="46"/>
        <v/>
      </c>
      <c r="AE125" s="70" t="str">
        <f t="shared" si="47"/>
        <v/>
      </c>
      <c r="AF125" s="71" t="str">
        <f t="shared" si="6"/>
        <v/>
      </c>
      <c r="AG125" s="69">
        <f t="shared" si="48"/>
        <v>0</v>
      </c>
      <c r="AH125" s="60">
        <f t="shared" si="49"/>
        <v>0</v>
      </c>
      <c r="AI125" s="60">
        <f t="shared" si="50"/>
        <v>0</v>
      </c>
      <c r="AJ125" s="60">
        <f t="shared" si="51"/>
        <v>0</v>
      </c>
      <c r="AK125" s="60">
        <f t="shared" si="52"/>
        <v>0</v>
      </c>
      <c r="AL125" s="60">
        <f t="shared" si="53"/>
        <v>0</v>
      </c>
      <c r="AM125" s="60">
        <f t="shared" si="54"/>
        <v>0</v>
      </c>
      <c r="AN125" s="60">
        <f t="shared" si="55"/>
        <v>0</v>
      </c>
      <c r="AO125" s="60">
        <f t="shared" si="56"/>
        <v>0</v>
      </c>
      <c r="AP125" s="60">
        <f t="shared" si="57"/>
        <v>0</v>
      </c>
      <c r="AQ125" s="60">
        <f t="shared" si="58"/>
        <v>0</v>
      </c>
      <c r="AR125" s="60">
        <f t="shared" si="59"/>
        <v>0</v>
      </c>
      <c r="AS125" s="68">
        <f t="shared" si="60"/>
        <v>0</v>
      </c>
      <c r="AT125" s="68">
        <f t="shared" si="61"/>
        <v>0</v>
      </c>
      <c r="AU125" s="69" t="str">
        <f t="shared" si="62"/>
        <v/>
      </c>
      <c r="AV125" s="68" t="str">
        <f t="shared" si="63"/>
        <v/>
      </c>
      <c r="AW125" s="67" t="str">
        <f t="shared" si="64"/>
        <v/>
      </c>
      <c r="AX125" s="68" t="str">
        <f t="shared" si="3"/>
        <v/>
      </c>
      <c r="AY125" s="69" t="str">
        <f t="shared" si="4"/>
        <v/>
      </c>
      <c r="AZ125" s="68">
        <f t="shared" si="65"/>
        <v>0</v>
      </c>
      <c r="BA125" s="67" t="str">
        <f t="shared" si="7"/>
        <v/>
      </c>
      <c r="BB125" s="69" t="str">
        <f t="shared" si="66"/>
        <v/>
      </c>
      <c r="BC125" s="68" t="str">
        <f t="shared" si="67"/>
        <v/>
      </c>
      <c r="BD125" s="67" t="str">
        <f t="shared" si="8"/>
        <v/>
      </c>
    </row>
    <row r="126" spans="1:56" ht="12" x14ac:dyDescent="0.3">
      <c r="A126" s="445"/>
      <c r="B126" s="3"/>
      <c r="C126" s="3"/>
      <c r="D126" s="387"/>
      <c r="E126" s="3"/>
      <c r="F126" s="3"/>
      <c r="G126" s="3"/>
      <c r="H126" s="4"/>
      <c r="I126" s="9"/>
      <c r="J126" s="9"/>
      <c r="K126" s="9"/>
      <c r="L126" s="9"/>
      <c r="M126" s="8"/>
      <c r="N126" s="385"/>
      <c r="O126" s="386"/>
      <c r="P126" s="383"/>
      <c r="Q126" s="3"/>
      <c r="R126" s="60"/>
      <c r="S126" s="26">
        <f t="shared" si="0"/>
        <v>0</v>
      </c>
      <c r="T126" s="26">
        <f t="shared" si="39"/>
        <v>0</v>
      </c>
      <c r="U126" s="21">
        <f t="shared" si="40"/>
        <v>0</v>
      </c>
      <c r="V126" s="42" t="str">
        <f t="shared" si="38"/>
        <v/>
      </c>
      <c r="W126" s="26" t="str">
        <f t="shared" si="41"/>
        <v/>
      </c>
      <c r="X126" s="22" t="str">
        <f t="shared" si="42"/>
        <v/>
      </c>
      <c r="Y126" s="22" t="str">
        <f t="shared" si="43"/>
        <v/>
      </c>
      <c r="Z126" s="26" t="str">
        <f t="shared" si="44"/>
        <v/>
      </c>
      <c r="AA126" s="27" t="str">
        <f t="shared" si="45"/>
        <v/>
      </c>
      <c r="AB126" s="69" t="str">
        <f t="shared" si="1"/>
        <v/>
      </c>
      <c r="AC126" s="60">
        <f t="shared" si="2"/>
        <v>0</v>
      </c>
      <c r="AD126" s="70" t="str">
        <f t="shared" si="46"/>
        <v/>
      </c>
      <c r="AE126" s="70" t="str">
        <f t="shared" si="47"/>
        <v/>
      </c>
      <c r="AF126" s="71" t="str">
        <f t="shared" si="6"/>
        <v/>
      </c>
      <c r="AG126" s="69">
        <f t="shared" si="48"/>
        <v>0</v>
      </c>
      <c r="AH126" s="60">
        <f t="shared" si="49"/>
        <v>0</v>
      </c>
      <c r="AI126" s="60">
        <f t="shared" si="50"/>
        <v>0</v>
      </c>
      <c r="AJ126" s="60">
        <f t="shared" si="51"/>
        <v>0</v>
      </c>
      <c r="AK126" s="60">
        <f t="shared" si="52"/>
        <v>0</v>
      </c>
      <c r="AL126" s="60">
        <f t="shared" si="53"/>
        <v>0</v>
      </c>
      <c r="AM126" s="60">
        <f t="shared" si="54"/>
        <v>0</v>
      </c>
      <c r="AN126" s="60">
        <f t="shared" si="55"/>
        <v>0</v>
      </c>
      <c r="AO126" s="60">
        <f t="shared" si="56"/>
        <v>0</v>
      </c>
      <c r="AP126" s="60">
        <f t="shared" si="57"/>
        <v>0</v>
      </c>
      <c r="AQ126" s="60">
        <f t="shared" si="58"/>
        <v>0</v>
      </c>
      <c r="AR126" s="60">
        <f t="shared" si="59"/>
        <v>0</v>
      </c>
      <c r="AS126" s="68">
        <f t="shared" si="60"/>
        <v>0</v>
      </c>
      <c r="AT126" s="68">
        <f t="shared" si="61"/>
        <v>0</v>
      </c>
      <c r="AU126" s="69" t="str">
        <f t="shared" si="62"/>
        <v/>
      </c>
      <c r="AV126" s="68" t="str">
        <f t="shared" si="63"/>
        <v/>
      </c>
      <c r="AW126" s="67" t="str">
        <f t="shared" si="64"/>
        <v/>
      </c>
      <c r="AX126" s="68" t="str">
        <f t="shared" si="3"/>
        <v/>
      </c>
      <c r="AY126" s="69" t="str">
        <f t="shared" si="4"/>
        <v/>
      </c>
      <c r="AZ126" s="68">
        <f t="shared" si="65"/>
        <v>0</v>
      </c>
      <c r="BA126" s="67" t="str">
        <f t="shared" si="7"/>
        <v/>
      </c>
      <c r="BB126" s="69" t="str">
        <f t="shared" si="66"/>
        <v/>
      </c>
      <c r="BC126" s="68" t="str">
        <f t="shared" si="67"/>
        <v/>
      </c>
      <c r="BD126" s="67" t="str">
        <f t="shared" si="8"/>
        <v/>
      </c>
    </row>
    <row r="127" spans="1:56" ht="12" x14ac:dyDescent="0.3">
      <c r="A127" s="445"/>
      <c r="B127" s="3"/>
      <c r="C127" s="3"/>
      <c r="D127" s="387"/>
      <c r="E127" s="3"/>
      <c r="F127" s="3"/>
      <c r="G127" s="3"/>
      <c r="H127" s="4"/>
      <c r="I127" s="9"/>
      <c r="J127" s="9"/>
      <c r="K127" s="9"/>
      <c r="L127" s="9"/>
      <c r="M127" s="8"/>
      <c r="N127" s="385"/>
      <c r="O127" s="386"/>
      <c r="P127" s="383"/>
      <c r="Q127" s="3"/>
      <c r="R127" s="60"/>
      <c r="S127" s="26">
        <f t="shared" si="0"/>
        <v>0</v>
      </c>
      <c r="T127" s="26">
        <f t="shared" si="39"/>
        <v>0</v>
      </c>
      <c r="U127" s="21">
        <f t="shared" si="40"/>
        <v>0</v>
      </c>
      <c r="V127" s="42" t="str">
        <f t="shared" si="38"/>
        <v/>
      </c>
      <c r="W127" s="26" t="str">
        <f t="shared" si="41"/>
        <v/>
      </c>
      <c r="X127" s="22" t="str">
        <f t="shared" si="42"/>
        <v/>
      </c>
      <c r="Y127" s="22" t="str">
        <f t="shared" si="43"/>
        <v/>
      </c>
      <c r="Z127" s="26" t="str">
        <f t="shared" si="44"/>
        <v/>
      </c>
      <c r="AA127" s="27" t="str">
        <f t="shared" si="45"/>
        <v/>
      </c>
      <c r="AB127" s="69" t="str">
        <f t="shared" si="1"/>
        <v/>
      </c>
      <c r="AC127" s="60">
        <f t="shared" si="2"/>
        <v>0</v>
      </c>
      <c r="AD127" s="70" t="str">
        <f t="shared" si="46"/>
        <v/>
      </c>
      <c r="AE127" s="70" t="str">
        <f t="shared" si="47"/>
        <v/>
      </c>
      <c r="AF127" s="71" t="str">
        <f t="shared" si="6"/>
        <v/>
      </c>
      <c r="AG127" s="69">
        <f t="shared" si="48"/>
        <v>0</v>
      </c>
      <c r="AH127" s="60">
        <f t="shared" si="49"/>
        <v>0</v>
      </c>
      <c r="AI127" s="60">
        <f t="shared" si="50"/>
        <v>0</v>
      </c>
      <c r="AJ127" s="60">
        <f t="shared" si="51"/>
        <v>0</v>
      </c>
      <c r="AK127" s="60">
        <f t="shared" si="52"/>
        <v>0</v>
      </c>
      <c r="AL127" s="60">
        <f t="shared" si="53"/>
        <v>0</v>
      </c>
      <c r="AM127" s="60">
        <f t="shared" si="54"/>
        <v>0</v>
      </c>
      <c r="AN127" s="60">
        <f t="shared" si="55"/>
        <v>0</v>
      </c>
      <c r="AO127" s="60">
        <f t="shared" si="56"/>
        <v>0</v>
      </c>
      <c r="AP127" s="60">
        <f t="shared" si="57"/>
        <v>0</v>
      </c>
      <c r="AQ127" s="60">
        <f t="shared" si="58"/>
        <v>0</v>
      </c>
      <c r="AR127" s="60">
        <f t="shared" si="59"/>
        <v>0</v>
      </c>
      <c r="AS127" s="68">
        <f t="shared" si="60"/>
        <v>0</v>
      </c>
      <c r="AT127" s="68">
        <f t="shared" si="61"/>
        <v>0</v>
      </c>
      <c r="AU127" s="69" t="str">
        <f t="shared" si="62"/>
        <v/>
      </c>
      <c r="AV127" s="68" t="str">
        <f t="shared" si="63"/>
        <v/>
      </c>
      <c r="AW127" s="67" t="str">
        <f t="shared" si="64"/>
        <v/>
      </c>
      <c r="AX127" s="68" t="str">
        <f t="shared" si="3"/>
        <v/>
      </c>
      <c r="AY127" s="69" t="str">
        <f t="shared" si="4"/>
        <v/>
      </c>
      <c r="AZ127" s="68">
        <f t="shared" si="65"/>
        <v>0</v>
      </c>
      <c r="BA127" s="67" t="str">
        <f t="shared" si="7"/>
        <v/>
      </c>
      <c r="BB127" s="69" t="str">
        <f t="shared" si="66"/>
        <v/>
      </c>
      <c r="BC127" s="68" t="str">
        <f t="shared" si="67"/>
        <v/>
      </c>
      <c r="BD127" s="67" t="str">
        <f t="shared" si="8"/>
        <v/>
      </c>
    </row>
    <row r="128" spans="1:56" ht="12" x14ac:dyDescent="0.3">
      <c r="A128" s="445"/>
      <c r="B128" s="3"/>
      <c r="C128" s="3"/>
      <c r="D128" s="387"/>
      <c r="E128" s="3"/>
      <c r="F128" s="3"/>
      <c r="G128" s="3"/>
      <c r="H128" s="4"/>
      <c r="I128" s="9"/>
      <c r="J128" s="9"/>
      <c r="K128" s="9"/>
      <c r="L128" s="9"/>
      <c r="M128" s="8"/>
      <c r="N128" s="385"/>
      <c r="O128" s="386"/>
      <c r="P128" s="383"/>
      <c r="Q128" s="3"/>
      <c r="R128" s="60"/>
      <c r="S128" s="26">
        <f t="shared" si="0"/>
        <v>0</v>
      </c>
      <c r="T128" s="26">
        <f t="shared" si="39"/>
        <v>0</v>
      </c>
      <c r="U128" s="21">
        <f t="shared" si="40"/>
        <v>0</v>
      </c>
      <c r="V128" s="42" t="str">
        <f t="shared" si="38"/>
        <v/>
      </c>
      <c r="W128" s="26" t="str">
        <f t="shared" si="41"/>
        <v/>
      </c>
      <c r="X128" s="22" t="str">
        <f t="shared" si="42"/>
        <v/>
      </c>
      <c r="Y128" s="22" t="str">
        <f t="shared" si="43"/>
        <v/>
      </c>
      <c r="Z128" s="26" t="str">
        <f t="shared" si="44"/>
        <v/>
      </c>
      <c r="AA128" s="27" t="str">
        <f t="shared" si="45"/>
        <v/>
      </c>
      <c r="AB128" s="69" t="str">
        <f t="shared" si="1"/>
        <v/>
      </c>
      <c r="AC128" s="60">
        <f t="shared" si="2"/>
        <v>0</v>
      </c>
      <c r="AD128" s="70" t="str">
        <f t="shared" si="46"/>
        <v/>
      </c>
      <c r="AE128" s="70" t="str">
        <f t="shared" si="47"/>
        <v/>
      </c>
      <c r="AF128" s="71" t="str">
        <f t="shared" si="6"/>
        <v/>
      </c>
      <c r="AG128" s="69">
        <f t="shared" si="48"/>
        <v>0</v>
      </c>
      <c r="AH128" s="60">
        <f t="shared" si="49"/>
        <v>0</v>
      </c>
      <c r="AI128" s="60">
        <f t="shared" si="50"/>
        <v>0</v>
      </c>
      <c r="AJ128" s="60">
        <f t="shared" si="51"/>
        <v>0</v>
      </c>
      <c r="AK128" s="60">
        <f t="shared" si="52"/>
        <v>0</v>
      </c>
      <c r="AL128" s="60">
        <f t="shared" si="53"/>
        <v>0</v>
      </c>
      <c r="AM128" s="60">
        <f t="shared" si="54"/>
        <v>0</v>
      </c>
      <c r="AN128" s="60">
        <f t="shared" si="55"/>
        <v>0</v>
      </c>
      <c r="AO128" s="60">
        <f t="shared" si="56"/>
        <v>0</v>
      </c>
      <c r="AP128" s="60">
        <f t="shared" si="57"/>
        <v>0</v>
      </c>
      <c r="AQ128" s="60">
        <f t="shared" si="58"/>
        <v>0</v>
      </c>
      <c r="AR128" s="60">
        <f t="shared" si="59"/>
        <v>0</v>
      </c>
      <c r="AS128" s="68">
        <f t="shared" si="60"/>
        <v>0</v>
      </c>
      <c r="AT128" s="68">
        <f t="shared" si="61"/>
        <v>0</v>
      </c>
      <c r="AU128" s="69" t="str">
        <f t="shared" si="62"/>
        <v/>
      </c>
      <c r="AV128" s="68" t="str">
        <f t="shared" si="63"/>
        <v/>
      </c>
      <c r="AW128" s="67" t="str">
        <f t="shared" si="64"/>
        <v/>
      </c>
      <c r="AX128" s="68" t="str">
        <f t="shared" si="3"/>
        <v/>
      </c>
      <c r="AY128" s="69" t="str">
        <f t="shared" si="4"/>
        <v/>
      </c>
      <c r="AZ128" s="68">
        <f t="shared" si="65"/>
        <v>0</v>
      </c>
      <c r="BA128" s="67" t="str">
        <f t="shared" si="7"/>
        <v/>
      </c>
      <c r="BB128" s="69" t="str">
        <f t="shared" si="66"/>
        <v/>
      </c>
      <c r="BC128" s="68" t="str">
        <f t="shared" si="67"/>
        <v/>
      </c>
      <c r="BD128" s="67" t="str">
        <f t="shared" si="8"/>
        <v/>
      </c>
    </row>
    <row r="129" spans="1:56" ht="12" x14ac:dyDescent="0.3">
      <c r="A129" s="445"/>
      <c r="B129" s="3"/>
      <c r="C129" s="3"/>
      <c r="D129" s="387"/>
      <c r="E129" s="3"/>
      <c r="F129" s="3"/>
      <c r="G129" s="3"/>
      <c r="H129" s="4"/>
      <c r="I129" s="9"/>
      <c r="J129" s="9"/>
      <c r="K129" s="9"/>
      <c r="L129" s="9"/>
      <c r="M129" s="8"/>
      <c r="N129" s="385"/>
      <c r="O129" s="386"/>
      <c r="P129" s="383"/>
      <c r="Q129" s="3"/>
      <c r="R129" s="60"/>
      <c r="S129" s="26">
        <f t="shared" si="0"/>
        <v>0</v>
      </c>
      <c r="T129" s="26">
        <f t="shared" si="39"/>
        <v>0</v>
      </c>
      <c r="U129" s="21">
        <f t="shared" si="40"/>
        <v>0</v>
      </c>
      <c r="V129" s="42" t="str">
        <f t="shared" si="38"/>
        <v/>
      </c>
      <c r="W129" s="26" t="str">
        <f t="shared" si="41"/>
        <v/>
      </c>
      <c r="X129" s="22" t="str">
        <f t="shared" si="42"/>
        <v/>
      </c>
      <c r="Y129" s="22" t="str">
        <f t="shared" si="43"/>
        <v/>
      </c>
      <c r="Z129" s="26" t="str">
        <f t="shared" si="44"/>
        <v/>
      </c>
      <c r="AA129" s="27" t="str">
        <f t="shared" si="45"/>
        <v/>
      </c>
      <c r="AB129" s="69" t="str">
        <f t="shared" si="1"/>
        <v/>
      </c>
      <c r="AC129" s="60">
        <f t="shared" si="2"/>
        <v>0</v>
      </c>
      <c r="AD129" s="70" t="str">
        <f t="shared" si="46"/>
        <v/>
      </c>
      <c r="AE129" s="70" t="str">
        <f t="shared" si="47"/>
        <v/>
      </c>
      <c r="AF129" s="71" t="str">
        <f t="shared" si="6"/>
        <v/>
      </c>
      <c r="AG129" s="69">
        <f t="shared" si="48"/>
        <v>0</v>
      </c>
      <c r="AH129" s="60">
        <f t="shared" si="49"/>
        <v>0</v>
      </c>
      <c r="AI129" s="60">
        <f t="shared" si="50"/>
        <v>0</v>
      </c>
      <c r="AJ129" s="60">
        <f t="shared" si="51"/>
        <v>0</v>
      </c>
      <c r="AK129" s="60">
        <f t="shared" si="52"/>
        <v>0</v>
      </c>
      <c r="AL129" s="60">
        <f t="shared" si="53"/>
        <v>0</v>
      </c>
      <c r="AM129" s="60">
        <f t="shared" si="54"/>
        <v>0</v>
      </c>
      <c r="AN129" s="60">
        <f t="shared" si="55"/>
        <v>0</v>
      </c>
      <c r="AO129" s="60">
        <f t="shared" si="56"/>
        <v>0</v>
      </c>
      <c r="AP129" s="60">
        <f t="shared" si="57"/>
        <v>0</v>
      </c>
      <c r="AQ129" s="60">
        <f t="shared" si="58"/>
        <v>0</v>
      </c>
      <c r="AR129" s="60">
        <f t="shared" si="59"/>
        <v>0</v>
      </c>
      <c r="AS129" s="68">
        <f t="shared" si="60"/>
        <v>0</v>
      </c>
      <c r="AT129" s="68">
        <f t="shared" si="61"/>
        <v>0</v>
      </c>
      <c r="AU129" s="69" t="str">
        <f t="shared" si="62"/>
        <v/>
      </c>
      <c r="AV129" s="68" t="str">
        <f t="shared" si="63"/>
        <v/>
      </c>
      <c r="AW129" s="67" t="str">
        <f t="shared" si="64"/>
        <v/>
      </c>
      <c r="AX129" s="68" t="str">
        <f t="shared" si="3"/>
        <v/>
      </c>
      <c r="AY129" s="69" t="str">
        <f t="shared" si="4"/>
        <v/>
      </c>
      <c r="AZ129" s="68">
        <f t="shared" si="65"/>
        <v>0</v>
      </c>
      <c r="BA129" s="67" t="str">
        <f t="shared" si="7"/>
        <v/>
      </c>
      <c r="BB129" s="69" t="str">
        <f t="shared" si="66"/>
        <v/>
      </c>
      <c r="BC129" s="68" t="str">
        <f t="shared" si="67"/>
        <v/>
      </c>
      <c r="BD129" s="67" t="str">
        <f t="shared" si="8"/>
        <v/>
      </c>
    </row>
    <row r="130" spans="1:56" ht="12" x14ac:dyDescent="0.3">
      <c r="A130" s="445"/>
      <c r="B130" s="3"/>
      <c r="C130" s="3"/>
      <c r="D130" s="387"/>
      <c r="E130" s="3"/>
      <c r="F130" s="3"/>
      <c r="G130" s="3"/>
      <c r="H130" s="4"/>
      <c r="I130" s="9"/>
      <c r="J130" s="9"/>
      <c r="K130" s="9"/>
      <c r="L130" s="9"/>
      <c r="M130" s="8"/>
      <c r="N130" s="385"/>
      <c r="O130" s="386"/>
      <c r="P130" s="383"/>
      <c r="Q130" s="3"/>
      <c r="R130" s="60"/>
      <c r="S130" s="26">
        <f t="shared" si="0"/>
        <v>0</v>
      </c>
      <c r="T130" s="26">
        <f t="shared" si="39"/>
        <v>0</v>
      </c>
      <c r="U130" s="21">
        <f t="shared" si="40"/>
        <v>0</v>
      </c>
      <c r="V130" s="42" t="str">
        <f t="shared" si="38"/>
        <v/>
      </c>
      <c r="W130" s="26" t="str">
        <f t="shared" si="41"/>
        <v/>
      </c>
      <c r="X130" s="22" t="str">
        <f t="shared" si="42"/>
        <v/>
      </c>
      <c r="Y130" s="22" t="str">
        <f t="shared" si="43"/>
        <v/>
      </c>
      <c r="Z130" s="26" t="str">
        <f t="shared" si="44"/>
        <v/>
      </c>
      <c r="AA130" s="27" t="str">
        <f t="shared" si="45"/>
        <v/>
      </c>
      <c r="AB130" s="69" t="str">
        <f t="shared" si="1"/>
        <v/>
      </c>
      <c r="AC130" s="60">
        <f t="shared" si="2"/>
        <v>0</v>
      </c>
      <c r="AD130" s="70" t="str">
        <f t="shared" si="46"/>
        <v/>
      </c>
      <c r="AE130" s="70" t="str">
        <f t="shared" si="47"/>
        <v/>
      </c>
      <c r="AF130" s="71" t="str">
        <f t="shared" si="6"/>
        <v/>
      </c>
      <c r="AG130" s="69">
        <f t="shared" si="48"/>
        <v>0</v>
      </c>
      <c r="AH130" s="60">
        <f t="shared" si="49"/>
        <v>0</v>
      </c>
      <c r="AI130" s="60">
        <f t="shared" si="50"/>
        <v>0</v>
      </c>
      <c r="AJ130" s="60">
        <f t="shared" si="51"/>
        <v>0</v>
      </c>
      <c r="AK130" s="60">
        <f t="shared" si="52"/>
        <v>0</v>
      </c>
      <c r="AL130" s="60">
        <f t="shared" si="53"/>
        <v>0</v>
      </c>
      <c r="AM130" s="60">
        <f t="shared" si="54"/>
        <v>0</v>
      </c>
      <c r="AN130" s="60">
        <f t="shared" si="55"/>
        <v>0</v>
      </c>
      <c r="AO130" s="60">
        <f t="shared" si="56"/>
        <v>0</v>
      </c>
      <c r="AP130" s="60">
        <f t="shared" si="57"/>
        <v>0</v>
      </c>
      <c r="AQ130" s="60">
        <f t="shared" si="58"/>
        <v>0</v>
      </c>
      <c r="AR130" s="60">
        <f t="shared" si="59"/>
        <v>0</v>
      </c>
      <c r="AS130" s="68">
        <f t="shared" si="60"/>
        <v>0</v>
      </c>
      <c r="AT130" s="68">
        <f t="shared" si="61"/>
        <v>0</v>
      </c>
      <c r="AU130" s="69" t="str">
        <f t="shared" si="62"/>
        <v/>
      </c>
      <c r="AV130" s="68" t="str">
        <f t="shared" si="63"/>
        <v/>
      </c>
      <c r="AW130" s="67" t="str">
        <f t="shared" si="64"/>
        <v/>
      </c>
      <c r="AX130" s="68" t="str">
        <f t="shared" si="3"/>
        <v/>
      </c>
      <c r="AY130" s="69" t="str">
        <f t="shared" si="4"/>
        <v/>
      </c>
      <c r="AZ130" s="68">
        <f t="shared" si="65"/>
        <v>0</v>
      </c>
      <c r="BA130" s="67" t="str">
        <f t="shared" si="7"/>
        <v/>
      </c>
      <c r="BB130" s="69" t="str">
        <f t="shared" si="66"/>
        <v/>
      </c>
      <c r="BC130" s="68" t="str">
        <f t="shared" si="67"/>
        <v/>
      </c>
      <c r="BD130" s="67" t="str">
        <f t="shared" si="8"/>
        <v/>
      </c>
    </row>
    <row r="131" spans="1:56" ht="12" x14ac:dyDescent="0.3">
      <c r="A131" s="445"/>
      <c r="B131" s="3"/>
      <c r="C131" s="3"/>
      <c r="D131" s="387"/>
      <c r="E131" s="3"/>
      <c r="F131" s="3"/>
      <c r="G131" s="3"/>
      <c r="H131" s="4"/>
      <c r="I131" s="9"/>
      <c r="J131" s="9"/>
      <c r="K131" s="9"/>
      <c r="L131" s="9"/>
      <c r="M131" s="8"/>
      <c r="N131" s="385"/>
      <c r="O131" s="386"/>
      <c r="P131" s="383"/>
      <c r="Q131" s="3"/>
      <c r="R131" s="60"/>
      <c r="S131" s="26">
        <f t="shared" si="0"/>
        <v>0</v>
      </c>
      <c r="T131" s="26">
        <f t="shared" si="39"/>
        <v>0</v>
      </c>
      <c r="U131" s="21">
        <f t="shared" si="40"/>
        <v>0</v>
      </c>
      <c r="V131" s="42" t="str">
        <f t="shared" si="38"/>
        <v/>
      </c>
      <c r="W131" s="26" t="str">
        <f t="shared" si="41"/>
        <v/>
      </c>
      <c r="X131" s="22" t="str">
        <f t="shared" si="42"/>
        <v/>
      </c>
      <c r="Y131" s="22" t="str">
        <f t="shared" si="43"/>
        <v/>
      </c>
      <c r="Z131" s="26" t="str">
        <f t="shared" si="44"/>
        <v/>
      </c>
      <c r="AA131" s="27" t="str">
        <f t="shared" si="45"/>
        <v/>
      </c>
      <c r="AB131" s="69" t="str">
        <f t="shared" si="1"/>
        <v/>
      </c>
      <c r="AC131" s="60">
        <f t="shared" si="2"/>
        <v>0</v>
      </c>
      <c r="AD131" s="70" t="str">
        <f t="shared" si="46"/>
        <v/>
      </c>
      <c r="AE131" s="70" t="str">
        <f t="shared" si="47"/>
        <v/>
      </c>
      <c r="AF131" s="71" t="str">
        <f t="shared" si="6"/>
        <v/>
      </c>
      <c r="AG131" s="69">
        <f t="shared" si="48"/>
        <v>0</v>
      </c>
      <c r="AH131" s="60">
        <f t="shared" si="49"/>
        <v>0</v>
      </c>
      <c r="AI131" s="60">
        <f t="shared" si="50"/>
        <v>0</v>
      </c>
      <c r="AJ131" s="60">
        <f t="shared" si="51"/>
        <v>0</v>
      </c>
      <c r="AK131" s="60">
        <f t="shared" si="52"/>
        <v>0</v>
      </c>
      <c r="AL131" s="60">
        <f t="shared" si="53"/>
        <v>0</v>
      </c>
      <c r="AM131" s="60">
        <f t="shared" si="54"/>
        <v>0</v>
      </c>
      <c r="AN131" s="60">
        <f t="shared" si="55"/>
        <v>0</v>
      </c>
      <c r="AO131" s="60">
        <f t="shared" si="56"/>
        <v>0</v>
      </c>
      <c r="AP131" s="60">
        <f t="shared" si="57"/>
        <v>0</v>
      </c>
      <c r="AQ131" s="60">
        <f t="shared" si="58"/>
        <v>0</v>
      </c>
      <c r="AR131" s="60">
        <f t="shared" si="59"/>
        <v>0</v>
      </c>
      <c r="AS131" s="68">
        <f t="shared" si="60"/>
        <v>0</v>
      </c>
      <c r="AT131" s="68">
        <f t="shared" si="61"/>
        <v>0</v>
      </c>
      <c r="AU131" s="69" t="str">
        <f t="shared" si="62"/>
        <v/>
      </c>
      <c r="AV131" s="68" t="str">
        <f t="shared" si="63"/>
        <v/>
      </c>
      <c r="AW131" s="67" t="str">
        <f t="shared" si="64"/>
        <v/>
      </c>
      <c r="AX131" s="68" t="str">
        <f t="shared" si="3"/>
        <v/>
      </c>
      <c r="AY131" s="69" t="str">
        <f t="shared" si="4"/>
        <v/>
      </c>
      <c r="AZ131" s="68">
        <f t="shared" si="65"/>
        <v>0</v>
      </c>
      <c r="BA131" s="67" t="str">
        <f t="shared" si="7"/>
        <v/>
      </c>
      <c r="BB131" s="69" t="str">
        <f t="shared" si="66"/>
        <v/>
      </c>
      <c r="BC131" s="68" t="str">
        <f t="shared" si="67"/>
        <v/>
      </c>
      <c r="BD131" s="67" t="str">
        <f t="shared" si="8"/>
        <v/>
      </c>
    </row>
    <row r="132" spans="1:56" ht="12" x14ac:dyDescent="0.3">
      <c r="A132" s="445"/>
      <c r="B132" s="3"/>
      <c r="C132" s="3"/>
      <c r="D132" s="387"/>
      <c r="E132" s="3"/>
      <c r="F132" s="3"/>
      <c r="G132" s="3"/>
      <c r="H132" s="4"/>
      <c r="I132" s="9"/>
      <c r="J132" s="9"/>
      <c r="K132" s="9"/>
      <c r="L132" s="9"/>
      <c r="M132" s="8"/>
      <c r="N132" s="385"/>
      <c r="O132" s="386"/>
      <c r="P132" s="383"/>
      <c r="Q132" s="3"/>
      <c r="R132" s="60"/>
      <c r="S132" s="26">
        <f t="shared" si="0"/>
        <v>0</v>
      </c>
      <c r="T132" s="26">
        <f t="shared" si="39"/>
        <v>0</v>
      </c>
      <c r="U132" s="21">
        <f t="shared" si="40"/>
        <v>0</v>
      </c>
      <c r="V132" s="42" t="str">
        <f t="shared" si="38"/>
        <v/>
      </c>
      <c r="W132" s="26" t="str">
        <f t="shared" si="41"/>
        <v/>
      </c>
      <c r="X132" s="22" t="str">
        <f t="shared" si="42"/>
        <v/>
      </c>
      <c r="Y132" s="22" t="str">
        <f t="shared" si="43"/>
        <v/>
      </c>
      <c r="Z132" s="26" t="str">
        <f t="shared" si="44"/>
        <v/>
      </c>
      <c r="AA132" s="27" t="str">
        <f t="shared" si="45"/>
        <v/>
      </c>
      <c r="AB132" s="69" t="str">
        <f t="shared" si="1"/>
        <v/>
      </c>
      <c r="AC132" s="60">
        <f t="shared" si="2"/>
        <v>0</v>
      </c>
      <c r="AD132" s="70" t="str">
        <f t="shared" si="46"/>
        <v/>
      </c>
      <c r="AE132" s="70" t="str">
        <f t="shared" si="47"/>
        <v/>
      </c>
      <c r="AF132" s="71" t="str">
        <f t="shared" si="6"/>
        <v/>
      </c>
      <c r="AG132" s="69">
        <f t="shared" si="48"/>
        <v>0</v>
      </c>
      <c r="AH132" s="60">
        <f t="shared" si="49"/>
        <v>0</v>
      </c>
      <c r="AI132" s="60">
        <f t="shared" si="50"/>
        <v>0</v>
      </c>
      <c r="AJ132" s="60">
        <f t="shared" si="51"/>
        <v>0</v>
      </c>
      <c r="AK132" s="60">
        <f t="shared" si="52"/>
        <v>0</v>
      </c>
      <c r="AL132" s="60">
        <f t="shared" si="53"/>
        <v>0</v>
      </c>
      <c r="AM132" s="60">
        <f t="shared" si="54"/>
        <v>0</v>
      </c>
      <c r="AN132" s="60">
        <f t="shared" si="55"/>
        <v>0</v>
      </c>
      <c r="AO132" s="60">
        <f t="shared" si="56"/>
        <v>0</v>
      </c>
      <c r="AP132" s="60">
        <f t="shared" si="57"/>
        <v>0</v>
      </c>
      <c r="AQ132" s="60">
        <f t="shared" si="58"/>
        <v>0</v>
      </c>
      <c r="AR132" s="60">
        <f t="shared" si="59"/>
        <v>0</v>
      </c>
      <c r="AS132" s="68">
        <f t="shared" si="60"/>
        <v>0</v>
      </c>
      <c r="AT132" s="68">
        <f t="shared" si="61"/>
        <v>0</v>
      </c>
      <c r="AU132" s="69" t="str">
        <f t="shared" si="62"/>
        <v/>
      </c>
      <c r="AV132" s="68" t="str">
        <f t="shared" si="63"/>
        <v/>
      </c>
      <c r="AW132" s="67" t="str">
        <f t="shared" si="64"/>
        <v/>
      </c>
      <c r="AX132" s="68" t="str">
        <f t="shared" si="3"/>
        <v/>
      </c>
      <c r="AY132" s="69" t="str">
        <f t="shared" si="4"/>
        <v/>
      </c>
      <c r="AZ132" s="68">
        <f t="shared" si="65"/>
        <v>0</v>
      </c>
      <c r="BA132" s="67" t="str">
        <f t="shared" si="7"/>
        <v/>
      </c>
      <c r="BB132" s="69" t="str">
        <f t="shared" si="66"/>
        <v/>
      </c>
      <c r="BC132" s="68" t="str">
        <f t="shared" si="67"/>
        <v/>
      </c>
      <c r="BD132" s="67" t="str">
        <f t="shared" si="8"/>
        <v/>
      </c>
    </row>
    <row r="133" spans="1:56" ht="12" x14ac:dyDescent="0.3">
      <c r="A133" s="445"/>
      <c r="B133" s="3"/>
      <c r="C133" s="3"/>
      <c r="D133" s="387"/>
      <c r="E133" s="3"/>
      <c r="F133" s="3"/>
      <c r="G133" s="3"/>
      <c r="H133" s="4"/>
      <c r="I133" s="9"/>
      <c r="J133" s="9"/>
      <c r="K133" s="9"/>
      <c r="L133" s="9"/>
      <c r="M133" s="8"/>
      <c r="N133" s="385"/>
      <c r="O133" s="386"/>
      <c r="P133" s="383"/>
      <c r="Q133" s="3"/>
      <c r="R133" s="60"/>
      <c r="S133" s="26">
        <f t="shared" si="0"/>
        <v>0</v>
      </c>
      <c r="T133" s="26">
        <f t="shared" si="39"/>
        <v>0</v>
      </c>
      <c r="U133" s="21">
        <f t="shared" si="40"/>
        <v>0</v>
      </c>
      <c r="V133" s="42" t="str">
        <f t="shared" si="38"/>
        <v/>
      </c>
      <c r="W133" s="26" t="str">
        <f t="shared" si="41"/>
        <v/>
      </c>
      <c r="X133" s="22" t="str">
        <f t="shared" si="42"/>
        <v/>
      </c>
      <c r="Y133" s="22" t="str">
        <f t="shared" si="43"/>
        <v/>
      </c>
      <c r="Z133" s="26" t="str">
        <f t="shared" si="44"/>
        <v/>
      </c>
      <c r="AA133" s="27" t="str">
        <f t="shared" si="45"/>
        <v/>
      </c>
      <c r="AB133" s="69" t="str">
        <f t="shared" si="1"/>
        <v/>
      </c>
      <c r="AC133" s="60">
        <f t="shared" si="2"/>
        <v>0</v>
      </c>
      <c r="AD133" s="70" t="str">
        <f t="shared" si="46"/>
        <v/>
      </c>
      <c r="AE133" s="70" t="str">
        <f t="shared" si="47"/>
        <v/>
      </c>
      <c r="AF133" s="71" t="str">
        <f t="shared" si="6"/>
        <v/>
      </c>
      <c r="AG133" s="69">
        <f t="shared" si="48"/>
        <v>0</v>
      </c>
      <c r="AH133" s="60">
        <f t="shared" si="49"/>
        <v>0</v>
      </c>
      <c r="AI133" s="60">
        <f t="shared" si="50"/>
        <v>0</v>
      </c>
      <c r="AJ133" s="60">
        <f t="shared" si="51"/>
        <v>0</v>
      </c>
      <c r="AK133" s="60">
        <f t="shared" si="52"/>
        <v>0</v>
      </c>
      <c r="AL133" s="60">
        <f t="shared" si="53"/>
        <v>0</v>
      </c>
      <c r="AM133" s="60">
        <f t="shared" si="54"/>
        <v>0</v>
      </c>
      <c r="AN133" s="60">
        <f t="shared" si="55"/>
        <v>0</v>
      </c>
      <c r="AO133" s="60">
        <f t="shared" si="56"/>
        <v>0</v>
      </c>
      <c r="AP133" s="60">
        <f t="shared" si="57"/>
        <v>0</v>
      </c>
      <c r="AQ133" s="60">
        <f t="shared" si="58"/>
        <v>0</v>
      </c>
      <c r="AR133" s="60">
        <f t="shared" si="59"/>
        <v>0</v>
      </c>
      <c r="AS133" s="68">
        <f t="shared" si="60"/>
        <v>0</v>
      </c>
      <c r="AT133" s="68">
        <f t="shared" si="61"/>
        <v>0</v>
      </c>
      <c r="AU133" s="69" t="str">
        <f t="shared" si="62"/>
        <v/>
      </c>
      <c r="AV133" s="68" t="str">
        <f t="shared" si="63"/>
        <v/>
      </c>
      <c r="AW133" s="67" t="str">
        <f t="shared" si="64"/>
        <v/>
      </c>
      <c r="AX133" s="68" t="str">
        <f t="shared" si="3"/>
        <v/>
      </c>
      <c r="AY133" s="69" t="str">
        <f t="shared" si="4"/>
        <v/>
      </c>
      <c r="AZ133" s="68">
        <f t="shared" si="65"/>
        <v>0</v>
      </c>
      <c r="BA133" s="67" t="str">
        <f t="shared" si="7"/>
        <v/>
      </c>
      <c r="BB133" s="69" t="str">
        <f t="shared" si="66"/>
        <v/>
      </c>
      <c r="BC133" s="68" t="str">
        <f t="shared" si="67"/>
        <v/>
      </c>
      <c r="BD133" s="67" t="str">
        <f t="shared" si="8"/>
        <v/>
      </c>
    </row>
    <row r="134" spans="1:56" ht="12" x14ac:dyDescent="0.3">
      <c r="A134" s="445"/>
      <c r="B134" s="3"/>
      <c r="C134" s="3"/>
      <c r="D134" s="387"/>
      <c r="E134" s="3"/>
      <c r="F134" s="3"/>
      <c r="G134" s="3"/>
      <c r="H134" s="4"/>
      <c r="I134" s="9"/>
      <c r="J134" s="9"/>
      <c r="K134" s="9"/>
      <c r="L134" s="9"/>
      <c r="M134" s="8"/>
      <c r="N134" s="385"/>
      <c r="O134" s="386"/>
      <c r="P134" s="383"/>
      <c r="Q134" s="3"/>
      <c r="R134" s="60"/>
      <c r="S134" s="26">
        <f t="shared" si="0"/>
        <v>0</v>
      </c>
      <c r="T134" s="26">
        <f t="shared" si="39"/>
        <v>0</v>
      </c>
      <c r="U134" s="21">
        <f t="shared" si="40"/>
        <v>0</v>
      </c>
      <c r="V134" s="42" t="str">
        <f t="shared" si="38"/>
        <v/>
      </c>
      <c r="W134" s="26" t="str">
        <f t="shared" si="41"/>
        <v/>
      </c>
      <c r="X134" s="22" t="str">
        <f t="shared" si="42"/>
        <v/>
      </c>
      <c r="Y134" s="22" t="str">
        <f t="shared" si="43"/>
        <v/>
      </c>
      <c r="Z134" s="26" t="str">
        <f t="shared" si="44"/>
        <v/>
      </c>
      <c r="AA134" s="27" t="str">
        <f t="shared" si="45"/>
        <v/>
      </c>
      <c r="AB134" s="69" t="str">
        <f t="shared" si="1"/>
        <v/>
      </c>
      <c r="AC134" s="60">
        <f t="shared" si="2"/>
        <v>0</v>
      </c>
      <c r="AD134" s="70" t="str">
        <f t="shared" si="46"/>
        <v/>
      </c>
      <c r="AE134" s="70" t="str">
        <f t="shared" si="47"/>
        <v/>
      </c>
      <c r="AF134" s="71" t="str">
        <f t="shared" si="6"/>
        <v/>
      </c>
      <c r="AG134" s="69">
        <f t="shared" si="48"/>
        <v>0</v>
      </c>
      <c r="AH134" s="60">
        <f t="shared" si="49"/>
        <v>0</v>
      </c>
      <c r="AI134" s="60">
        <f t="shared" si="50"/>
        <v>0</v>
      </c>
      <c r="AJ134" s="60">
        <f t="shared" si="51"/>
        <v>0</v>
      </c>
      <c r="AK134" s="60">
        <f t="shared" si="52"/>
        <v>0</v>
      </c>
      <c r="AL134" s="60">
        <f t="shared" si="53"/>
        <v>0</v>
      </c>
      <c r="AM134" s="60">
        <f t="shared" si="54"/>
        <v>0</v>
      </c>
      <c r="AN134" s="60">
        <f t="shared" si="55"/>
        <v>0</v>
      </c>
      <c r="AO134" s="60">
        <f t="shared" si="56"/>
        <v>0</v>
      </c>
      <c r="AP134" s="60">
        <f t="shared" si="57"/>
        <v>0</v>
      </c>
      <c r="AQ134" s="60">
        <f t="shared" si="58"/>
        <v>0</v>
      </c>
      <c r="AR134" s="60">
        <f t="shared" si="59"/>
        <v>0</v>
      </c>
      <c r="AS134" s="68">
        <f t="shared" si="60"/>
        <v>0</v>
      </c>
      <c r="AT134" s="68">
        <f t="shared" si="61"/>
        <v>0</v>
      </c>
      <c r="AU134" s="69" t="str">
        <f t="shared" si="62"/>
        <v/>
      </c>
      <c r="AV134" s="68" t="str">
        <f t="shared" si="63"/>
        <v/>
      </c>
      <c r="AW134" s="67" t="str">
        <f t="shared" si="64"/>
        <v/>
      </c>
      <c r="AX134" s="68" t="str">
        <f t="shared" si="3"/>
        <v/>
      </c>
      <c r="AY134" s="69" t="str">
        <f t="shared" si="4"/>
        <v/>
      </c>
      <c r="AZ134" s="68">
        <f t="shared" si="65"/>
        <v>0</v>
      </c>
      <c r="BA134" s="67" t="str">
        <f t="shared" si="7"/>
        <v/>
      </c>
      <c r="BB134" s="69" t="str">
        <f t="shared" si="66"/>
        <v/>
      </c>
      <c r="BC134" s="68" t="str">
        <f t="shared" si="67"/>
        <v/>
      </c>
      <c r="BD134" s="67" t="str">
        <f t="shared" si="8"/>
        <v/>
      </c>
    </row>
    <row r="135" spans="1:56" ht="12" x14ac:dyDescent="0.3">
      <c r="A135" s="445"/>
      <c r="B135" s="3"/>
      <c r="C135" s="3"/>
      <c r="D135" s="387"/>
      <c r="E135" s="3"/>
      <c r="F135" s="3"/>
      <c r="G135" s="3"/>
      <c r="H135" s="4"/>
      <c r="I135" s="9"/>
      <c r="J135" s="9"/>
      <c r="K135" s="9"/>
      <c r="L135" s="9"/>
      <c r="M135" s="8"/>
      <c r="N135" s="385"/>
      <c r="O135" s="386"/>
      <c r="P135" s="383"/>
      <c r="Q135" s="3"/>
      <c r="R135" s="60"/>
      <c r="S135" s="26">
        <f t="shared" si="0"/>
        <v>0</v>
      </c>
      <c r="T135" s="26">
        <f t="shared" si="39"/>
        <v>0</v>
      </c>
      <c r="U135" s="21">
        <f t="shared" si="40"/>
        <v>0</v>
      </c>
      <c r="V135" s="42" t="str">
        <f t="shared" si="38"/>
        <v/>
      </c>
      <c r="W135" s="26" t="str">
        <f t="shared" si="41"/>
        <v/>
      </c>
      <c r="X135" s="22" t="str">
        <f t="shared" si="42"/>
        <v/>
      </c>
      <c r="Y135" s="22" t="str">
        <f t="shared" si="43"/>
        <v/>
      </c>
      <c r="Z135" s="26" t="str">
        <f t="shared" si="44"/>
        <v/>
      </c>
      <c r="AA135" s="27" t="str">
        <f t="shared" si="45"/>
        <v/>
      </c>
      <c r="AB135" s="69" t="str">
        <f t="shared" si="1"/>
        <v/>
      </c>
      <c r="AC135" s="60">
        <f t="shared" si="2"/>
        <v>0</v>
      </c>
      <c r="AD135" s="70" t="str">
        <f t="shared" si="46"/>
        <v/>
      </c>
      <c r="AE135" s="70" t="str">
        <f t="shared" si="47"/>
        <v/>
      </c>
      <c r="AF135" s="71" t="str">
        <f t="shared" si="6"/>
        <v/>
      </c>
      <c r="AG135" s="69">
        <f t="shared" si="48"/>
        <v>0</v>
      </c>
      <c r="AH135" s="60">
        <f t="shared" si="49"/>
        <v>0</v>
      </c>
      <c r="AI135" s="60">
        <f t="shared" si="50"/>
        <v>0</v>
      </c>
      <c r="AJ135" s="60">
        <f t="shared" si="51"/>
        <v>0</v>
      </c>
      <c r="AK135" s="60">
        <f t="shared" si="52"/>
        <v>0</v>
      </c>
      <c r="AL135" s="60">
        <f t="shared" si="53"/>
        <v>0</v>
      </c>
      <c r="AM135" s="60">
        <f t="shared" si="54"/>
        <v>0</v>
      </c>
      <c r="AN135" s="60">
        <f t="shared" si="55"/>
        <v>0</v>
      </c>
      <c r="AO135" s="60">
        <f t="shared" si="56"/>
        <v>0</v>
      </c>
      <c r="AP135" s="60">
        <f t="shared" si="57"/>
        <v>0</v>
      </c>
      <c r="AQ135" s="60">
        <f t="shared" si="58"/>
        <v>0</v>
      </c>
      <c r="AR135" s="60">
        <f t="shared" si="59"/>
        <v>0</v>
      </c>
      <c r="AS135" s="68">
        <f t="shared" si="60"/>
        <v>0</v>
      </c>
      <c r="AT135" s="68">
        <f t="shared" si="61"/>
        <v>0</v>
      </c>
      <c r="AU135" s="69" t="str">
        <f t="shared" si="62"/>
        <v/>
      </c>
      <c r="AV135" s="68" t="str">
        <f t="shared" si="63"/>
        <v/>
      </c>
      <c r="AW135" s="67" t="str">
        <f t="shared" si="64"/>
        <v/>
      </c>
      <c r="AX135" s="68" t="str">
        <f t="shared" si="3"/>
        <v/>
      </c>
      <c r="AY135" s="69" t="str">
        <f t="shared" si="4"/>
        <v/>
      </c>
      <c r="AZ135" s="68">
        <f t="shared" si="65"/>
        <v>0</v>
      </c>
      <c r="BA135" s="67" t="str">
        <f t="shared" si="7"/>
        <v/>
      </c>
      <c r="BB135" s="69" t="str">
        <f t="shared" si="66"/>
        <v/>
      </c>
      <c r="BC135" s="68" t="str">
        <f t="shared" si="67"/>
        <v/>
      </c>
      <c r="BD135" s="67" t="str">
        <f t="shared" si="8"/>
        <v/>
      </c>
    </row>
    <row r="136" spans="1:56" ht="12" x14ac:dyDescent="0.3">
      <c r="A136" s="445"/>
      <c r="B136" s="3"/>
      <c r="C136" s="3"/>
      <c r="D136" s="387"/>
      <c r="E136" s="3"/>
      <c r="F136" s="3"/>
      <c r="G136" s="3"/>
      <c r="H136" s="4"/>
      <c r="I136" s="9"/>
      <c r="J136" s="9"/>
      <c r="K136" s="9"/>
      <c r="L136" s="9"/>
      <c r="M136" s="8"/>
      <c r="N136" s="385"/>
      <c r="O136" s="386"/>
      <c r="P136" s="383"/>
      <c r="Q136" s="3"/>
      <c r="R136" s="60"/>
      <c r="S136" s="26">
        <f t="shared" si="0"/>
        <v>0</v>
      </c>
      <c r="T136" s="26">
        <f t="shared" si="39"/>
        <v>0</v>
      </c>
      <c r="U136" s="21">
        <f t="shared" si="40"/>
        <v>0</v>
      </c>
      <c r="V136" s="42" t="str">
        <f t="shared" si="38"/>
        <v/>
      </c>
      <c r="W136" s="26" t="str">
        <f t="shared" si="41"/>
        <v/>
      </c>
      <c r="X136" s="22" t="str">
        <f t="shared" si="42"/>
        <v/>
      </c>
      <c r="Y136" s="22" t="str">
        <f t="shared" si="43"/>
        <v/>
      </c>
      <c r="Z136" s="26" t="str">
        <f t="shared" si="44"/>
        <v/>
      </c>
      <c r="AA136" s="27" t="str">
        <f t="shared" si="45"/>
        <v/>
      </c>
      <c r="AB136" s="69" t="str">
        <f t="shared" si="1"/>
        <v/>
      </c>
      <c r="AC136" s="60">
        <f t="shared" si="2"/>
        <v>0</v>
      </c>
      <c r="AD136" s="70" t="str">
        <f t="shared" si="46"/>
        <v/>
      </c>
      <c r="AE136" s="70" t="str">
        <f t="shared" si="47"/>
        <v/>
      </c>
      <c r="AF136" s="71" t="str">
        <f t="shared" si="6"/>
        <v/>
      </c>
      <c r="AG136" s="69">
        <f t="shared" si="48"/>
        <v>0</v>
      </c>
      <c r="AH136" s="60">
        <f t="shared" si="49"/>
        <v>0</v>
      </c>
      <c r="AI136" s="60">
        <f t="shared" si="50"/>
        <v>0</v>
      </c>
      <c r="AJ136" s="60">
        <f t="shared" si="51"/>
        <v>0</v>
      </c>
      <c r="AK136" s="60">
        <f t="shared" si="52"/>
        <v>0</v>
      </c>
      <c r="AL136" s="60">
        <f t="shared" si="53"/>
        <v>0</v>
      </c>
      <c r="AM136" s="60">
        <f t="shared" si="54"/>
        <v>0</v>
      </c>
      <c r="AN136" s="60">
        <f t="shared" si="55"/>
        <v>0</v>
      </c>
      <c r="AO136" s="60">
        <f t="shared" si="56"/>
        <v>0</v>
      </c>
      <c r="AP136" s="60">
        <f t="shared" si="57"/>
        <v>0</v>
      </c>
      <c r="AQ136" s="60">
        <f t="shared" si="58"/>
        <v>0</v>
      </c>
      <c r="AR136" s="60">
        <f t="shared" si="59"/>
        <v>0</v>
      </c>
      <c r="AS136" s="68">
        <f t="shared" si="60"/>
        <v>0</v>
      </c>
      <c r="AT136" s="68">
        <f t="shared" si="61"/>
        <v>0</v>
      </c>
      <c r="AU136" s="69" t="str">
        <f t="shared" si="62"/>
        <v/>
      </c>
      <c r="AV136" s="68" t="str">
        <f t="shared" si="63"/>
        <v/>
      </c>
      <c r="AW136" s="67" t="str">
        <f t="shared" si="64"/>
        <v/>
      </c>
      <c r="AX136" s="68" t="str">
        <f t="shared" si="3"/>
        <v/>
      </c>
      <c r="AY136" s="69" t="str">
        <f t="shared" si="4"/>
        <v/>
      </c>
      <c r="AZ136" s="68">
        <f t="shared" si="65"/>
        <v>0</v>
      </c>
      <c r="BA136" s="67" t="str">
        <f t="shared" si="7"/>
        <v/>
      </c>
      <c r="BB136" s="69" t="str">
        <f t="shared" si="66"/>
        <v/>
      </c>
      <c r="BC136" s="68" t="str">
        <f t="shared" si="67"/>
        <v/>
      </c>
      <c r="BD136" s="67" t="str">
        <f t="shared" si="8"/>
        <v/>
      </c>
    </row>
    <row r="137" spans="1:56" ht="12" x14ac:dyDescent="0.3">
      <c r="A137" s="445"/>
      <c r="B137" s="3"/>
      <c r="C137" s="3"/>
      <c r="D137" s="387"/>
      <c r="E137" s="3"/>
      <c r="F137" s="3"/>
      <c r="G137" s="3"/>
      <c r="H137" s="4"/>
      <c r="I137" s="9"/>
      <c r="J137" s="9"/>
      <c r="K137" s="9"/>
      <c r="L137" s="9"/>
      <c r="M137" s="8"/>
      <c r="N137" s="385"/>
      <c r="O137" s="386"/>
      <c r="P137" s="383"/>
      <c r="Q137" s="3"/>
      <c r="R137" s="60"/>
      <c r="S137" s="26">
        <f t="shared" si="0"/>
        <v>0</v>
      </c>
      <c r="T137" s="26">
        <f t="shared" si="39"/>
        <v>0</v>
      </c>
      <c r="U137" s="21">
        <f t="shared" si="40"/>
        <v>0</v>
      </c>
      <c r="V137" s="42" t="str">
        <f t="shared" si="38"/>
        <v/>
      </c>
      <c r="W137" s="26" t="str">
        <f t="shared" si="41"/>
        <v/>
      </c>
      <c r="X137" s="22" t="str">
        <f t="shared" si="42"/>
        <v/>
      </c>
      <c r="Y137" s="22" t="str">
        <f t="shared" si="43"/>
        <v/>
      </c>
      <c r="Z137" s="26" t="str">
        <f t="shared" si="44"/>
        <v/>
      </c>
      <c r="AA137" s="27" t="str">
        <f t="shared" si="45"/>
        <v/>
      </c>
      <c r="AB137" s="69" t="str">
        <f t="shared" si="1"/>
        <v/>
      </c>
      <c r="AC137" s="60">
        <f t="shared" si="2"/>
        <v>0</v>
      </c>
      <c r="AD137" s="70" t="str">
        <f t="shared" si="46"/>
        <v/>
      </c>
      <c r="AE137" s="70" t="str">
        <f t="shared" si="47"/>
        <v/>
      </c>
      <c r="AF137" s="71" t="str">
        <f t="shared" si="6"/>
        <v/>
      </c>
      <c r="AG137" s="69">
        <f t="shared" si="48"/>
        <v>0</v>
      </c>
      <c r="AH137" s="60">
        <f t="shared" si="49"/>
        <v>0</v>
      </c>
      <c r="AI137" s="60">
        <f t="shared" si="50"/>
        <v>0</v>
      </c>
      <c r="AJ137" s="60">
        <f t="shared" si="51"/>
        <v>0</v>
      </c>
      <c r="AK137" s="60">
        <f t="shared" si="52"/>
        <v>0</v>
      </c>
      <c r="AL137" s="60">
        <f t="shared" si="53"/>
        <v>0</v>
      </c>
      <c r="AM137" s="60">
        <f t="shared" si="54"/>
        <v>0</v>
      </c>
      <c r="AN137" s="60">
        <f t="shared" si="55"/>
        <v>0</v>
      </c>
      <c r="AO137" s="60">
        <f t="shared" si="56"/>
        <v>0</v>
      </c>
      <c r="AP137" s="60">
        <f t="shared" si="57"/>
        <v>0</v>
      </c>
      <c r="AQ137" s="60">
        <f t="shared" si="58"/>
        <v>0</v>
      </c>
      <c r="AR137" s="60">
        <f t="shared" si="59"/>
        <v>0</v>
      </c>
      <c r="AS137" s="68">
        <f t="shared" si="60"/>
        <v>0</v>
      </c>
      <c r="AT137" s="68">
        <f t="shared" si="61"/>
        <v>0</v>
      </c>
      <c r="AU137" s="69" t="str">
        <f t="shared" si="62"/>
        <v/>
      </c>
      <c r="AV137" s="68" t="str">
        <f t="shared" si="63"/>
        <v/>
      </c>
      <c r="AW137" s="67" t="str">
        <f t="shared" si="64"/>
        <v/>
      </c>
      <c r="AX137" s="68" t="str">
        <f t="shared" si="3"/>
        <v/>
      </c>
      <c r="AY137" s="69" t="str">
        <f t="shared" si="4"/>
        <v/>
      </c>
      <c r="AZ137" s="68">
        <f t="shared" si="65"/>
        <v>0</v>
      </c>
      <c r="BA137" s="67" t="str">
        <f t="shared" si="7"/>
        <v/>
      </c>
      <c r="BB137" s="69" t="str">
        <f t="shared" si="66"/>
        <v/>
      </c>
      <c r="BC137" s="68" t="str">
        <f t="shared" si="67"/>
        <v/>
      </c>
      <c r="BD137" s="67" t="str">
        <f t="shared" si="8"/>
        <v/>
      </c>
    </row>
    <row r="138" spans="1:56" ht="12" x14ac:dyDescent="0.3">
      <c r="A138" s="445"/>
      <c r="B138" s="3"/>
      <c r="C138" s="3"/>
      <c r="D138" s="387"/>
      <c r="E138" s="3"/>
      <c r="F138" s="3"/>
      <c r="G138" s="3"/>
      <c r="H138" s="4"/>
      <c r="I138" s="9"/>
      <c r="J138" s="9"/>
      <c r="K138" s="9"/>
      <c r="L138" s="9"/>
      <c r="M138" s="8"/>
      <c r="N138" s="385"/>
      <c r="O138" s="386"/>
      <c r="P138" s="383"/>
      <c r="Q138" s="3"/>
      <c r="R138" s="60"/>
      <c r="S138" s="26">
        <f t="shared" si="0"/>
        <v>0</v>
      </c>
      <c r="T138" s="26">
        <f t="shared" si="39"/>
        <v>0</v>
      </c>
      <c r="U138" s="21">
        <f t="shared" si="40"/>
        <v>0</v>
      </c>
      <c r="V138" s="42" t="str">
        <f t="shared" si="38"/>
        <v/>
      </c>
      <c r="W138" s="26" t="str">
        <f t="shared" si="41"/>
        <v/>
      </c>
      <c r="X138" s="22" t="str">
        <f t="shared" si="42"/>
        <v/>
      </c>
      <c r="Y138" s="22" t="str">
        <f t="shared" si="43"/>
        <v/>
      </c>
      <c r="Z138" s="26" t="str">
        <f t="shared" si="44"/>
        <v/>
      </c>
      <c r="AA138" s="27" t="str">
        <f t="shared" si="45"/>
        <v/>
      </c>
      <c r="AB138" s="69" t="str">
        <f t="shared" si="1"/>
        <v/>
      </c>
      <c r="AC138" s="60">
        <f t="shared" si="2"/>
        <v>0</v>
      </c>
      <c r="AD138" s="70" t="str">
        <f t="shared" si="46"/>
        <v/>
      </c>
      <c r="AE138" s="70" t="str">
        <f t="shared" si="47"/>
        <v/>
      </c>
      <c r="AF138" s="71" t="str">
        <f t="shared" si="6"/>
        <v/>
      </c>
      <c r="AG138" s="69">
        <f t="shared" si="48"/>
        <v>0</v>
      </c>
      <c r="AH138" s="60">
        <f t="shared" si="49"/>
        <v>0</v>
      </c>
      <c r="AI138" s="60">
        <f t="shared" si="50"/>
        <v>0</v>
      </c>
      <c r="AJ138" s="60">
        <f t="shared" si="51"/>
        <v>0</v>
      </c>
      <c r="AK138" s="60">
        <f t="shared" si="52"/>
        <v>0</v>
      </c>
      <c r="AL138" s="60">
        <f t="shared" si="53"/>
        <v>0</v>
      </c>
      <c r="AM138" s="60">
        <f t="shared" si="54"/>
        <v>0</v>
      </c>
      <c r="AN138" s="60">
        <f t="shared" si="55"/>
        <v>0</v>
      </c>
      <c r="AO138" s="60">
        <f t="shared" si="56"/>
        <v>0</v>
      </c>
      <c r="AP138" s="60">
        <f t="shared" si="57"/>
        <v>0</v>
      </c>
      <c r="AQ138" s="60">
        <f t="shared" si="58"/>
        <v>0</v>
      </c>
      <c r="AR138" s="60">
        <f t="shared" si="59"/>
        <v>0</v>
      </c>
      <c r="AS138" s="68">
        <f t="shared" si="60"/>
        <v>0</v>
      </c>
      <c r="AT138" s="68">
        <f t="shared" si="61"/>
        <v>0</v>
      </c>
      <c r="AU138" s="69" t="str">
        <f t="shared" si="62"/>
        <v/>
      </c>
      <c r="AV138" s="68" t="str">
        <f t="shared" si="63"/>
        <v/>
      </c>
      <c r="AW138" s="67" t="str">
        <f t="shared" si="64"/>
        <v/>
      </c>
      <c r="AX138" s="68" t="str">
        <f t="shared" si="3"/>
        <v/>
      </c>
      <c r="AY138" s="69" t="str">
        <f t="shared" si="4"/>
        <v/>
      </c>
      <c r="AZ138" s="68">
        <f t="shared" si="65"/>
        <v>0</v>
      </c>
      <c r="BA138" s="67" t="str">
        <f t="shared" si="7"/>
        <v/>
      </c>
      <c r="BB138" s="69" t="str">
        <f t="shared" si="66"/>
        <v/>
      </c>
      <c r="BC138" s="68" t="str">
        <f t="shared" si="67"/>
        <v/>
      </c>
      <c r="BD138" s="67" t="str">
        <f t="shared" si="8"/>
        <v/>
      </c>
    </row>
    <row r="139" spans="1:56" ht="12" x14ac:dyDescent="0.3">
      <c r="A139" s="445"/>
      <c r="B139" s="3"/>
      <c r="C139" s="3"/>
      <c r="D139" s="387"/>
      <c r="E139" s="3"/>
      <c r="F139" s="3"/>
      <c r="G139" s="3"/>
      <c r="H139" s="4"/>
      <c r="I139" s="9"/>
      <c r="J139" s="9"/>
      <c r="K139" s="9"/>
      <c r="L139" s="9"/>
      <c r="M139" s="8"/>
      <c r="N139" s="385"/>
      <c r="O139" s="386"/>
      <c r="P139" s="383"/>
      <c r="Q139" s="3"/>
      <c r="R139" s="60"/>
      <c r="S139" s="26">
        <f t="shared" si="0"/>
        <v>0</v>
      </c>
      <c r="T139" s="26">
        <f t="shared" si="39"/>
        <v>0</v>
      </c>
      <c r="U139" s="21">
        <f t="shared" si="40"/>
        <v>0</v>
      </c>
      <c r="V139" s="42" t="str">
        <f t="shared" si="38"/>
        <v/>
      </c>
      <c r="W139" s="26" t="str">
        <f t="shared" si="41"/>
        <v/>
      </c>
      <c r="X139" s="22" t="str">
        <f t="shared" si="42"/>
        <v/>
      </c>
      <c r="Y139" s="22" t="str">
        <f t="shared" si="43"/>
        <v/>
      </c>
      <c r="Z139" s="26" t="str">
        <f t="shared" si="44"/>
        <v/>
      </c>
      <c r="AA139" s="27" t="str">
        <f t="shared" si="45"/>
        <v/>
      </c>
      <c r="AB139" s="69" t="str">
        <f t="shared" si="1"/>
        <v/>
      </c>
      <c r="AC139" s="60">
        <f t="shared" si="2"/>
        <v>0</v>
      </c>
      <c r="AD139" s="70" t="str">
        <f t="shared" si="46"/>
        <v/>
      </c>
      <c r="AE139" s="70" t="str">
        <f t="shared" si="47"/>
        <v/>
      </c>
      <c r="AF139" s="71" t="str">
        <f t="shared" si="6"/>
        <v/>
      </c>
      <c r="AG139" s="69">
        <f t="shared" si="48"/>
        <v>0</v>
      </c>
      <c r="AH139" s="60">
        <f t="shared" si="49"/>
        <v>0</v>
      </c>
      <c r="AI139" s="60">
        <f t="shared" si="50"/>
        <v>0</v>
      </c>
      <c r="AJ139" s="60">
        <f t="shared" si="51"/>
        <v>0</v>
      </c>
      <c r="AK139" s="60">
        <f t="shared" si="52"/>
        <v>0</v>
      </c>
      <c r="AL139" s="60">
        <f t="shared" si="53"/>
        <v>0</v>
      </c>
      <c r="AM139" s="60">
        <f t="shared" si="54"/>
        <v>0</v>
      </c>
      <c r="AN139" s="60">
        <f t="shared" si="55"/>
        <v>0</v>
      </c>
      <c r="AO139" s="60">
        <f t="shared" si="56"/>
        <v>0</v>
      </c>
      <c r="AP139" s="60">
        <f t="shared" si="57"/>
        <v>0</v>
      </c>
      <c r="AQ139" s="60">
        <f t="shared" si="58"/>
        <v>0</v>
      </c>
      <c r="AR139" s="60">
        <f t="shared" si="59"/>
        <v>0</v>
      </c>
      <c r="AS139" s="68">
        <f t="shared" si="60"/>
        <v>0</v>
      </c>
      <c r="AT139" s="68">
        <f t="shared" si="61"/>
        <v>0</v>
      </c>
      <c r="AU139" s="69" t="str">
        <f t="shared" si="62"/>
        <v/>
      </c>
      <c r="AV139" s="68" t="str">
        <f t="shared" si="63"/>
        <v/>
      </c>
      <c r="AW139" s="67" t="str">
        <f t="shared" si="64"/>
        <v/>
      </c>
      <c r="AX139" s="68" t="str">
        <f t="shared" si="3"/>
        <v/>
      </c>
      <c r="AY139" s="69" t="str">
        <f t="shared" si="4"/>
        <v/>
      </c>
      <c r="AZ139" s="68">
        <f t="shared" si="65"/>
        <v>0</v>
      </c>
      <c r="BA139" s="67" t="str">
        <f t="shared" si="7"/>
        <v/>
      </c>
      <c r="BB139" s="69" t="str">
        <f t="shared" si="66"/>
        <v/>
      </c>
      <c r="BC139" s="68" t="str">
        <f t="shared" si="67"/>
        <v/>
      </c>
      <c r="BD139" s="67" t="str">
        <f t="shared" si="8"/>
        <v/>
      </c>
    </row>
    <row r="140" spans="1:56" ht="12" x14ac:dyDescent="0.3">
      <c r="A140" s="445"/>
      <c r="B140" s="3"/>
      <c r="C140" s="3"/>
      <c r="D140" s="387"/>
      <c r="E140" s="3"/>
      <c r="F140" s="3"/>
      <c r="G140" s="3"/>
      <c r="H140" s="4"/>
      <c r="I140" s="9"/>
      <c r="J140" s="9"/>
      <c r="K140" s="9"/>
      <c r="L140" s="9"/>
      <c r="M140" s="8"/>
      <c r="N140" s="385"/>
      <c r="O140" s="386"/>
      <c r="P140" s="383"/>
      <c r="Q140" s="3"/>
      <c r="R140" s="60"/>
      <c r="S140" s="26">
        <f t="shared" si="0"/>
        <v>0</v>
      </c>
      <c r="T140" s="26">
        <f t="shared" si="39"/>
        <v>0</v>
      </c>
      <c r="U140" s="21">
        <f t="shared" si="40"/>
        <v>0</v>
      </c>
      <c r="V140" s="42" t="str">
        <f t="shared" si="38"/>
        <v/>
      </c>
      <c r="W140" s="26" t="str">
        <f t="shared" si="41"/>
        <v/>
      </c>
      <c r="X140" s="22" t="str">
        <f t="shared" si="42"/>
        <v/>
      </c>
      <c r="Y140" s="22" t="str">
        <f t="shared" si="43"/>
        <v/>
      </c>
      <c r="Z140" s="26" t="str">
        <f t="shared" si="44"/>
        <v/>
      </c>
      <c r="AA140" s="27" t="str">
        <f t="shared" si="45"/>
        <v/>
      </c>
      <c r="AB140" s="69" t="str">
        <f t="shared" si="1"/>
        <v/>
      </c>
      <c r="AC140" s="60">
        <f t="shared" si="2"/>
        <v>0</v>
      </c>
      <c r="AD140" s="70" t="str">
        <f t="shared" si="46"/>
        <v/>
      </c>
      <c r="AE140" s="70" t="str">
        <f t="shared" si="47"/>
        <v/>
      </c>
      <c r="AF140" s="71" t="str">
        <f t="shared" si="6"/>
        <v/>
      </c>
      <c r="AG140" s="69">
        <f t="shared" si="48"/>
        <v>0</v>
      </c>
      <c r="AH140" s="60">
        <f t="shared" si="49"/>
        <v>0</v>
      </c>
      <c r="AI140" s="60">
        <f t="shared" si="50"/>
        <v>0</v>
      </c>
      <c r="AJ140" s="60">
        <f t="shared" si="51"/>
        <v>0</v>
      </c>
      <c r="AK140" s="60">
        <f t="shared" si="52"/>
        <v>0</v>
      </c>
      <c r="AL140" s="60">
        <f t="shared" si="53"/>
        <v>0</v>
      </c>
      <c r="AM140" s="60">
        <f t="shared" si="54"/>
        <v>0</v>
      </c>
      <c r="AN140" s="60">
        <f t="shared" si="55"/>
        <v>0</v>
      </c>
      <c r="AO140" s="60">
        <f t="shared" si="56"/>
        <v>0</v>
      </c>
      <c r="AP140" s="60">
        <f t="shared" si="57"/>
        <v>0</v>
      </c>
      <c r="AQ140" s="60">
        <f t="shared" si="58"/>
        <v>0</v>
      </c>
      <c r="AR140" s="60">
        <f t="shared" si="59"/>
        <v>0</v>
      </c>
      <c r="AS140" s="68">
        <f t="shared" si="60"/>
        <v>0</v>
      </c>
      <c r="AT140" s="68">
        <f t="shared" si="61"/>
        <v>0</v>
      </c>
      <c r="AU140" s="69" t="str">
        <f t="shared" si="62"/>
        <v/>
      </c>
      <c r="AV140" s="68" t="str">
        <f t="shared" si="63"/>
        <v/>
      </c>
      <c r="AW140" s="67" t="str">
        <f t="shared" si="64"/>
        <v/>
      </c>
      <c r="AX140" s="68" t="str">
        <f t="shared" si="3"/>
        <v/>
      </c>
      <c r="AY140" s="69" t="str">
        <f t="shared" si="4"/>
        <v/>
      </c>
      <c r="AZ140" s="68">
        <f t="shared" si="65"/>
        <v>0</v>
      </c>
      <c r="BA140" s="67" t="str">
        <f t="shared" si="7"/>
        <v/>
      </c>
      <c r="BB140" s="69" t="str">
        <f t="shared" si="66"/>
        <v/>
      </c>
      <c r="BC140" s="68" t="str">
        <f t="shared" si="67"/>
        <v/>
      </c>
      <c r="BD140" s="67" t="str">
        <f t="shared" si="8"/>
        <v/>
      </c>
    </row>
    <row r="141" spans="1:56" ht="12" x14ac:dyDescent="0.3">
      <c r="A141" s="445"/>
      <c r="B141" s="3"/>
      <c r="C141" s="3"/>
      <c r="D141" s="387"/>
      <c r="E141" s="3"/>
      <c r="F141" s="3"/>
      <c r="G141" s="3"/>
      <c r="H141" s="4"/>
      <c r="I141" s="9"/>
      <c r="J141" s="9"/>
      <c r="K141" s="9"/>
      <c r="L141" s="9"/>
      <c r="M141" s="8"/>
      <c r="N141" s="385"/>
      <c r="O141" s="386"/>
      <c r="P141" s="383"/>
      <c r="Q141" s="3"/>
      <c r="R141" s="60"/>
      <c r="S141" s="26">
        <f t="shared" si="0"/>
        <v>0</v>
      </c>
      <c r="T141" s="26">
        <f t="shared" si="39"/>
        <v>0</v>
      </c>
      <c r="U141" s="21">
        <f t="shared" si="40"/>
        <v>0</v>
      </c>
      <c r="V141" s="42" t="str">
        <f t="shared" si="38"/>
        <v/>
      </c>
      <c r="W141" s="26" t="str">
        <f t="shared" si="41"/>
        <v/>
      </c>
      <c r="X141" s="22" t="str">
        <f t="shared" si="42"/>
        <v/>
      </c>
      <c r="Y141" s="22" t="str">
        <f t="shared" si="43"/>
        <v/>
      </c>
      <c r="Z141" s="26" t="str">
        <f t="shared" si="44"/>
        <v/>
      </c>
      <c r="AA141" s="27" t="str">
        <f t="shared" si="45"/>
        <v/>
      </c>
      <c r="AB141" s="69" t="str">
        <f t="shared" si="1"/>
        <v/>
      </c>
      <c r="AC141" s="60">
        <f t="shared" si="2"/>
        <v>0</v>
      </c>
      <c r="AD141" s="70" t="str">
        <f t="shared" si="46"/>
        <v/>
      </c>
      <c r="AE141" s="70" t="str">
        <f t="shared" si="47"/>
        <v/>
      </c>
      <c r="AF141" s="71" t="str">
        <f t="shared" si="6"/>
        <v/>
      </c>
      <c r="AG141" s="69">
        <f t="shared" si="48"/>
        <v>0</v>
      </c>
      <c r="AH141" s="60">
        <f t="shared" si="49"/>
        <v>0</v>
      </c>
      <c r="AI141" s="60">
        <f t="shared" si="50"/>
        <v>0</v>
      </c>
      <c r="AJ141" s="60">
        <f t="shared" si="51"/>
        <v>0</v>
      </c>
      <c r="AK141" s="60">
        <f t="shared" si="52"/>
        <v>0</v>
      </c>
      <c r="AL141" s="60">
        <f t="shared" si="53"/>
        <v>0</v>
      </c>
      <c r="AM141" s="60">
        <f t="shared" si="54"/>
        <v>0</v>
      </c>
      <c r="AN141" s="60">
        <f t="shared" si="55"/>
        <v>0</v>
      </c>
      <c r="AO141" s="60">
        <f t="shared" si="56"/>
        <v>0</v>
      </c>
      <c r="AP141" s="60">
        <f t="shared" si="57"/>
        <v>0</v>
      </c>
      <c r="AQ141" s="60">
        <f t="shared" si="58"/>
        <v>0</v>
      </c>
      <c r="AR141" s="60">
        <f t="shared" si="59"/>
        <v>0</v>
      </c>
      <c r="AS141" s="68">
        <f t="shared" si="60"/>
        <v>0</v>
      </c>
      <c r="AT141" s="68">
        <f t="shared" si="61"/>
        <v>0</v>
      </c>
      <c r="AU141" s="69" t="str">
        <f t="shared" si="62"/>
        <v/>
      </c>
      <c r="AV141" s="68" t="str">
        <f t="shared" si="63"/>
        <v/>
      </c>
      <c r="AW141" s="67" t="str">
        <f t="shared" si="64"/>
        <v/>
      </c>
      <c r="AX141" s="68" t="str">
        <f t="shared" si="3"/>
        <v/>
      </c>
      <c r="AY141" s="69" t="str">
        <f t="shared" si="4"/>
        <v/>
      </c>
      <c r="AZ141" s="68">
        <f t="shared" si="65"/>
        <v>0</v>
      </c>
      <c r="BA141" s="67" t="str">
        <f t="shared" si="7"/>
        <v/>
      </c>
      <c r="BB141" s="69" t="str">
        <f t="shared" si="66"/>
        <v/>
      </c>
      <c r="BC141" s="68" t="str">
        <f t="shared" si="67"/>
        <v/>
      </c>
      <c r="BD141" s="67" t="str">
        <f t="shared" si="8"/>
        <v/>
      </c>
    </row>
    <row r="142" spans="1:56" ht="12" x14ac:dyDescent="0.3">
      <c r="A142" s="445"/>
      <c r="B142" s="3"/>
      <c r="C142" s="3"/>
      <c r="D142" s="387"/>
      <c r="E142" s="3"/>
      <c r="F142" s="3"/>
      <c r="G142" s="3"/>
      <c r="H142" s="4"/>
      <c r="I142" s="9"/>
      <c r="J142" s="9"/>
      <c r="K142" s="9"/>
      <c r="L142" s="9"/>
      <c r="M142" s="8"/>
      <c r="N142" s="385"/>
      <c r="O142" s="386"/>
      <c r="P142" s="383"/>
      <c r="Q142" s="3"/>
      <c r="R142" s="60"/>
      <c r="S142" s="26">
        <f t="shared" si="0"/>
        <v>0</v>
      </c>
      <c r="T142" s="26">
        <f t="shared" si="39"/>
        <v>0</v>
      </c>
      <c r="U142" s="21">
        <f t="shared" si="40"/>
        <v>0</v>
      </c>
      <c r="V142" s="42" t="str">
        <f t="shared" si="38"/>
        <v/>
      </c>
      <c r="W142" s="26" t="str">
        <f t="shared" si="41"/>
        <v/>
      </c>
      <c r="X142" s="22" t="str">
        <f t="shared" si="42"/>
        <v/>
      </c>
      <c r="Y142" s="22" t="str">
        <f t="shared" si="43"/>
        <v/>
      </c>
      <c r="Z142" s="26" t="str">
        <f t="shared" si="44"/>
        <v/>
      </c>
      <c r="AA142" s="27" t="str">
        <f t="shared" si="45"/>
        <v/>
      </c>
      <c r="AB142" s="69" t="str">
        <f t="shared" si="1"/>
        <v/>
      </c>
      <c r="AC142" s="60">
        <f t="shared" si="2"/>
        <v>0</v>
      </c>
      <c r="AD142" s="70" t="str">
        <f t="shared" si="46"/>
        <v/>
      </c>
      <c r="AE142" s="70" t="str">
        <f t="shared" si="47"/>
        <v/>
      </c>
      <c r="AF142" s="71" t="str">
        <f t="shared" si="6"/>
        <v/>
      </c>
      <c r="AG142" s="69">
        <f t="shared" si="48"/>
        <v>0</v>
      </c>
      <c r="AH142" s="60">
        <f t="shared" si="49"/>
        <v>0</v>
      </c>
      <c r="AI142" s="60">
        <f t="shared" si="50"/>
        <v>0</v>
      </c>
      <c r="AJ142" s="60">
        <f t="shared" si="51"/>
        <v>0</v>
      </c>
      <c r="AK142" s="60">
        <f t="shared" si="52"/>
        <v>0</v>
      </c>
      <c r="AL142" s="60">
        <f t="shared" si="53"/>
        <v>0</v>
      </c>
      <c r="AM142" s="60">
        <f t="shared" si="54"/>
        <v>0</v>
      </c>
      <c r="AN142" s="60">
        <f t="shared" si="55"/>
        <v>0</v>
      </c>
      <c r="AO142" s="60">
        <f t="shared" si="56"/>
        <v>0</v>
      </c>
      <c r="AP142" s="60">
        <f t="shared" si="57"/>
        <v>0</v>
      </c>
      <c r="AQ142" s="60">
        <f t="shared" si="58"/>
        <v>0</v>
      </c>
      <c r="AR142" s="60">
        <f t="shared" si="59"/>
        <v>0</v>
      </c>
      <c r="AS142" s="68">
        <f t="shared" si="60"/>
        <v>0</v>
      </c>
      <c r="AT142" s="68">
        <f t="shared" si="61"/>
        <v>0</v>
      </c>
      <c r="AU142" s="69" t="str">
        <f t="shared" si="62"/>
        <v/>
      </c>
      <c r="AV142" s="68" t="str">
        <f t="shared" si="63"/>
        <v/>
      </c>
      <c r="AW142" s="67" t="str">
        <f t="shared" si="64"/>
        <v/>
      </c>
      <c r="AX142" s="68" t="str">
        <f t="shared" si="3"/>
        <v/>
      </c>
      <c r="AY142" s="69" t="str">
        <f t="shared" si="4"/>
        <v/>
      </c>
      <c r="AZ142" s="68">
        <f t="shared" si="65"/>
        <v>0</v>
      </c>
      <c r="BA142" s="67" t="str">
        <f t="shared" si="7"/>
        <v/>
      </c>
      <c r="BB142" s="69" t="str">
        <f t="shared" si="66"/>
        <v/>
      </c>
      <c r="BC142" s="68" t="str">
        <f t="shared" si="67"/>
        <v/>
      </c>
      <c r="BD142" s="67" t="str">
        <f t="shared" si="8"/>
        <v/>
      </c>
    </row>
    <row r="143" spans="1:56" ht="12" x14ac:dyDescent="0.3">
      <c r="A143" s="445"/>
      <c r="B143" s="3"/>
      <c r="C143" s="3"/>
      <c r="D143" s="387"/>
      <c r="E143" s="3"/>
      <c r="F143" s="3"/>
      <c r="G143" s="3"/>
      <c r="H143" s="4"/>
      <c r="I143" s="9"/>
      <c r="J143" s="9"/>
      <c r="K143" s="9"/>
      <c r="L143" s="9"/>
      <c r="M143" s="8"/>
      <c r="N143" s="385"/>
      <c r="O143" s="386"/>
      <c r="P143" s="383"/>
      <c r="Q143" s="3"/>
      <c r="R143" s="60"/>
      <c r="S143" s="26">
        <f t="shared" si="0"/>
        <v>0</v>
      </c>
      <c r="T143" s="26">
        <f t="shared" si="39"/>
        <v>0</v>
      </c>
      <c r="U143" s="21">
        <f t="shared" si="40"/>
        <v>0</v>
      </c>
      <c r="V143" s="42" t="str">
        <f t="shared" si="38"/>
        <v/>
      </c>
      <c r="W143" s="26" t="str">
        <f t="shared" si="41"/>
        <v/>
      </c>
      <c r="X143" s="22" t="str">
        <f t="shared" si="42"/>
        <v/>
      </c>
      <c r="Y143" s="22" t="str">
        <f t="shared" si="43"/>
        <v/>
      </c>
      <c r="Z143" s="26" t="str">
        <f t="shared" si="44"/>
        <v/>
      </c>
      <c r="AA143" s="27" t="str">
        <f t="shared" si="45"/>
        <v/>
      </c>
      <c r="AB143" s="69" t="str">
        <f t="shared" si="1"/>
        <v/>
      </c>
      <c r="AC143" s="60">
        <f t="shared" si="2"/>
        <v>0</v>
      </c>
      <c r="AD143" s="70" t="str">
        <f t="shared" si="46"/>
        <v/>
      </c>
      <c r="AE143" s="70" t="str">
        <f t="shared" si="47"/>
        <v/>
      </c>
      <c r="AF143" s="71" t="str">
        <f t="shared" si="6"/>
        <v/>
      </c>
      <c r="AG143" s="69">
        <f t="shared" si="48"/>
        <v>0</v>
      </c>
      <c r="AH143" s="60">
        <f t="shared" si="49"/>
        <v>0</v>
      </c>
      <c r="AI143" s="60">
        <f t="shared" si="50"/>
        <v>0</v>
      </c>
      <c r="AJ143" s="60">
        <f t="shared" si="51"/>
        <v>0</v>
      </c>
      <c r="AK143" s="60">
        <f t="shared" si="52"/>
        <v>0</v>
      </c>
      <c r="AL143" s="60">
        <f t="shared" si="53"/>
        <v>0</v>
      </c>
      <c r="AM143" s="60">
        <f t="shared" si="54"/>
        <v>0</v>
      </c>
      <c r="AN143" s="60">
        <f t="shared" si="55"/>
        <v>0</v>
      </c>
      <c r="AO143" s="60">
        <f t="shared" si="56"/>
        <v>0</v>
      </c>
      <c r="AP143" s="60">
        <f t="shared" si="57"/>
        <v>0</v>
      </c>
      <c r="AQ143" s="60">
        <f t="shared" si="58"/>
        <v>0</v>
      </c>
      <c r="AR143" s="60">
        <f t="shared" si="59"/>
        <v>0</v>
      </c>
      <c r="AS143" s="68">
        <f t="shared" si="60"/>
        <v>0</v>
      </c>
      <c r="AT143" s="68">
        <f t="shared" si="61"/>
        <v>0</v>
      </c>
      <c r="AU143" s="69" t="str">
        <f t="shared" si="62"/>
        <v/>
      </c>
      <c r="AV143" s="68" t="str">
        <f t="shared" si="63"/>
        <v/>
      </c>
      <c r="AW143" s="67" t="str">
        <f t="shared" si="64"/>
        <v/>
      </c>
      <c r="AX143" s="68" t="str">
        <f t="shared" si="3"/>
        <v/>
      </c>
      <c r="AY143" s="69" t="str">
        <f t="shared" si="4"/>
        <v/>
      </c>
      <c r="AZ143" s="68">
        <f t="shared" si="65"/>
        <v>0</v>
      </c>
      <c r="BA143" s="67" t="str">
        <f t="shared" si="7"/>
        <v/>
      </c>
      <c r="BB143" s="69" t="str">
        <f t="shared" si="66"/>
        <v/>
      </c>
      <c r="BC143" s="68" t="str">
        <f t="shared" si="67"/>
        <v/>
      </c>
      <c r="BD143" s="67" t="str">
        <f t="shared" si="8"/>
        <v/>
      </c>
    </row>
    <row r="144" spans="1:56" ht="12" x14ac:dyDescent="0.3">
      <c r="A144" s="445"/>
      <c r="B144" s="3"/>
      <c r="C144" s="3"/>
      <c r="D144" s="387"/>
      <c r="E144" s="3"/>
      <c r="F144" s="3"/>
      <c r="G144" s="3"/>
      <c r="H144" s="4"/>
      <c r="I144" s="9"/>
      <c r="J144" s="9"/>
      <c r="K144" s="9"/>
      <c r="L144" s="9"/>
      <c r="M144" s="8"/>
      <c r="N144" s="385"/>
      <c r="O144" s="386"/>
      <c r="P144" s="383"/>
      <c r="Q144" s="3"/>
      <c r="R144" s="60"/>
      <c r="S144" s="26">
        <f t="shared" si="0"/>
        <v>0</v>
      </c>
      <c r="T144" s="26">
        <f t="shared" si="39"/>
        <v>0</v>
      </c>
      <c r="U144" s="21">
        <f t="shared" si="40"/>
        <v>0</v>
      </c>
      <c r="V144" s="42" t="str">
        <f t="shared" ref="V144:V207" si="68">G144&amp;F144&amp;H144</f>
        <v/>
      </c>
      <c r="W144" s="26" t="str">
        <f t="shared" si="41"/>
        <v/>
      </c>
      <c r="X144" s="22" t="str">
        <f t="shared" si="42"/>
        <v/>
      </c>
      <c r="Y144" s="22" t="str">
        <f t="shared" si="43"/>
        <v/>
      </c>
      <c r="Z144" s="26" t="str">
        <f t="shared" si="44"/>
        <v/>
      </c>
      <c r="AA144" s="27" t="str">
        <f t="shared" si="45"/>
        <v/>
      </c>
      <c r="AB144" s="69" t="str">
        <f t="shared" si="1"/>
        <v/>
      </c>
      <c r="AC144" s="60">
        <f t="shared" si="2"/>
        <v>0</v>
      </c>
      <c r="AD144" s="70" t="str">
        <f t="shared" si="46"/>
        <v/>
      </c>
      <c r="AE144" s="70" t="str">
        <f t="shared" si="47"/>
        <v/>
      </c>
      <c r="AF144" s="71" t="str">
        <f t="shared" si="6"/>
        <v/>
      </c>
      <c r="AG144" s="69">
        <f t="shared" si="48"/>
        <v>0</v>
      </c>
      <c r="AH144" s="60">
        <f t="shared" si="49"/>
        <v>0</v>
      </c>
      <c r="AI144" s="60">
        <f t="shared" si="50"/>
        <v>0</v>
      </c>
      <c r="AJ144" s="60">
        <f t="shared" si="51"/>
        <v>0</v>
      </c>
      <c r="AK144" s="60">
        <f t="shared" si="52"/>
        <v>0</v>
      </c>
      <c r="AL144" s="60">
        <f t="shared" si="53"/>
        <v>0</v>
      </c>
      <c r="AM144" s="60">
        <f t="shared" si="54"/>
        <v>0</v>
      </c>
      <c r="AN144" s="60">
        <f t="shared" si="55"/>
        <v>0</v>
      </c>
      <c r="AO144" s="60">
        <f t="shared" si="56"/>
        <v>0</v>
      </c>
      <c r="AP144" s="60">
        <f t="shared" si="57"/>
        <v>0</v>
      </c>
      <c r="AQ144" s="60">
        <f t="shared" si="58"/>
        <v>0</v>
      </c>
      <c r="AR144" s="60">
        <f t="shared" si="59"/>
        <v>0</v>
      </c>
      <c r="AS144" s="68">
        <f t="shared" si="60"/>
        <v>0</v>
      </c>
      <c r="AT144" s="68">
        <f t="shared" si="61"/>
        <v>0</v>
      </c>
      <c r="AU144" s="69" t="str">
        <f t="shared" si="62"/>
        <v/>
      </c>
      <c r="AV144" s="68" t="str">
        <f t="shared" si="63"/>
        <v/>
      </c>
      <c r="AW144" s="67" t="str">
        <f t="shared" si="64"/>
        <v/>
      </c>
      <c r="AX144" s="68" t="str">
        <f t="shared" si="3"/>
        <v/>
      </c>
      <c r="AY144" s="69" t="str">
        <f t="shared" si="4"/>
        <v/>
      </c>
      <c r="AZ144" s="68">
        <f t="shared" si="65"/>
        <v>0</v>
      </c>
      <c r="BA144" s="67" t="str">
        <f t="shared" si="7"/>
        <v/>
      </c>
      <c r="BB144" s="69" t="str">
        <f t="shared" si="66"/>
        <v/>
      </c>
      <c r="BC144" s="68" t="str">
        <f t="shared" si="67"/>
        <v/>
      </c>
      <c r="BD144" s="67" t="str">
        <f t="shared" si="8"/>
        <v/>
      </c>
    </row>
    <row r="145" spans="1:56" ht="12" x14ac:dyDescent="0.3">
      <c r="A145" s="445"/>
      <c r="B145" s="3"/>
      <c r="C145" s="3"/>
      <c r="D145" s="387"/>
      <c r="E145" s="3"/>
      <c r="F145" s="3"/>
      <c r="G145" s="3"/>
      <c r="H145" s="4"/>
      <c r="I145" s="9"/>
      <c r="J145" s="9"/>
      <c r="K145" s="9"/>
      <c r="L145" s="9"/>
      <c r="M145" s="8"/>
      <c r="N145" s="385"/>
      <c r="O145" s="386"/>
      <c r="P145" s="383"/>
      <c r="Q145" s="3"/>
      <c r="R145" s="60"/>
      <c r="S145" s="26">
        <f t="shared" si="0"/>
        <v>0</v>
      </c>
      <c r="T145" s="26">
        <f t="shared" ref="T145:T208" si="69">IF(ISBLANK(G145),0,IF(AND($C$11&gt;2014,D145=$C$382,G145&lt;&gt;$E$385),1,IF(AND(G145&lt;&gt;$E$384,D145=$C$382,$C$11&lt;2015,OR(AND(H145=$F$384,$C$11&gt;2011),AND(H145=$F$385,$C$11&gt;2010))),1,0)))</f>
        <v>0</v>
      </c>
      <c r="U145" s="21">
        <f t="shared" ref="U145:U208" si="70">IF(AND(G145&lt;&gt;$E$383,D145=$C$382,C145=$B$381,$C$11&gt;2005,OR(AND(H145=$F$384,$C$11&lt;2012),AND(H145=$F$385,$C$11&lt;2011))),1,IF(AND(G145=$E$383,D145=$C$382,C145&lt;&gt;$B$381,$C$11&gt;2005,OR(AND(H145=$F$384,$C$11&lt;2012),AND(H145=$F$385,$C$11&lt;2011))),1,0))</f>
        <v>0</v>
      </c>
      <c r="V145" s="42" t="str">
        <f t="shared" si="68"/>
        <v/>
      </c>
      <c r="W145" s="26" t="str">
        <f t="shared" ref="W145:W208" si="71">IF(AND(C145=$B$382,D145=$C$381,G145=$E$383,F145=$D$382,$C$11&lt;2013,H145=$F$384),0.2,IF(AND(C145=$B$382,F145=$D$382,G145=$E$383,H145=$F$385,$C$11&lt;2013),0.24,""))</f>
        <v/>
      </c>
      <c r="X145" s="22" t="str">
        <f t="shared" ref="X145:X208" si="72">IF(AND(S145&lt;&gt;0,C145=$B$382,W145=""),IF(VLOOKUP(V145,$S$319:$AA$360,5,FALSE)&lt;&gt;0,VLOOKUP(V145,$S$319:$AA$360,5,FALSE),""),"")</f>
        <v/>
      </c>
      <c r="Y145" s="22" t="str">
        <f t="shared" ref="Y145:Y208" si="73">IF(AND(S145&lt;&gt;0,C145=$B$381,W145=""),IF(VLOOKUP(V145,$S$319:$AA$360,7,FALSE)&lt;&gt;0,VLOOKUP(V145,$S$319:$AA$360,7,FALSE),""),"")</f>
        <v/>
      </c>
      <c r="Z145" s="26" t="str">
        <f t="shared" ref="Z145:Z208" si="74">IF(AND(S145&lt;&gt;0,C145=$B$382),VLOOKUP(V145,$S$319:$AA$360,6,FALSE),"")</f>
        <v/>
      </c>
      <c r="AA145" s="27" t="str">
        <f t="shared" ref="AA145:AA208" si="75">IF(AND(S145&lt;&gt;0,C145=$B$381),VLOOKUP(V145,$S$319:$AA$360,8,FALSE),"")</f>
        <v/>
      </c>
      <c r="AB145" s="69" t="str">
        <f t="shared" si="1"/>
        <v/>
      </c>
      <c r="AC145" s="60">
        <f t="shared" si="2"/>
        <v>0</v>
      </c>
      <c r="AD145" s="70" t="str">
        <f t="shared" ref="AD145:AD208" si="76">IF(C145=$B$381,IF(H145=$F$384,$B$402,$B$401),IF(AND(H145=$F$385,G145=$E$382),$B$400,IF(AND(H145=$F$385,G145=$E$383),$B$399,"")))</f>
        <v/>
      </c>
      <c r="AE145" s="70" t="str">
        <f t="shared" ref="AE145:AE208" si="77">IF(AND(C145=$B$382,H145=$F$384), IF(G145=$E$381,$B$398,IF(G145=$E$382,$B$397,IF(G145=$E$383,$B$396,IF(G145=$E$384,$B$395,"")))),"")</f>
        <v/>
      </c>
      <c r="AF145" s="71" t="str">
        <f t="shared" si="6"/>
        <v/>
      </c>
      <c r="AG145" s="69">
        <f t="shared" ref="AG145:AG208" si="78">IF(G145=$E$381,1,0)</f>
        <v>0</v>
      </c>
      <c r="AH145" s="60">
        <f t="shared" ref="AH145:AH208" si="79">IF(G145=$E$382,1,0)</f>
        <v>0</v>
      </c>
      <c r="AI145" s="60">
        <f t="shared" ref="AI145:AI208" si="80">IF(G145=$E$383,1,0)</f>
        <v>0</v>
      </c>
      <c r="AJ145" s="60">
        <f t="shared" ref="AJ145:AJ208" si="81">IF(G145=$E$384,1,0)</f>
        <v>0</v>
      </c>
      <c r="AK145" s="60">
        <f t="shared" ref="AK145:AK208" si="82">IF(G145=$E$385,1,0)</f>
        <v>0</v>
      </c>
      <c r="AL145" s="60">
        <f t="shared" ref="AL145:AL208" si="83">IF(C145=$B$381,1,0)</f>
        <v>0</v>
      </c>
      <c r="AM145" s="60">
        <f t="shared" ref="AM145:AM208" si="84">IF(C145=$B$382,1,0)</f>
        <v>0</v>
      </c>
      <c r="AN145" s="60">
        <f t="shared" ref="AN145:AN208" si="85">IF(H145=$F$384,1,0)</f>
        <v>0</v>
      </c>
      <c r="AO145" s="60">
        <f t="shared" ref="AO145:AO208" si="86">IF(H145=$F$385,1,0)</f>
        <v>0</v>
      </c>
      <c r="AP145" s="60">
        <f t="shared" ref="AP145:AP208" si="87">IF(F145=$D$382,1,0)</f>
        <v>0</v>
      </c>
      <c r="AQ145" s="60">
        <f t="shared" ref="AQ145:AQ208" si="88">IF(F145=$D$381,1,0)</f>
        <v>0</v>
      </c>
      <c r="AR145" s="60">
        <f t="shared" ref="AR145:AR208" si="89">IF(F145=$D$383,1,0)</f>
        <v>0</v>
      </c>
      <c r="AS145" s="68">
        <f t="shared" ref="AS145:AS208" si="90">IF(AND(G145=$E$385,P145&lt;0),L145,0)</f>
        <v>0</v>
      </c>
      <c r="AT145" s="68">
        <f t="shared" ref="AT145:AT208" si="91">IF(AND(P145&lt;&gt;"",G145=$E$385),L145,0)</f>
        <v>0</v>
      </c>
      <c r="AU145" s="69" t="str">
        <f t="shared" ref="AU145:AU208" si="92">IF(AND(D145=$C$382,F145=$D$381,C145=$B$381,P145&lt;0,P145&lt;&gt;""),L145,"")</f>
        <v/>
      </c>
      <c r="AV145" s="68" t="str">
        <f t="shared" ref="AV145:AV208" si="93">IF(AND(D145=$C$382,C145=$B$381,F145=$D$381,P145&lt;&gt;""),L145,"")</f>
        <v/>
      </c>
      <c r="AW145" s="67" t="str">
        <f t="shared" ref="AW145:AW208" si="94">IF(AND(S145=1,C145=$B$382,O145&lt;&gt;""),(O145-M145)*1.341*J145*L145*N145*10^-3,"")</f>
        <v/>
      </c>
      <c r="AX145" s="68" t="str">
        <f t="shared" si="3"/>
        <v/>
      </c>
      <c r="AY145" s="69" t="str">
        <f t="shared" si="4"/>
        <v/>
      </c>
      <c r="AZ145" s="68">
        <f t="shared" ref="AZ145:AZ208" si="95">IF(AND(S145=1,AW145&lt;&gt;0, AW145&lt;&gt;""),MATCH(AY145,$AX$14:$AX$315,0),0)</f>
        <v>0</v>
      </c>
      <c r="BA145" s="67" t="str">
        <f t="shared" si="7"/>
        <v/>
      </c>
      <c r="BB145" s="69" t="str">
        <f t="shared" ref="BB145:BB208" si="96">IF(AND(F145=$D$383,OR(G145&lt;&gt;$E$385,C145&lt;&gt;$B$382)),$B$388,IF(AND(C145=$B$381,OR(G145=$E$384,G145=$E$385)),$B$392,IF(AB145=1,$B$389,IF(BA145=1,$B$393,""))))</f>
        <v/>
      </c>
      <c r="BC145" s="68" t="str">
        <f t="shared" ref="BC145:BC208" si="97">IF(AND(D145=$C$382,N145&lt;&gt;"",N145&lt;1),$B$387,IF(F535=0,$B$391,IF(AC145=1,$B$390,IF(OR(T145=1,U145=1),$B$394,""))))</f>
        <v/>
      </c>
      <c r="BD145" s="67" t="str">
        <f t="shared" si="8"/>
        <v/>
      </c>
    </row>
    <row r="146" spans="1:56" ht="12" x14ac:dyDescent="0.3">
      <c r="A146" s="445"/>
      <c r="B146" s="3"/>
      <c r="C146" s="3"/>
      <c r="D146" s="387"/>
      <c r="E146" s="3"/>
      <c r="F146" s="3"/>
      <c r="G146" s="3"/>
      <c r="H146" s="4"/>
      <c r="I146" s="9"/>
      <c r="J146" s="9"/>
      <c r="K146" s="9"/>
      <c r="L146" s="9"/>
      <c r="M146" s="8"/>
      <c r="N146" s="385"/>
      <c r="O146" s="386"/>
      <c r="P146" s="383"/>
      <c r="Q146" s="3"/>
      <c r="R146" s="60"/>
      <c r="S146" s="26">
        <f t="shared" si="0"/>
        <v>0</v>
      </c>
      <c r="T146" s="26">
        <f t="shared" si="69"/>
        <v>0</v>
      </c>
      <c r="U146" s="21">
        <f t="shared" si="70"/>
        <v>0</v>
      </c>
      <c r="V146" s="42" t="str">
        <f t="shared" si="68"/>
        <v/>
      </c>
      <c r="W146" s="26" t="str">
        <f t="shared" si="71"/>
        <v/>
      </c>
      <c r="X146" s="22" t="str">
        <f t="shared" si="72"/>
        <v/>
      </c>
      <c r="Y146" s="22" t="str">
        <f t="shared" si="73"/>
        <v/>
      </c>
      <c r="Z146" s="26" t="str">
        <f t="shared" si="74"/>
        <v/>
      </c>
      <c r="AA146" s="27" t="str">
        <f t="shared" si="75"/>
        <v/>
      </c>
      <c r="AB146" s="69" t="str">
        <f t="shared" si="1"/>
        <v/>
      </c>
      <c r="AC146" s="60">
        <f t="shared" si="2"/>
        <v>0</v>
      </c>
      <c r="AD146" s="70" t="str">
        <f t="shared" si="76"/>
        <v/>
      </c>
      <c r="AE146" s="70" t="str">
        <f t="shared" si="77"/>
        <v/>
      </c>
      <c r="AF146" s="71" t="str">
        <f t="shared" si="6"/>
        <v/>
      </c>
      <c r="AG146" s="69">
        <f t="shared" si="78"/>
        <v>0</v>
      </c>
      <c r="AH146" s="60">
        <f t="shared" si="79"/>
        <v>0</v>
      </c>
      <c r="AI146" s="60">
        <f t="shared" si="80"/>
        <v>0</v>
      </c>
      <c r="AJ146" s="60">
        <f t="shared" si="81"/>
        <v>0</v>
      </c>
      <c r="AK146" s="60">
        <f t="shared" si="82"/>
        <v>0</v>
      </c>
      <c r="AL146" s="60">
        <f t="shared" si="83"/>
        <v>0</v>
      </c>
      <c r="AM146" s="60">
        <f t="shared" si="84"/>
        <v>0</v>
      </c>
      <c r="AN146" s="60">
        <f t="shared" si="85"/>
        <v>0</v>
      </c>
      <c r="AO146" s="60">
        <f t="shared" si="86"/>
        <v>0</v>
      </c>
      <c r="AP146" s="60">
        <f t="shared" si="87"/>
        <v>0</v>
      </c>
      <c r="AQ146" s="60">
        <f t="shared" si="88"/>
        <v>0</v>
      </c>
      <c r="AR146" s="60">
        <f t="shared" si="89"/>
        <v>0</v>
      </c>
      <c r="AS146" s="68">
        <f t="shared" si="90"/>
        <v>0</v>
      </c>
      <c r="AT146" s="68">
        <f t="shared" si="91"/>
        <v>0</v>
      </c>
      <c r="AU146" s="69" t="str">
        <f t="shared" si="92"/>
        <v/>
      </c>
      <c r="AV146" s="68" t="str">
        <f t="shared" si="93"/>
        <v/>
      </c>
      <c r="AW146" s="67" t="str">
        <f t="shared" si="94"/>
        <v/>
      </c>
      <c r="AX146" s="68" t="str">
        <f t="shared" si="3"/>
        <v/>
      </c>
      <c r="AY146" s="69" t="str">
        <f t="shared" si="4"/>
        <v/>
      </c>
      <c r="AZ146" s="68">
        <f t="shared" si="95"/>
        <v>0</v>
      </c>
      <c r="BA146" s="67" t="str">
        <f t="shared" si="7"/>
        <v/>
      </c>
      <c r="BB146" s="69" t="str">
        <f t="shared" si="96"/>
        <v/>
      </c>
      <c r="BC146" s="68" t="str">
        <f t="shared" si="97"/>
        <v/>
      </c>
      <c r="BD146" s="67" t="str">
        <f t="shared" si="8"/>
        <v/>
      </c>
    </row>
    <row r="147" spans="1:56" ht="12" x14ac:dyDescent="0.3">
      <c r="A147" s="445"/>
      <c r="B147" s="3"/>
      <c r="C147" s="3"/>
      <c r="D147" s="387"/>
      <c r="E147" s="3"/>
      <c r="F147" s="3"/>
      <c r="G147" s="3"/>
      <c r="H147" s="4"/>
      <c r="I147" s="9"/>
      <c r="J147" s="9"/>
      <c r="K147" s="9"/>
      <c r="L147" s="9"/>
      <c r="M147" s="8"/>
      <c r="N147" s="385"/>
      <c r="O147" s="386"/>
      <c r="P147" s="383"/>
      <c r="Q147" s="3"/>
      <c r="R147" s="60"/>
      <c r="S147" s="26">
        <f t="shared" si="0"/>
        <v>0</v>
      </c>
      <c r="T147" s="26">
        <f t="shared" si="69"/>
        <v>0</v>
      </c>
      <c r="U147" s="21">
        <f t="shared" si="70"/>
        <v>0</v>
      </c>
      <c r="V147" s="42" t="str">
        <f t="shared" si="68"/>
        <v/>
      </c>
      <c r="W147" s="26" t="str">
        <f t="shared" si="71"/>
        <v/>
      </c>
      <c r="X147" s="22" t="str">
        <f t="shared" si="72"/>
        <v/>
      </c>
      <c r="Y147" s="22" t="str">
        <f t="shared" si="73"/>
        <v/>
      </c>
      <c r="Z147" s="26" t="str">
        <f t="shared" si="74"/>
        <v/>
      </c>
      <c r="AA147" s="27" t="str">
        <f t="shared" si="75"/>
        <v/>
      </c>
      <c r="AB147" s="69" t="str">
        <f t="shared" si="1"/>
        <v/>
      </c>
      <c r="AC147" s="60">
        <f t="shared" si="2"/>
        <v>0</v>
      </c>
      <c r="AD147" s="70" t="str">
        <f t="shared" si="76"/>
        <v/>
      </c>
      <c r="AE147" s="70" t="str">
        <f t="shared" si="77"/>
        <v/>
      </c>
      <c r="AF147" s="71" t="str">
        <f t="shared" si="6"/>
        <v/>
      </c>
      <c r="AG147" s="69">
        <f t="shared" si="78"/>
        <v>0</v>
      </c>
      <c r="AH147" s="60">
        <f t="shared" si="79"/>
        <v>0</v>
      </c>
      <c r="AI147" s="60">
        <f t="shared" si="80"/>
        <v>0</v>
      </c>
      <c r="AJ147" s="60">
        <f t="shared" si="81"/>
        <v>0</v>
      </c>
      <c r="AK147" s="60">
        <f t="shared" si="82"/>
        <v>0</v>
      </c>
      <c r="AL147" s="60">
        <f t="shared" si="83"/>
        <v>0</v>
      </c>
      <c r="AM147" s="60">
        <f t="shared" si="84"/>
        <v>0</v>
      </c>
      <c r="AN147" s="60">
        <f t="shared" si="85"/>
        <v>0</v>
      </c>
      <c r="AO147" s="60">
        <f t="shared" si="86"/>
        <v>0</v>
      </c>
      <c r="AP147" s="60">
        <f t="shared" si="87"/>
        <v>0</v>
      </c>
      <c r="AQ147" s="60">
        <f t="shared" si="88"/>
        <v>0</v>
      </c>
      <c r="AR147" s="60">
        <f t="shared" si="89"/>
        <v>0</v>
      </c>
      <c r="AS147" s="68">
        <f t="shared" si="90"/>
        <v>0</v>
      </c>
      <c r="AT147" s="68">
        <f t="shared" si="91"/>
        <v>0</v>
      </c>
      <c r="AU147" s="69" t="str">
        <f t="shared" si="92"/>
        <v/>
      </c>
      <c r="AV147" s="68" t="str">
        <f t="shared" si="93"/>
        <v/>
      </c>
      <c r="AW147" s="67" t="str">
        <f t="shared" si="94"/>
        <v/>
      </c>
      <c r="AX147" s="68" t="str">
        <f t="shared" si="3"/>
        <v/>
      </c>
      <c r="AY147" s="69" t="str">
        <f t="shared" si="4"/>
        <v/>
      </c>
      <c r="AZ147" s="68">
        <f t="shared" si="95"/>
        <v>0</v>
      </c>
      <c r="BA147" s="67" t="str">
        <f t="shared" si="7"/>
        <v/>
      </c>
      <c r="BB147" s="69" t="str">
        <f t="shared" si="96"/>
        <v/>
      </c>
      <c r="BC147" s="68" t="str">
        <f t="shared" si="97"/>
        <v/>
      </c>
      <c r="BD147" s="67" t="str">
        <f t="shared" si="8"/>
        <v/>
      </c>
    </row>
    <row r="148" spans="1:56" ht="12" x14ac:dyDescent="0.3">
      <c r="A148" s="445"/>
      <c r="B148" s="3"/>
      <c r="C148" s="3"/>
      <c r="D148" s="387"/>
      <c r="E148" s="3"/>
      <c r="F148" s="3"/>
      <c r="G148" s="3"/>
      <c r="H148" s="4"/>
      <c r="I148" s="9"/>
      <c r="J148" s="9"/>
      <c r="K148" s="9"/>
      <c r="L148" s="9"/>
      <c r="M148" s="8"/>
      <c r="N148" s="385"/>
      <c r="O148" s="386"/>
      <c r="P148" s="383"/>
      <c r="Q148" s="3"/>
      <c r="R148" s="60"/>
      <c r="S148" s="26">
        <f t="shared" si="0"/>
        <v>0</v>
      </c>
      <c r="T148" s="26">
        <f t="shared" si="69"/>
        <v>0</v>
      </c>
      <c r="U148" s="21">
        <f t="shared" si="70"/>
        <v>0</v>
      </c>
      <c r="V148" s="42" t="str">
        <f t="shared" si="68"/>
        <v/>
      </c>
      <c r="W148" s="26" t="str">
        <f t="shared" si="71"/>
        <v/>
      </c>
      <c r="X148" s="22" t="str">
        <f t="shared" si="72"/>
        <v/>
      </c>
      <c r="Y148" s="22" t="str">
        <f t="shared" si="73"/>
        <v/>
      </c>
      <c r="Z148" s="26" t="str">
        <f t="shared" si="74"/>
        <v/>
      </c>
      <c r="AA148" s="27" t="str">
        <f t="shared" si="75"/>
        <v/>
      </c>
      <c r="AB148" s="69" t="str">
        <f t="shared" si="1"/>
        <v/>
      </c>
      <c r="AC148" s="60">
        <f t="shared" si="2"/>
        <v>0</v>
      </c>
      <c r="AD148" s="70" t="str">
        <f t="shared" si="76"/>
        <v/>
      </c>
      <c r="AE148" s="70" t="str">
        <f t="shared" si="77"/>
        <v/>
      </c>
      <c r="AF148" s="71" t="str">
        <f t="shared" si="6"/>
        <v/>
      </c>
      <c r="AG148" s="69">
        <f t="shared" si="78"/>
        <v>0</v>
      </c>
      <c r="AH148" s="60">
        <f t="shared" si="79"/>
        <v>0</v>
      </c>
      <c r="AI148" s="60">
        <f t="shared" si="80"/>
        <v>0</v>
      </c>
      <c r="AJ148" s="60">
        <f t="shared" si="81"/>
        <v>0</v>
      </c>
      <c r="AK148" s="60">
        <f t="shared" si="82"/>
        <v>0</v>
      </c>
      <c r="AL148" s="60">
        <f t="shared" si="83"/>
        <v>0</v>
      </c>
      <c r="AM148" s="60">
        <f t="shared" si="84"/>
        <v>0</v>
      </c>
      <c r="AN148" s="60">
        <f t="shared" si="85"/>
        <v>0</v>
      </c>
      <c r="AO148" s="60">
        <f t="shared" si="86"/>
        <v>0</v>
      </c>
      <c r="AP148" s="60">
        <f t="shared" si="87"/>
        <v>0</v>
      </c>
      <c r="AQ148" s="60">
        <f t="shared" si="88"/>
        <v>0</v>
      </c>
      <c r="AR148" s="60">
        <f t="shared" si="89"/>
        <v>0</v>
      </c>
      <c r="AS148" s="68">
        <f t="shared" si="90"/>
        <v>0</v>
      </c>
      <c r="AT148" s="68">
        <f t="shared" si="91"/>
        <v>0</v>
      </c>
      <c r="AU148" s="69" t="str">
        <f t="shared" si="92"/>
        <v/>
      </c>
      <c r="AV148" s="68" t="str">
        <f t="shared" si="93"/>
        <v/>
      </c>
      <c r="AW148" s="67" t="str">
        <f t="shared" si="94"/>
        <v/>
      </c>
      <c r="AX148" s="68" t="str">
        <f t="shared" si="3"/>
        <v/>
      </c>
      <c r="AY148" s="69" t="str">
        <f t="shared" si="4"/>
        <v/>
      </c>
      <c r="AZ148" s="68">
        <f t="shared" si="95"/>
        <v>0</v>
      </c>
      <c r="BA148" s="67" t="str">
        <f t="shared" si="7"/>
        <v/>
      </c>
      <c r="BB148" s="69" t="str">
        <f t="shared" si="96"/>
        <v/>
      </c>
      <c r="BC148" s="68" t="str">
        <f t="shared" si="97"/>
        <v/>
      </c>
      <c r="BD148" s="67" t="str">
        <f t="shared" si="8"/>
        <v/>
      </c>
    </row>
    <row r="149" spans="1:56" ht="12" x14ac:dyDescent="0.3">
      <c r="A149" s="445"/>
      <c r="B149" s="3"/>
      <c r="C149" s="3"/>
      <c r="D149" s="387"/>
      <c r="E149" s="3"/>
      <c r="F149" s="3"/>
      <c r="G149" s="3"/>
      <c r="H149" s="4"/>
      <c r="I149" s="9"/>
      <c r="J149" s="9"/>
      <c r="K149" s="9"/>
      <c r="L149" s="9"/>
      <c r="M149" s="8"/>
      <c r="N149" s="385"/>
      <c r="O149" s="386"/>
      <c r="P149" s="383"/>
      <c r="Q149" s="3"/>
      <c r="R149" s="60"/>
      <c r="S149" s="26">
        <f t="shared" si="0"/>
        <v>0</v>
      </c>
      <c r="T149" s="26">
        <f t="shared" si="69"/>
        <v>0</v>
      </c>
      <c r="U149" s="21">
        <f t="shared" si="70"/>
        <v>0</v>
      </c>
      <c r="V149" s="42" t="str">
        <f t="shared" si="68"/>
        <v/>
      </c>
      <c r="W149" s="26" t="str">
        <f t="shared" si="71"/>
        <v/>
      </c>
      <c r="X149" s="22" t="str">
        <f t="shared" si="72"/>
        <v/>
      </c>
      <c r="Y149" s="22" t="str">
        <f t="shared" si="73"/>
        <v/>
      </c>
      <c r="Z149" s="26" t="str">
        <f t="shared" si="74"/>
        <v/>
      </c>
      <c r="AA149" s="27" t="str">
        <f t="shared" si="75"/>
        <v/>
      </c>
      <c r="AB149" s="69" t="str">
        <f t="shared" si="1"/>
        <v/>
      </c>
      <c r="AC149" s="60">
        <f t="shared" si="2"/>
        <v>0</v>
      </c>
      <c r="AD149" s="70" t="str">
        <f t="shared" si="76"/>
        <v/>
      </c>
      <c r="AE149" s="70" t="str">
        <f t="shared" si="77"/>
        <v/>
      </c>
      <c r="AF149" s="71" t="str">
        <f t="shared" si="6"/>
        <v/>
      </c>
      <c r="AG149" s="69">
        <f t="shared" si="78"/>
        <v>0</v>
      </c>
      <c r="AH149" s="60">
        <f t="shared" si="79"/>
        <v>0</v>
      </c>
      <c r="AI149" s="60">
        <f t="shared" si="80"/>
        <v>0</v>
      </c>
      <c r="AJ149" s="60">
        <f t="shared" si="81"/>
        <v>0</v>
      </c>
      <c r="AK149" s="60">
        <f t="shared" si="82"/>
        <v>0</v>
      </c>
      <c r="AL149" s="60">
        <f t="shared" si="83"/>
        <v>0</v>
      </c>
      <c r="AM149" s="60">
        <f t="shared" si="84"/>
        <v>0</v>
      </c>
      <c r="AN149" s="60">
        <f t="shared" si="85"/>
        <v>0</v>
      </c>
      <c r="AO149" s="60">
        <f t="shared" si="86"/>
        <v>0</v>
      </c>
      <c r="AP149" s="60">
        <f t="shared" si="87"/>
        <v>0</v>
      </c>
      <c r="AQ149" s="60">
        <f t="shared" si="88"/>
        <v>0</v>
      </c>
      <c r="AR149" s="60">
        <f t="shared" si="89"/>
        <v>0</v>
      </c>
      <c r="AS149" s="68">
        <f t="shared" si="90"/>
        <v>0</v>
      </c>
      <c r="AT149" s="68">
        <f t="shared" si="91"/>
        <v>0</v>
      </c>
      <c r="AU149" s="69" t="str">
        <f t="shared" si="92"/>
        <v/>
      </c>
      <c r="AV149" s="68" t="str">
        <f t="shared" si="93"/>
        <v/>
      </c>
      <c r="AW149" s="67" t="str">
        <f t="shared" si="94"/>
        <v/>
      </c>
      <c r="AX149" s="68" t="str">
        <f t="shared" si="3"/>
        <v/>
      </c>
      <c r="AY149" s="69" t="str">
        <f t="shared" si="4"/>
        <v/>
      </c>
      <c r="AZ149" s="68">
        <f t="shared" si="95"/>
        <v>0</v>
      </c>
      <c r="BA149" s="67" t="str">
        <f t="shared" si="7"/>
        <v/>
      </c>
      <c r="BB149" s="69" t="str">
        <f t="shared" si="96"/>
        <v/>
      </c>
      <c r="BC149" s="68" t="str">
        <f t="shared" si="97"/>
        <v/>
      </c>
      <c r="BD149" s="67" t="str">
        <f t="shared" si="8"/>
        <v/>
      </c>
    </row>
    <row r="150" spans="1:56" ht="12" x14ac:dyDescent="0.3">
      <c r="A150" s="445"/>
      <c r="B150" s="3"/>
      <c r="C150" s="3"/>
      <c r="D150" s="387"/>
      <c r="E150" s="3"/>
      <c r="F150" s="3"/>
      <c r="G150" s="3"/>
      <c r="H150" s="4"/>
      <c r="I150" s="9"/>
      <c r="J150" s="9"/>
      <c r="K150" s="9"/>
      <c r="L150" s="9"/>
      <c r="M150" s="8"/>
      <c r="N150" s="385"/>
      <c r="O150" s="386"/>
      <c r="P150" s="383"/>
      <c r="Q150" s="3"/>
      <c r="R150" s="60"/>
      <c r="S150" s="26">
        <f t="shared" si="0"/>
        <v>0</v>
      </c>
      <c r="T150" s="26">
        <f t="shared" si="69"/>
        <v>0</v>
      </c>
      <c r="U150" s="21">
        <f t="shared" si="70"/>
        <v>0</v>
      </c>
      <c r="V150" s="42" t="str">
        <f t="shared" si="68"/>
        <v/>
      </c>
      <c r="W150" s="26" t="str">
        <f t="shared" si="71"/>
        <v/>
      </c>
      <c r="X150" s="22" t="str">
        <f t="shared" si="72"/>
        <v/>
      </c>
      <c r="Y150" s="22" t="str">
        <f t="shared" si="73"/>
        <v/>
      </c>
      <c r="Z150" s="26" t="str">
        <f t="shared" si="74"/>
        <v/>
      </c>
      <c r="AA150" s="27" t="str">
        <f t="shared" si="75"/>
        <v/>
      </c>
      <c r="AB150" s="69" t="str">
        <f t="shared" si="1"/>
        <v/>
      </c>
      <c r="AC150" s="60">
        <f t="shared" si="2"/>
        <v>0</v>
      </c>
      <c r="AD150" s="70" t="str">
        <f t="shared" si="76"/>
        <v/>
      </c>
      <c r="AE150" s="70" t="str">
        <f t="shared" si="77"/>
        <v/>
      </c>
      <c r="AF150" s="71" t="str">
        <f t="shared" si="6"/>
        <v/>
      </c>
      <c r="AG150" s="69">
        <f t="shared" si="78"/>
        <v>0</v>
      </c>
      <c r="AH150" s="60">
        <f t="shared" si="79"/>
        <v>0</v>
      </c>
      <c r="AI150" s="60">
        <f t="shared" si="80"/>
        <v>0</v>
      </c>
      <c r="AJ150" s="60">
        <f t="shared" si="81"/>
        <v>0</v>
      </c>
      <c r="AK150" s="60">
        <f t="shared" si="82"/>
        <v>0</v>
      </c>
      <c r="AL150" s="60">
        <f t="shared" si="83"/>
        <v>0</v>
      </c>
      <c r="AM150" s="60">
        <f t="shared" si="84"/>
        <v>0</v>
      </c>
      <c r="AN150" s="60">
        <f t="shared" si="85"/>
        <v>0</v>
      </c>
      <c r="AO150" s="60">
        <f t="shared" si="86"/>
        <v>0</v>
      </c>
      <c r="AP150" s="60">
        <f t="shared" si="87"/>
        <v>0</v>
      </c>
      <c r="AQ150" s="60">
        <f t="shared" si="88"/>
        <v>0</v>
      </c>
      <c r="AR150" s="60">
        <f t="shared" si="89"/>
        <v>0</v>
      </c>
      <c r="AS150" s="68">
        <f t="shared" si="90"/>
        <v>0</v>
      </c>
      <c r="AT150" s="68">
        <f t="shared" si="91"/>
        <v>0</v>
      </c>
      <c r="AU150" s="69" t="str">
        <f t="shared" si="92"/>
        <v/>
      </c>
      <c r="AV150" s="68" t="str">
        <f t="shared" si="93"/>
        <v/>
      </c>
      <c r="AW150" s="67" t="str">
        <f t="shared" si="94"/>
        <v/>
      </c>
      <c r="AX150" s="68" t="str">
        <f t="shared" si="3"/>
        <v/>
      </c>
      <c r="AY150" s="69" t="str">
        <f t="shared" si="4"/>
        <v/>
      </c>
      <c r="AZ150" s="68">
        <f t="shared" si="95"/>
        <v>0</v>
      </c>
      <c r="BA150" s="67" t="str">
        <f t="shared" si="7"/>
        <v/>
      </c>
      <c r="BB150" s="69" t="str">
        <f t="shared" si="96"/>
        <v/>
      </c>
      <c r="BC150" s="68" t="str">
        <f t="shared" si="97"/>
        <v/>
      </c>
      <c r="BD150" s="67" t="str">
        <f t="shared" si="8"/>
        <v/>
      </c>
    </row>
    <row r="151" spans="1:56" ht="12" x14ac:dyDescent="0.3">
      <c r="A151" s="445"/>
      <c r="B151" s="3"/>
      <c r="C151" s="3"/>
      <c r="D151" s="387"/>
      <c r="E151" s="3"/>
      <c r="F151" s="3"/>
      <c r="G151" s="3"/>
      <c r="H151" s="4"/>
      <c r="I151" s="9"/>
      <c r="J151" s="9"/>
      <c r="K151" s="9"/>
      <c r="L151" s="9"/>
      <c r="M151" s="8"/>
      <c r="N151" s="385"/>
      <c r="O151" s="386"/>
      <c r="P151" s="383"/>
      <c r="Q151" s="3"/>
      <c r="R151" s="60"/>
      <c r="S151" s="26">
        <f t="shared" si="0"/>
        <v>0</v>
      </c>
      <c r="T151" s="26">
        <f t="shared" si="69"/>
        <v>0</v>
      </c>
      <c r="U151" s="21">
        <f t="shared" si="70"/>
        <v>0</v>
      </c>
      <c r="V151" s="42" t="str">
        <f t="shared" si="68"/>
        <v/>
      </c>
      <c r="W151" s="26" t="str">
        <f t="shared" si="71"/>
        <v/>
      </c>
      <c r="X151" s="22" t="str">
        <f t="shared" si="72"/>
        <v/>
      </c>
      <c r="Y151" s="22" t="str">
        <f t="shared" si="73"/>
        <v/>
      </c>
      <c r="Z151" s="26" t="str">
        <f t="shared" si="74"/>
        <v/>
      </c>
      <c r="AA151" s="27" t="str">
        <f t="shared" si="75"/>
        <v/>
      </c>
      <c r="AB151" s="69" t="str">
        <f t="shared" si="1"/>
        <v/>
      </c>
      <c r="AC151" s="60">
        <f t="shared" si="2"/>
        <v>0</v>
      </c>
      <c r="AD151" s="70" t="str">
        <f t="shared" si="76"/>
        <v/>
      </c>
      <c r="AE151" s="70" t="str">
        <f t="shared" si="77"/>
        <v/>
      </c>
      <c r="AF151" s="71" t="str">
        <f t="shared" si="6"/>
        <v/>
      </c>
      <c r="AG151" s="69">
        <f t="shared" si="78"/>
        <v>0</v>
      </c>
      <c r="AH151" s="60">
        <f t="shared" si="79"/>
        <v>0</v>
      </c>
      <c r="AI151" s="60">
        <f t="shared" si="80"/>
        <v>0</v>
      </c>
      <c r="AJ151" s="60">
        <f t="shared" si="81"/>
        <v>0</v>
      </c>
      <c r="AK151" s="60">
        <f t="shared" si="82"/>
        <v>0</v>
      </c>
      <c r="AL151" s="60">
        <f t="shared" si="83"/>
        <v>0</v>
      </c>
      <c r="AM151" s="60">
        <f t="shared" si="84"/>
        <v>0</v>
      </c>
      <c r="AN151" s="60">
        <f t="shared" si="85"/>
        <v>0</v>
      </c>
      <c r="AO151" s="60">
        <f t="shared" si="86"/>
        <v>0</v>
      </c>
      <c r="AP151" s="60">
        <f t="shared" si="87"/>
        <v>0</v>
      </c>
      <c r="AQ151" s="60">
        <f t="shared" si="88"/>
        <v>0</v>
      </c>
      <c r="AR151" s="60">
        <f t="shared" si="89"/>
        <v>0</v>
      </c>
      <c r="AS151" s="68">
        <f t="shared" si="90"/>
        <v>0</v>
      </c>
      <c r="AT151" s="68">
        <f t="shared" si="91"/>
        <v>0</v>
      </c>
      <c r="AU151" s="69" t="str">
        <f t="shared" si="92"/>
        <v/>
      </c>
      <c r="AV151" s="68" t="str">
        <f t="shared" si="93"/>
        <v/>
      </c>
      <c r="AW151" s="67" t="str">
        <f t="shared" si="94"/>
        <v/>
      </c>
      <c r="AX151" s="68" t="str">
        <f t="shared" si="3"/>
        <v/>
      </c>
      <c r="AY151" s="69" t="str">
        <f t="shared" si="4"/>
        <v/>
      </c>
      <c r="AZ151" s="68">
        <f t="shared" si="95"/>
        <v>0</v>
      </c>
      <c r="BA151" s="67" t="str">
        <f t="shared" si="7"/>
        <v/>
      </c>
      <c r="BB151" s="69" t="str">
        <f t="shared" si="96"/>
        <v/>
      </c>
      <c r="BC151" s="68" t="str">
        <f t="shared" si="97"/>
        <v/>
      </c>
      <c r="BD151" s="67" t="str">
        <f t="shared" si="8"/>
        <v/>
      </c>
    </row>
    <row r="152" spans="1:56" ht="12" x14ac:dyDescent="0.3">
      <c r="A152" s="445"/>
      <c r="B152" s="3"/>
      <c r="C152" s="3"/>
      <c r="D152" s="387"/>
      <c r="E152" s="3"/>
      <c r="F152" s="3"/>
      <c r="G152" s="3"/>
      <c r="H152" s="4"/>
      <c r="I152" s="9"/>
      <c r="J152" s="9"/>
      <c r="K152" s="9"/>
      <c r="L152" s="9"/>
      <c r="M152" s="8"/>
      <c r="N152" s="385"/>
      <c r="O152" s="386"/>
      <c r="P152" s="383"/>
      <c r="Q152" s="3"/>
      <c r="R152" s="60"/>
      <c r="S152" s="26">
        <f t="shared" si="0"/>
        <v>0</v>
      </c>
      <c r="T152" s="26">
        <f t="shared" si="69"/>
        <v>0</v>
      </c>
      <c r="U152" s="21">
        <f t="shared" si="70"/>
        <v>0</v>
      </c>
      <c r="V152" s="42" t="str">
        <f t="shared" si="68"/>
        <v/>
      </c>
      <c r="W152" s="26" t="str">
        <f t="shared" si="71"/>
        <v/>
      </c>
      <c r="X152" s="22" t="str">
        <f t="shared" si="72"/>
        <v/>
      </c>
      <c r="Y152" s="22" t="str">
        <f t="shared" si="73"/>
        <v/>
      </c>
      <c r="Z152" s="26" t="str">
        <f t="shared" si="74"/>
        <v/>
      </c>
      <c r="AA152" s="27" t="str">
        <f t="shared" si="75"/>
        <v/>
      </c>
      <c r="AB152" s="69" t="str">
        <f t="shared" si="1"/>
        <v/>
      </c>
      <c r="AC152" s="60">
        <f t="shared" si="2"/>
        <v>0</v>
      </c>
      <c r="AD152" s="70" t="str">
        <f t="shared" si="76"/>
        <v/>
      </c>
      <c r="AE152" s="70" t="str">
        <f t="shared" si="77"/>
        <v/>
      </c>
      <c r="AF152" s="71" t="str">
        <f t="shared" si="6"/>
        <v/>
      </c>
      <c r="AG152" s="69">
        <f t="shared" si="78"/>
        <v>0</v>
      </c>
      <c r="AH152" s="60">
        <f t="shared" si="79"/>
        <v>0</v>
      </c>
      <c r="AI152" s="60">
        <f t="shared" si="80"/>
        <v>0</v>
      </c>
      <c r="AJ152" s="60">
        <f t="shared" si="81"/>
        <v>0</v>
      </c>
      <c r="AK152" s="60">
        <f t="shared" si="82"/>
        <v>0</v>
      </c>
      <c r="AL152" s="60">
        <f t="shared" si="83"/>
        <v>0</v>
      </c>
      <c r="AM152" s="60">
        <f t="shared" si="84"/>
        <v>0</v>
      </c>
      <c r="AN152" s="60">
        <f t="shared" si="85"/>
        <v>0</v>
      </c>
      <c r="AO152" s="60">
        <f t="shared" si="86"/>
        <v>0</v>
      </c>
      <c r="AP152" s="60">
        <f t="shared" si="87"/>
        <v>0</v>
      </c>
      <c r="AQ152" s="60">
        <f t="shared" si="88"/>
        <v>0</v>
      </c>
      <c r="AR152" s="60">
        <f t="shared" si="89"/>
        <v>0</v>
      </c>
      <c r="AS152" s="68">
        <f t="shared" si="90"/>
        <v>0</v>
      </c>
      <c r="AT152" s="68">
        <f t="shared" si="91"/>
        <v>0</v>
      </c>
      <c r="AU152" s="69" t="str">
        <f t="shared" si="92"/>
        <v/>
      </c>
      <c r="AV152" s="68" t="str">
        <f t="shared" si="93"/>
        <v/>
      </c>
      <c r="AW152" s="67" t="str">
        <f t="shared" si="94"/>
        <v/>
      </c>
      <c r="AX152" s="68" t="str">
        <f t="shared" si="3"/>
        <v/>
      </c>
      <c r="AY152" s="69" t="str">
        <f t="shared" si="4"/>
        <v/>
      </c>
      <c r="AZ152" s="68">
        <f t="shared" si="95"/>
        <v>0</v>
      </c>
      <c r="BA152" s="67" t="str">
        <f t="shared" si="7"/>
        <v/>
      </c>
      <c r="BB152" s="69" t="str">
        <f t="shared" si="96"/>
        <v/>
      </c>
      <c r="BC152" s="68" t="str">
        <f t="shared" si="97"/>
        <v/>
      </c>
      <c r="BD152" s="67" t="str">
        <f t="shared" si="8"/>
        <v/>
      </c>
    </row>
    <row r="153" spans="1:56" ht="12" x14ac:dyDescent="0.3">
      <c r="A153" s="445"/>
      <c r="B153" s="3"/>
      <c r="C153" s="3"/>
      <c r="D153" s="387"/>
      <c r="E153" s="3"/>
      <c r="F153" s="3"/>
      <c r="G153" s="3"/>
      <c r="H153" s="4"/>
      <c r="I153" s="9"/>
      <c r="J153" s="9"/>
      <c r="K153" s="9"/>
      <c r="L153" s="9"/>
      <c r="M153" s="8"/>
      <c r="N153" s="385"/>
      <c r="O153" s="386"/>
      <c r="P153" s="383"/>
      <c r="Q153" s="3"/>
      <c r="R153" s="60"/>
      <c r="S153" s="26">
        <f t="shared" si="0"/>
        <v>0</v>
      </c>
      <c r="T153" s="26">
        <f t="shared" si="69"/>
        <v>0</v>
      </c>
      <c r="U153" s="21">
        <f t="shared" si="70"/>
        <v>0</v>
      </c>
      <c r="V153" s="42" t="str">
        <f t="shared" si="68"/>
        <v/>
      </c>
      <c r="W153" s="26" t="str">
        <f t="shared" si="71"/>
        <v/>
      </c>
      <c r="X153" s="22" t="str">
        <f t="shared" si="72"/>
        <v/>
      </c>
      <c r="Y153" s="22" t="str">
        <f t="shared" si="73"/>
        <v/>
      </c>
      <c r="Z153" s="26" t="str">
        <f t="shared" si="74"/>
        <v/>
      </c>
      <c r="AA153" s="27" t="str">
        <f t="shared" si="75"/>
        <v/>
      </c>
      <c r="AB153" s="69" t="str">
        <f t="shared" si="1"/>
        <v/>
      </c>
      <c r="AC153" s="60">
        <f t="shared" si="2"/>
        <v>0</v>
      </c>
      <c r="AD153" s="70" t="str">
        <f t="shared" si="76"/>
        <v/>
      </c>
      <c r="AE153" s="70" t="str">
        <f t="shared" si="77"/>
        <v/>
      </c>
      <c r="AF153" s="71" t="str">
        <f t="shared" si="6"/>
        <v/>
      </c>
      <c r="AG153" s="69">
        <f t="shared" si="78"/>
        <v>0</v>
      </c>
      <c r="AH153" s="60">
        <f t="shared" si="79"/>
        <v>0</v>
      </c>
      <c r="AI153" s="60">
        <f t="shared" si="80"/>
        <v>0</v>
      </c>
      <c r="AJ153" s="60">
        <f t="shared" si="81"/>
        <v>0</v>
      </c>
      <c r="AK153" s="60">
        <f t="shared" si="82"/>
        <v>0</v>
      </c>
      <c r="AL153" s="60">
        <f t="shared" si="83"/>
        <v>0</v>
      </c>
      <c r="AM153" s="60">
        <f t="shared" si="84"/>
        <v>0</v>
      </c>
      <c r="AN153" s="60">
        <f t="shared" si="85"/>
        <v>0</v>
      </c>
      <c r="AO153" s="60">
        <f t="shared" si="86"/>
        <v>0</v>
      </c>
      <c r="AP153" s="60">
        <f t="shared" si="87"/>
        <v>0</v>
      </c>
      <c r="AQ153" s="60">
        <f t="shared" si="88"/>
        <v>0</v>
      </c>
      <c r="AR153" s="60">
        <f t="shared" si="89"/>
        <v>0</v>
      </c>
      <c r="AS153" s="68">
        <f t="shared" si="90"/>
        <v>0</v>
      </c>
      <c r="AT153" s="68">
        <f t="shared" si="91"/>
        <v>0</v>
      </c>
      <c r="AU153" s="69" t="str">
        <f t="shared" si="92"/>
        <v/>
      </c>
      <c r="AV153" s="68" t="str">
        <f t="shared" si="93"/>
        <v/>
      </c>
      <c r="AW153" s="67" t="str">
        <f t="shared" si="94"/>
        <v/>
      </c>
      <c r="AX153" s="68" t="str">
        <f t="shared" si="3"/>
        <v/>
      </c>
      <c r="AY153" s="69" t="str">
        <f t="shared" si="4"/>
        <v/>
      </c>
      <c r="AZ153" s="68">
        <f t="shared" si="95"/>
        <v>0</v>
      </c>
      <c r="BA153" s="67" t="str">
        <f t="shared" si="7"/>
        <v/>
      </c>
      <c r="BB153" s="69" t="str">
        <f t="shared" si="96"/>
        <v/>
      </c>
      <c r="BC153" s="68" t="str">
        <f t="shared" si="97"/>
        <v/>
      </c>
      <c r="BD153" s="67" t="str">
        <f t="shared" si="8"/>
        <v/>
      </c>
    </row>
    <row r="154" spans="1:56" ht="12" x14ac:dyDescent="0.3">
      <c r="A154" s="445"/>
      <c r="B154" s="3"/>
      <c r="C154" s="3"/>
      <c r="D154" s="387"/>
      <c r="E154" s="3"/>
      <c r="F154" s="3"/>
      <c r="G154" s="3"/>
      <c r="H154" s="4"/>
      <c r="I154" s="9"/>
      <c r="J154" s="9"/>
      <c r="K154" s="9"/>
      <c r="L154" s="9"/>
      <c r="M154" s="8"/>
      <c r="N154" s="385"/>
      <c r="O154" s="386"/>
      <c r="P154" s="383"/>
      <c r="Q154" s="3"/>
      <c r="R154" s="60"/>
      <c r="S154" s="26">
        <f t="shared" si="0"/>
        <v>0</v>
      </c>
      <c r="T154" s="26">
        <f t="shared" si="69"/>
        <v>0</v>
      </c>
      <c r="U154" s="21">
        <f t="shared" si="70"/>
        <v>0</v>
      </c>
      <c r="V154" s="42" t="str">
        <f t="shared" si="68"/>
        <v/>
      </c>
      <c r="W154" s="26" t="str">
        <f t="shared" si="71"/>
        <v/>
      </c>
      <c r="X154" s="22" t="str">
        <f t="shared" si="72"/>
        <v/>
      </c>
      <c r="Y154" s="22" t="str">
        <f t="shared" si="73"/>
        <v/>
      </c>
      <c r="Z154" s="26" t="str">
        <f t="shared" si="74"/>
        <v/>
      </c>
      <c r="AA154" s="27" t="str">
        <f t="shared" si="75"/>
        <v/>
      </c>
      <c r="AB154" s="69" t="str">
        <f t="shared" si="1"/>
        <v/>
      </c>
      <c r="AC154" s="60">
        <f t="shared" si="2"/>
        <v>0</v>
      </c>
      <c r="AD154" s="70" t="str">
        <f t="shared" si="76"/>
        <v/>
      </c>
      <c r="AE154" s="70" t="str">
        <f t="shared" si="77"/>
        <v/>
      </c>
      <c r="AF154" s="71" t="str">
        <f t="shared" si="6"/>
        <v/>
      </c>
      <c r="AG154" s="69">
        <f t="shared" si="78"/>
        <v>0</v>
      </c>
      <c r="AH154" s="60">
        <f t="shared" si="79"/>
        <v>0</v>
      </c>
      <c r="AI154" s="60">
        <f t="shared" si="80"/>
        <v>0</v>
      </c>
      <c r="AJ154" s="60">
        <f t="shared" si="81"/>
        <v>0</v>
      </c>
      <c r="AK154" s="60">
        <f t="shared" si="82"/>
        <v>0</v>
      </c>
      <c r="AL154" s="60">
        <f t="shared" si="83"/>
        <v>0</v>
      </c>
      <c r="AM154" s="60">
        <f t="shared" si="84"/>
        <v>0</v>
      </c>
      <c r="AN154" s="60">
        <f t="shared" si="85"/>
        <v>0</v>
      </c>
      <c r="AO154" s="60">
        <f t="shared" si="86"/>
        <v>0</v>
      </c>
      <c r="AP154" s="60">
        <f t="shared" si="87"/>
        <v>0</v>
      </c>
      <c r="AQ154" s="60">
        <f t="shared" si="88"/>
        <v>0</v>
      </c>
      <c r="AR154" s="60">
        <f t="shared" si="89"/>
        <v>0</v>
      </c>
      <c r="AS154" s="68">
        <f t="shared" si="90"/>
        <v>0</v>
      </c>
      <c r="AT154" s="68">
        <f t="shared" si="91"/>
        <v>0</v>
      </c>
      <c r="AU154" s="69" t="str">
        <f t="shared" si="92"/>
        <v/>
      </c>
      <c r="AV154" s="68" t="str">
        <f t="shared" si="93"/>
        <v/>
      </c>
      <c r="AW154" s="67" t="str">
        <f t="shared" si="94"/>
        <v/>
      </c>
      <c r="AX154" s="68" t="str">
        <f t="shared" si="3"/>
        <v/>
      </c>
      <c r="AY154" s="69" t="str">
        <f t="shared" si="4"/>
        <v/>
      </c>
      <c r="AZ154" s="68">
        <f t="shared" si="95"/>
        <v>0</v>
      </c>
      <c r="BA154" s="67" t="str">
        <f t="shared" si="7"/>
        <v/>
      </c>
      <c r="BB154" s="69" t="str">
        <f t="shared" si="96"/>
        <v/>
      </c>
      <c r="BC154" s="68" t="str">
        <f t="shared" si="97"/>
        <v/>
      </c>
      <c r="BD154" s="67" t="str">
        <f t="shared" si="8"/>
        <v/>
      </c>
    </row>
    <row r="155" spans="1:56" ht="12" x14ac:dyDescent="0.3">
      <c r="A155" s="445"/>
      <c r="B155" s="3"/>
      <c r="C155" s="3"/>
      <c r="D155" s="387"/>
      <c r="E155" s="3"/>
      <c r="F155" s="3"/>
      <c r="G155" s="3"/>
      <c r="H155" s="4"/>
      <c r="I155" s="9"/>
      <c r="J155" s="9"/>
      <c r="K155" s="9"/>
      <c r="L155" s="9"/>
      <c r="M155" s="8"/>
      <c r="N155" s="385"/>
      <c r="O155" s="386"/>
      <c r="P155" s="383"/>
      <c r="Q155" s="3"/>
      <c r="R155" s="60"/>
      <c r="S155" s="26">
        <f t="shared" si="0"/>
        <v>0</v>
      </c>
      <c r="T155" s="26">
        <f t="shared" si="69"/>
        <v>0</v>
      </c>
      <c r="U155" s="21">
        <f t="shared" si="70"/>
        <v>0</v>
      </c>
      <c r="V155" s="42" t="str">
        <f t="shared" si="68"/>
        <v/>
      </c>
      <c r="W155" s="26" t="str">
        <f t="shared" si="71"/>
        <v/>
      </c>
      <c r="X155" s="22" t="str">
        <f t="shared" si="72"/>
        <v/>
      </c>
      <c r="Y155" s="22" t="str">
        <f t="shared" si="73"/>
        <v/>
      </c>
      <c r="Z155" s="26" t="str">
        <f t="shared" si="74"/>
        <v/>
      </c>
      <c r="AA155" s="27" t="str">
        <f t="shared" si="75"/>
        <v/>
      </c>
      <c r="AB155" s="69" t="str">
        <f t="shared" si="1"/>
        <v/>
      </c>
      <c r="AC155" s="60">
        <f t="shared" si="2"/>
        <v>0</v>
      </c>
      <c r="AD155" s="70" t="str">
        <f t="shared" si="76"/>
        <v/>
      </c>
      <c r="AE155" s="70" t="str">
        <f t="shared" si="77"/>
        <v/>
      </c>
      <c r="AF155" s="71" t="str">
        <f t="shared" si="6"/>
        <v/>
      </c>
      <c r="AG155" s="69">
        <f t="shared" si="78"/>
        <v>0</v>
      </c>
      <c r="AH155" s="60">
        <f t="shared" si="79"/>
        <v>0</v>
      </c>
      <c r="AI155" s="60">
        <f t="shared" si="80"/>
        <v>0</v>
      </c>
      <c r="AJ155" s="60">
        <f t="shared" si="81"/>
        <v>0</v>
      </c>
      <c r="AK155" s="60">
        <f t="shared" si="82"/>
        <v>0</v>
      </c>
      <c r="AL155" s="60">
        <f t="shared" si="83"/>
        <v>0</v>
      </c>
      <c r="AM155" s="60">
        <f t="shared" si="84"/>
        <v>0</v>
      </c>
      <c r="AN155" s="60">
        <f t="shared" si="85"/>
        <v>0</v>
      </c>
      <c r="AO155" s="60">
        <f t="shared" si="86"/>
        <v>0</v>
      </c>
      <c r="AP155" s="60">
        <f t="shared" si="87"/>
        <v>0</v>
      </c>
      <c r="AQ155" s="60">
        <f t="shared" si="88"/>
        <v>0</v>
      </c>
      <c r="AR155" s="60">
        <f t="shared" si="89"/>
        <v>0</v>
      </c>
      <c r="AS155" s="68">
        <f t="shared" si="90"/>
        <v>0</v>
      </c>
      <c r="AT155" s="68">
        <f t="shared" si="91"/>
        <v>0</v>
      </c>
      <c r="AU155" s="69" t="str">
        <f t="shared" si="92"/>
        <v/>
      </c>
      <c r="AV155" s="68" t="str">
        <f t="shared" si="93"/>
        <v/>
      </c>
      <c r="AW155" s="67" t="str">
        <f t="shared" si="94"/>
        <v/>
      </c>
      <c r="AX155" s="68" t="str">
        <f t="shared" si="3"/>
        <v/>
      </c>
      <c r="AY155" s="69" t="str">
        <f t="shared" si="4"/>
        <v/>
      </c>
      <c r="AZ155" s="68">
        <f t="shared" si="95"/>
        <v>0</v>
      </c>
      <c r="BA155" s="67" t="str">
        <f t="shared" si="7"/>
        <v/>
      </c>
      <c r="BB155" s="69" t="str">
        <f t="shared" si="96"/>
        <v/>
      </c>
      <c r="BC155" s="68" t="str">
        <f t="shared" si="97"/>
        <v/>
      </c>
      <c r="BD155" s="67" t="str">
        <f t="shared" si="8"/>
        <v/>
      </c>
    </row>
    <row r="156" spans="1:56" ht="12" x14ac:dyDescent="0.3">
      <c r="A156" s="445"/>
      <c r="B156" s="3"/>
      <c r="C156" s="3"/>
      <c r="D156" s="387"/>
      <c r="E156" s="3"/>
      <c r="F156" s="3"/>
      <c r="G156" s="3"/>
      <c r="H156" s="4"/>
      <c r="I156" s="9"/>
      <c r="J156" s="9"/>
      <c r="K156" s="9"/>
      <c r="L156" s="9"/>
      <c r="M156" s="8"/>
      <c r="N156" s="385"/>
      <c r="O156" s="386"/>
      <c r="P156" s="383"/>
      <c r="Q156" s="3"/>
      <c r="R156" s="60"/>
      <c r="S156" s="26">
        <f t="shared" si="0"/>
        <v>0</v>
      </c>
      <c r="T156" s="26">
        <f t="shared" si="69"/>
        <v>0</v>
      </c>
      <c r="U156" s="21">
        <f t="shared" si="70"/>
        <v>0</v>
      </c>
      <c r="V156" s="42" t="str">
        <f t="shared" si="68"/>
        <v/>
      </c>
      <c r="W156" s="26" t="str">
        <f t="shared" si="71"/>
        <v/>
      </c>
      <c r="X156" s="22" t="str">
        <f t="shared" si="72"/>
        <v/>
      </c>
      <c r="Y156" s="22" t="str">
        <f t="shared" si="73"/>
        <v/>
      </c>
      <c r="Z156" s="26" t="str">
        <f t="shared" si="74"/>
        <v/>
      </c>
      <c r="AA156" s="27" t="str">
        <f t="shared" si="75"/>
        <v/>
      </c>
      <c r="AB156" s="69" t="str">
        <f t="shared" si="1"/>
        <v/>
      </c>
      <c r="AC156" s="60">
        <f t="shared" si="2"/>
        <v>0</v>
      </c>
      <c r="AD156" s="70" t="str">
        <f t="shared" si="76"/>
        <v/>
      </c>
      <c r="AE156" s="70" t="str">
        <f t="shared" si="77"/>
        <v/>
      </c>
      <c r="AF156" s="71" t="str">
        <f t="shared" si="6"/>
        <v/>
      </c>
      <c r="AG156" s="69">
        <f t="shared" si="78"/>
        <v>0</v>
      </c>
      <c r="AH156" s="60">
        <f t="shared" si="79"/>
        <v>0</v>
      </c>
      <c r="AI156" s="60">
        <f t="shared" si="80"/>
        <v>0</v>
      </c>
      <c r="AJ156" s="60">
        <f t="shared" si="81"/>
        <v>0</v>
      </c>
      <c r="AK156" s="60">
        <f t="shared" si="82"/>
        <v>0</v>
      </c>
      <c r="AL156" s="60">
        <f t="shared" si="83"/>
        <v>0</v>
      </c>
      <c r="AM156" s="60">
        <f t="shared" si="84"/>
        <v>0</v>
      </c>
      <c r="AN156" s="60">
        <f t="shared" si="85"/>
        <v>0</v>
      </c>
      <c r="AO156" s="60">
        <f t="shared" si="86"/>
        <v>0</v>
      </c>
      <c r="AP156" s="60">
        <f t="shared" si="87"/>
        <v>0</v>
      </c>
      <c r="AQ156" s="60">
        <f t="shared" si="88"/>
        <v>0</v>
      </c>
      <c r="AR156" s="60">
        <f t="shared" si="89"/>
        <v>0</v>
      </c>
      <c r="AS156" s="68">
        <f t="shared" si="90"/>
        <v>0</v>
      </c>
      <c r="AT156" s="68">
        <f t="shared" si="91"/>
        <v>0</v>
      </c>
      <c r="AU156" s="69" t="str">
        <f t="shared" si="92"/>
        <v/>
      </c>
      <c r="AV156" s="68" t="str">
        <f t="shared" si="93"/>
        <v/>
      </c>
      <c r="AW156" s="67" t="str">
        <f t="shared" si="94"/>
        <v/>
      </c>
      <c r="AX156" s="68" t="str">
        <f t="shared" si="3"/>
        <v/>
      </c>
      <c r="AY156" s="69" t="str">
        <f t="shared" si="4"/>
        <v/>
      </c>
      <c r="AZ156" s="68">
        <f t="shared" si="95"/>
        <v>0</v>
      </c>
      <c r="BA156" s="67" t="str">
        <f t="shared" si="7"/>
        <v/>
      </c>
      <c r="BB156" s="69" t="str">
        <f t="shared" si="96"/>
        <v/>
      </c>
      <c r="BC156" s="68" t="str">
        <f t="shared" si="97"/>
        <v/>
      </c>
      <c r="BD156" s="67" t="str">
        <f t="shared" si="8"/>
        <v/>
      </c>
    </row>
    <row r="157" spans="1:56" ht="12" x14ac:dyDescent="0.3">
      <c r="A157" s="445"/>
      <c r="B157" s="3"/>
      <c r="C157" s="3"/>
      <c r="D157" s="387"/>
      <c r="E157" s="3"/>
      <c r="F157" s="3"/>
      <c r="G157" s="3"/>
      <c r="H157" s="4"/>
      <c r="I157" s="9"/>
      <c r="J157" s="9"/>
      <c r="K157" s="9"/>
      <c r="L157" s="9"/>
      <c r="M157" s="8"/>
      <c r="N157" s="385"/>
      <c r="O157" s="386"/>
      <c r="P157" s="383"/>
      <c r="Q157" s="3"/>
      <c r="R157" s="60"/>
      <c r="S157" s="26">
        <f t="shared" si="0"/>
        <v>0</v>
      </c>
      <c r="T157" s="26">
        <f t="shared" si="69"/>
        <v>0</v>
      </c>
      <c r="U157" s="21">
        <f t="shared" si="70"/>
        <v>0</v>
      </c>
      <c r="V157" s="42" t="str">
        <f t="shared" si="68"/>
        <v/>
      </c>
      <c r="W157" s="26" t="str">
        <f t="shared" si="71"/>
        <v/>
      </c>
      <c r="X157" s="22" t="str">
        <f t="shared" si="72"/>
        <v/>
      </c>
      <c r="Y157" s="22" t="str">
        <f t="shared" si="73"/>
        <v/>
      </c>
      <c r="Z157" s="26" t="str">
        <f t="shared" si="74"/>
        <v/>
      </c>
      <c r="AA157" s="27" t="str">
        <f t="shared" si="75"/>
        <v/>
      </c>
      <c r="AB157" s="69" t="str">
        <f t="shared" si="1"/>
        <v/>
      </c>
      <c r="AC157" s="60">
        <f t="shared" si="2"/>
        <v>0</v>
      </c>
      <c r="AD157" s="70" t="str">
        <f t="shared" si="76"/>
        <v/>
      </c>
      <c r="AE157" s="70" t="str">
        <f t="shared" si="77"/>
        <v/>
      </c>
      <c r="AF157" s="71" t="str">
        <f t="shared" si="6"/>
        <v/>
      </c>
      <c r="AG157" s="69">
        <f t="shared" si="78"/>
        <v>0</v>
      </c>
      <c r="AH157" s="60">
        <f t="shared" si="79"/>
        <v>0</v>
      </c>
      <c r="AI157" s="60">
        <f t="shared" si="80"/>
        <v>0</v>
      </c>
      <c r="AJ157" s="60">
        <f t="shared" si="81"/>
        <v>0</v>
      </c>
      <c r="AK157" s="60">
        <f t="shared" si="82"/>
        <v>0</v>
      </c>
      <c r="AL157" s="60">
        <f t="shared" si="83"/>
        <v>0</v>
      </c>
      <c r="AM157" s="60">
        <f t="shared" si="84"/>
        <v>0</v>
      </c>
      <c r="AN157" s="60">
        <f t="shared" si="85"/>
        <v>0</v>
      </c>
      <c r="AO157" s="60">
        <f t="shared" si="86"/>
        <v>0</v>
      </c>
      <c r="AP157" s="60">
        <f t="shared" si="87"/>
        <v>0</v>
      </c>
      <c r="AQ157" s="60">
        <f t="shared" si="88"/>
        <v>0</v>
      </c>
      <c r="AR157" s="60">
        <f t="shared" si="89"/>
        <v>0</v>
      </c>
      <c r="AS157" s="68">
        <f t="shared" si="90"/>
        <v>0</v>
      </c>
      <c r="AT157" s="68">
        <f t="shared" si="91"/>
        <v>0</v>
      </c>
      <c r="AU157" s="69" t="str">
        <f t="shared" si="92"/>
        <v/>
      </c>
      <c r="AV157" s="68" t="str">
        <f t="shared" si="93"/>
        <v/>
      </c>
      <c r="AW157" s="67" t="str">
        <f t="shared" si="94"/>
        <v/>
      </c>
      <c r="AX157" s="68" t="str">
        <f t="shared" si="3"/>
        <v/>
      </c>
      <c r="AY157" s="69" t="str">
        <f t="shared" si="4"/>
        <v/>
      </c>
      <c r="AZ157" s="68">
        <f t="shared" si="95"/>
        <v>0</v>
      </c>
      <c r="BA157" s="67" t="str">
        <f t="shared" si="7"/>
        <v/>
      </c>
      <c r="BB157" s="69" t="str">
        <f t="shared" si="96"/>
        <v/>
      </c>
      <c r="BC157" s="68" t="str">
        <f t="shared" si="97"/>
        <v/>
      </c>
      <c r="BD157" s="67" t="str">
        <f t="shared" si="8"/>
        <v/>
      </c>
    </row>
    <row r="158" spans="1:56" ht="12" x14ac:dyDescent="0.3">
      <c r="A158" s="445"/>
      <c r="B158" s="3"/>
      <c r="C158" s="3"/>
      <c r="D158" s="387"/>
      <c r="E158" s="3"/>
      <c r="F158" s="3"/>
      <c r="G158" s="3"/>
      <c r="H158" s="4"/>
      <c r="I158" s="9"/>
      <c r="J158" s="9"/>
      <c r="K158" s="9"/>
      <c r="L158" s="9"/>
      <c r="M158" s="8"/>
      <c r="N158" s="385"/>
      <c r="O158" s="386"/>
      <c r="P158" s="383"/>
      <c r="Q158" s="3"/>
      <c r="R158" s="60"/>
      <c r="S158" s="26">
        <f t="shared" si="0"/>
        <v>0</v>
      </c>
      <c r="T158" s="26">
        <f t="shared" si="69"/>
        <v>0</v>
      </c>
      <c r="U158" s="21">
        <f t="shared" si="70"/>
        <v>0</v>
      </c>
      <c r="V158" s="42" t="str">
        <f t="shared" si="68"/>
        <v/>
      </c>
      <c r="W158" s="26" t="str">
        <f t="shared" si="71"/>
        <v/>
      </c>
      <c r="X158" s="22" t="str">
        <f t="shared" si="72"/>
        <v/>
      </c>
      <c r="Y158" s="22" t="str">
        <f t="shared" si="73"/>
        <v/>
      </c>
      <c r="Z158" s="26" t="str">
        <f t="shared" si="74"/>
        <v/>
      </c>
      <c r="AA158" s="27" t="str">
        <f t="shared" si="75"/>
        <v/>
      </c>
      <c r="AB158" s="69" t="str">
        <f t="shared" si="1"/>
        <v/>
      </c>
      <c r="AC158" s="60">
        <f t="shared" si="2"/>
        <v>0</v>
      </c>
      <c r="AD158" s="70" t="str">
        <f t="shared" si="76"/>
        <v/>
      </c>
      <c r="AE158" s="70" t="str">
        <f t="shared" si="77"/>
        <v/>
      </c>
      <c r="AF158" s="71" t="str">
        <f t="shared" si="6"/>
        <v/>
      </c>
      <c r="AG158" s="69">
        <f t="shared" si="78"/>
        <v>0</v>
      </c>
      <c r="AH158" s="60">
        <f t="shared" si="79"/>
        <v>0</v>
      </c>
      <c r="AI158" s="60">
        <f t="shared" si="80"/>
        <v>0</v>
      </c>
      <c r="AJ158" s="60">
        <f t="shared" si="81"/>
        <v>0</v>
      </c>
      <c r="AK158" s="60">
        <f t="shared" si="82"/>
        <v>0</v>
      </c>
      <c r="AL158" s="60">
        <f t="shared" si="83"/>
        <v>0</v>
      </c>
      <c r="AM158" s="60">
        <f t="shared" si="84"/>
        <v>0</v>
      </c>
      <c r="AN158" s="60">
        <f t="shared" si="85"/>
        <v>0</v>
      </c>
      <c r="AO158" s="60">
        <f t="shared" si="86"/>
        <v>0</v>
      </c>
      <c r="AP158" s="60">
        <f t="shared" si="87"/>
        <v>0</v>
      </c>
      <c r="AQ158" s="60">
        <f t="shared" si="88"/>
        <v>0</v>
      </c>
      <c r="AR158" s="60">
        <f t="shared" si="89"/>
        <v>0</v>
      </c>
      <c r="AS158" s="68">
        <f t="shared" si="90"/>
        <v>0</v>
      </c>
      <c r="AT158" s="68">
        <f t="shared" si="91"/>
        <v>0</v>
      </c>
      <c r="AU158" s="69" t="str">
        <f t="shared" si="92"/>
        <v/>
      </c>
      <c r="AV158" s="68" t="str">
        <f t="shared" si="93"/>
        <v/>
      </c>
      <c r="AW158" s="67" t="str">
        <f t="shared" si="94"/>
        <v/>
      </c>
      <c r="AX158" s="68" t="str">
        <f t="shared" si="3"/>
        <v/>
      </c>
      <c r="AY158" s="69" t="str">
        <f t="shared" si="4"/>
        <v/>
      </c>
      <c r="AZ158" s="68">
        <f t="shared" si="95"/>
        <v>0</v>
      </c>
      <c r="BA158" s="67" t="str">
        <f t="shared" si="7"/>
        <v/>
      </c>
      <c r="BB158" s="69" t="str">
        <f t="shared" si="96"/>
        <v/>
      </c>
      <c r="BC158" s="68" t="str">
        <f t="shared" si="97"/>
        <v/>
      </c>
      <c r="BD158" s="67" t="str">
        <f t="shared" si="8"/>
        <v/>
      </c>
    </row>
    <row r="159" spans="1:56" ht="12" x14ac:dyDescent="0.3">
      <c r="A159" s="445"/>
      <c r="B159" s="3"/>
      <c r="C159" s="3"/>
      <c r="D159" s="387"/>
      <c r="E159" s="3"/>
      <c r="F159" s="3"/>
      <c r="G159" s="3"/>
      <c r="H159" s="4"/>
      <c r="I159" s="9"/>
      <c r="J159" s="9"/>
      <c r="K159" s="9"/>
      <c r="L159" s="9"/>
      <c r="M159" s="8"/>
      <c r="N159" s="385"/>
      <c r="O159" s="386"/>
      <c r="P159" s="383"/>
      <c r="Q159" s="3"/>
      <c r="R159" s="60"/>
      <c r="S159" s="26">
        <f t="shared" si="0"/>
        <v>0</v>
      </c>
      <c r="T159" s="26">
        <f t="shared" si="69"/>
        <v>0</v>
      </c>
      <c r="U159" s="21">
        <f t="shared" si="70"/>
        <v>0</v>
      </c>
      <c r="V159" s="42" t="str">
        <f t="shared" si="68"/>
        <v/>
      </c>
      <c r="W159" s="26" t="str">
        <f t="shared" si="71"/>
        <v/>
      </c>
      <c r="X159" s="22" t="str">
        <f t="shared" si="72"/>
        <v/>
      </c>
      <c r="Y159" s="22" t="str">
        <f t="shared" si="73"/>
        <v/>
      </c>
      <c r="Z159" s="26" t="str">
        <f t="shared" si="74"/>
        <v/>
      </c>
      <c r="AA159" s="27" t="str">
        <f t="shared" si="75"/>
        <v/>
      </c>
      <c r="AB159" s="69" t="str">
        <f t="shared" si="1"/>
        <v/>
      </c>
      <c r="AC159" s="60">
        <f t="shared" si="2"/>
        <v>0</v>
      </c>
      <c r="AD159" s="70" t="str">
        <f t="shared" si="76"/>
        <v/>
      </c>
      <c r="AE159" s="70" t="str">
        <f t="shared" si="77"/>
        <v/>
      </c>
      <c r="AF159" s="71" t="str">
        <f t="shared" si="6"/>
        <v/>
      </c>
      <c r="AG159" s="69">
        <f t="shared" si="78"/>
        <v>0</v>
      </c>
      <c r="AH159" s="60">
        <f t="shared" si="79"/>
        <v>0</v>
      </c>
      <c r="AI159" s="60">
        <f t="shared" si="80"/>
        <v>0</v>
      </c>
      <c r="AJ159" s="60">
        <f t="shared" si="81"/>
        <v>0</v>
      </c>
      <c r="AK159" s="60">
        <f t="shared" si="82"/>
        <v>0</v>
      </c>
      <c r="AL159" s="60">
        <f t="shared" si="83"/>
        <v>0</v>
      </c>
      <c r="AM159" s="60">
        <f t="shared" si="84"/>
        <v>0</v>
      </c>
      <c r="AN159" s="60">
        <f t="shared" si="85"/>
        <v>0</v>
      </c>
      <c r="AO159" s="60">
        <f t="shared" si="86"/>
        <v>0</v>
      </c>
      <c r="AP159" s="60">
        <f t="shared" si="87"/>
        <v>0</v>
      </c>
      <c r="AQ159" s="60">
        <f t="shared" si="88"/>
        <v>0</v>
      </c>
      <c r="AR159" s="60">
        <f t="shared" si="89"/>
        <v>0</v>
      </c>
      <c r="AS159" s="68">
        <f t="shared" si="90"/>
        <v>0</v>
      </c>
      <c r="AT159" s="68">
        <f t="shared" si="91"/>
        <v>0</v>
      </c>
      <c r="AU159" s="69" t="str">
        <f t="shared" si="92"/>
        <v/>
      </c>
      <c r="AV159" s="68" t="str">
        <f t="shared" si="93"/>
        <v/>
      </c>
      <c r="AW159" s="67" t="str">
        <f t="shared" si="94"/>
        <v/>
      </c>
      <c r="AX159" s="68" t="str">
        <f t="shared" si="3"/>
        <v/>
      </c>
      <c r="AY159" s="69" t="str">
        <f t="shared" si="4"/>
        <v/>
      </c>
      <c r="AZ159" s="68">
        <f t="shared" si="95"/>
        <v>0</v>
      </c>
      <c r="BA159" s="67" t="str">
        <f t="shared" si="7"/>
        <v/>
      </c>
      <c r="BB159" s="69" t="str">
        <f t="shared" si="96"/>
        <v/>
      </c>
      <c r="BC159" s="68" t="str">
        <f t="shared" si="97"/>
        <v/>
      </c>
      <c r="BD159" s="67" t="str">
        <f t="shared" si="8"/>
        <v/>
      </c>
    </row>
    <row r="160" spans="1:56" ht="12" x14ac:dyDescent="0.3">
      <c r="A160" s="445"/>
      <c r="B160" s="3"/>
      <c r="C160" s="3"/>
      <c r="D160" s="387"/>
      <c r="E160" s="3"/>
      <c r="F160" s="3"/>
      <c r="G160" s="3"/>
      <c r="H160" s="4"/>
      <c r="I160" s="9"/>
      <c r="J160" s="9"/>
      <c r="K160" s="9"/>
      <c r="L160" s="9"/>
      <c r="M160" s="8"/>
      <c r="N160" s="385"/>
      <c r="O160" s="386"/>
      <c r="P160" s="383"/>
      <c r="Q160" s="3"/>
      <c r="R160" s="60"/>
      <c r="S160" s="26">
        <f t="shared" si="0"/>
        <v>0</v>
      </c>
      <c r="T160" s="26">
        <f t="shared" si="69"/>
        <v>0</v>
      </c>
      <c r="U160" s="21">
        <f t="shared" si="70"/>
        <v>0</v>
      </c>
      <c r="V160" s="42" t="str">
        <f t="shared" si="68"/>
        <v/>
      </c>
      <c r="W160" s="26" t="str">
        <f t="shared" si="71"/>
        <v/>
      </c>
      <c r="X160" s="22" t="str">
        <f t="shared" si="72"/>
        <v/>
      </c>
      <c r="Y160" s="22" t="str">
        <f t="shared" si="73"/>
        <v/>
      </c>
      <c r="Z160" s="26" t="str">
        <f t="shared" si="74"/>
        <v/>
      </c>
      <c r="AA160" s="27" t="str">
        <f t="shared" si="75"/>
        <v/>
      </c>
      <c r="AB160" s="69" t="str">
        <f t="shared" si="1"/>
        <v/>
      </c>
      <c r="AC160" s="60">
        <f t="shared" si="2"/>
        <v>0</v>
      </c>
      <c r="AD160" s="70" t="str">
        <f t="shared" si="76"/>
        <v/>
      </c>
      <c r="AE160" s="70" t="str">
        <f t="shared" si="77"/>
        <v/>
      </c>
      <c r="AF160" s="71" t="str">
        <f t="shared" si="6"/>
        <v/>
      </c>
      <c r="AG160" s="69">
        <f t="shared" si="78"/>
        <v>0</v>
      </c>
      <c r="AH160" s="60">
        <f t="shared" si="79"/>
        <v>0</v>
      </c>
      <c r="AI160" s="60">
        <f t="shared" si="80"/>
        <v>0</v>
      </c>
      <c r="AJ160" s="60">
        <f t="shared" si="81"/>
        <v>0</v>
      </c>
      <c r="AK160" s="60">
        <f t="shared" si="82"/>
        <v>0</v>
      </c>
      <c r="AL160" s="60">
        <f t="shared" si="83"/>
        <v>0</v>
      </c>
      <c r="AM160" s="60">
        <f t="shared" si="84"/>
        <v>0</v>
      </c>
      <c r="AN160" s="60">
        <f t="shared" si="85"/>
        <v>0</v>
      </c>
      <c r="AO160" s="60">
        <f t="shared" si="86"/>
        <v>0</v>
      </c>
      <c r="AP160" s="60">
        <f t="shared" si="87"/>
        <v>0</v>
      </c>
      <c r="AQ160" s="60">
        <f t="shared" si="88"/>
        <v>0</v>
      </c>
      <c r="AR160" s="60">
        <f t="shared" si="89"/>
        <v>0</v>
      </c>
      <c r="AS160" s="68">
        <f t="shared" si="90"/>
        <v>0</v>
      </c>
      <c r="AT160" s="68">
        <f t="shared" si="91"/>
        <v>0</v>
      </c>
      <c r="AU160" s="69" t="str">
        <f t="shared" si="92"/>
        <v/>
      </c>
      <c r="AV160" s="68" t="str">
        <f t="shared" si="93"/>
        <v/>
      </c>
      <c r="AW160" s="67" t="str">
        <f t="shared" si="94"/>
        <v/>
      </c>
      <c r="AX160" s="68" t="str">
        <f t="shared" si="3"/>
        <v/>
      </c>
      <c r="AY160" s="69" t="str">
        <f t="shared" si="4"/>
        <v/>
      </c>
      <c r="AZ160" s="68">
        <f t="shared" si="95"/>
        <v>0</v>
      </c>
      <c r="BA160" s="67" t="str">
        <f t="shared" si="7"/>
        <v/>
      </c>
      <c r="BB160" s="69" t="str">
        <f t="shared" si="96"/>
        <v/>
      </c>
      <c r="BC160" s="68" t="str">
        <f t="shared" si="97"/>
        <v/>
      </c>
      <c r="BD160" s="67" t="str">
        <f t="shared" si="8"/>
        <v/>
      </c>
    </row>
    <row r="161" spans="1:56" ht="12" x14ac:dyDescent="0.3">
      <c r="A161" s="445"/>
      <c r="B161" s="3"/>
      <c r="C161" s="3"/>
      <c r="D161" s="387"/>
      <c r="E161" s="3"/>
      <c r="F161" s="3"/>
      <c r="G161" s="3"/>
      <c r="H161" s="4"/>
      <c r="I161" s="9"/>
      <c r="J161" s="9"/>
      <c r="K161" s="9"/>
      <c r="L161" s="9"/>
      <c r="M161" s="8"/>
      <c r="N161" s="385"/>
      <c r="O161" s="386"/>
      <c r="P161" s="383"/>
      <c r="Q161" s="3"/>
      <c r="R161" s="60"/>
      <c r="S161" s="26">
        <f t="shared" si="0"/>
        <v>0</v>
      </c>
      <c r="T161" s="26">
        <f t="shared" si="69"/>
        <v>0</v>
      </c>
      <c r="U161" s="21">
        <f t="shared" si="70"/>
        <v>0</v>
      </c>
      <c r="V161" s="42" t="str">
        <f t="shared" si="68"/>
        <v/>
      </c>
      <c r="W161" s="26" t="str">
        <f t="shared" si="71"/>
        <v/>
      </c>
      <c r="X161" s="22" t="str">
        <f t="shared" si="72"/>
        <v/>
      </c>
      <c r="Y161" s="22" t="str">
        <f t="shared" si="73"/>
        <v/>
      </c>
      <c r="Z161" s="26" t="str">
        <f t="shared" si="74"/>
        <v/>
      </c>
      <c r="AA161" s="27" t="str">
        <f t="shared" si="75"/>
        <v/>
      </c>
      <c r="AB161" s="69" t="str">
        <f t="shared" si="1"/>
        <v/>
      </c>
      <c r="AC161" s="60">
        <f t="shared" si="2"/>
        <v>0</v>
      </c>
      <c r="AD161" s="70" t="str">
        <f t="shared" si="76"/>
        <v/>
      </c>
      <c r="AE161" s="70" t="str">
        <f t="shared" si="77"/>
        <v/>
      </c>
      <c r="AF161" s="71" t="str">
        <f t="shared" si="6"/>
        <v/>
      </c>
      <c r="AG161" s="69">
        <f t="shared" si="78"/>
        <v>0</v>
      </c>
      <c r="AH161" s="60">
        <f t="shared" si="79"/>
        <v>0</v>
      </c>
      <c r="AI161" s="60">
        <f t="shared" si="80"/>
        <v>0</v>
      </c>
      <c r="AJ161" s="60">
        <f t="shared" si="81"/>
        <v>0</v>
      </c>
      <c r="AK161" s="60">
        <f t="shared" si="82"/>
        <v>0</v>
      </c>
      <c r="AL161" s="60">
        <f t="shared" si="83"/>
        <v>0</v>
      </c>
      <c r="AM161" s="60">
        <f t="shared" si="84"/>
        <v>0</v>
      </c>
      <c r="AN161" s="60">
        <f t="shared" si="85"/>
        <v>0</v>
      </c>
      <c r="AO161" s="60">
        <f t="shared" si="86"/>
        <v>0</v>
      </c>
      <c r="AP161" s="60">
        <f t="shared" si="87"/>
        <v>0</v>
      </c>
      <c r="AQ161" s="60">
        <f t="shared" si="88"/>
        <v>0</v>
      </c>
      <c r="AR161" s="60">
        <f t="shared" si="89"/>
        <v>0</v>
      </c>
      <c r="AS161" s="68">
        <f t="shared" si="90"/>
        <v>0</v>
      </c>
      <c r="AT161" s="68">
        <f t="shared" si="91"/>
        <v>0</v>
      </c>
      <c r="AU161" s="69" t="str">
        <f t="shared" si="92"/>
        <v/>
      </c>
      <c r="AV161" s="68" t="str">
        <f t="shared" si="93"/>
        <v/>
      </c>
      <c r="AW161" s="67" t="str">
        <f t="shared" si="94"/>
        <v/>
      </c>
      <c r="AX161" s="68" t="str">
        <f t="shared" si="3"/>
        <v/>
      </c>
      <c r="AY161" s="69" t="str">
        <f t="shared" si="4"/>
        <v/>
      </c>
      <c r="AZ161" s="68">
        <f t="shared" si="95"/>
        <v>0</v>
      </c>
      <c r="BA161" s="67" t="str">
        <f t="shared" si="7"/>
        <v/>
      </c>
      <c r="BB161" s="69" t="str">
        <f t="shared" si="96"/>
        <v/>
      </c>
      <c r="BC161" s="68" t="str">
        <f t="shared" si="97"/>
        <v/>
      </c>
      <c r="BD161" s="67" t="str">
        <f t="shared" si="8"/>
        <v/>
      </c>
    </row>
    <row r="162" spans="1:56" ht="12" x14ac:dyDescent="0.3">
      <c r="A162" s="445"/>
      <c r="B162" s="3"/>
      <c r="C162" s="3"/>
      <c r="D162" s="387"/>
      <c r="E162" s="3"/>
      <c r="F162" s="3"/>
      <c r="G162" s="3"/>
      <c r="H162" s="4"/>
      <c r="I162" s="9"/>
      <c r="J162" s="9"/>
      <c r="K162" s="9"/>
      <c r="L162" s="9"/>
      <c r="M162" s="8"/>
      <c r="N162" s="385"/>
      <c r="O162" s="386"/>
      <c r="P162" s="383"/>
      <c r="Q162" s="3"/>
      <c r="R162" s="60"/>
      <c r="S162" s="26">
        <f t="shared" si="0"/>
        <v>0</v>
      </c>
      <c r="T162" s="26">
        <f t="shared" si="69"/>
        <v>0</v>
      </c>
      <c r="U162" s="21">
        <f t="shared" si="70"/>
        <v>0</v>
      </c>
      <c r="V162" s="42" t="str">
        <f t="shared" si="68"/>
        <v/>
      </c>
      <c r="W162" s="26" t="str">
        <f t="shared" si="71"/>
        <v/>
      </c>
      <c r="X162" s="22" t="str">
        <f t="shared" si="72"/>
        <v/>
      </c>
      <c r="Y162" s="22" t="str">
        <f t="shared" si="73"/>
        <v/>
      </c>
      <c r="Z162" s="26" t="str">
        <f t="shared" si="74"/>
        <v/>
      </c>
      <c r="AA162" s="27" t="str">
        <f t="shared" si="75"/>
        <v/>
      </c>
      <c r="AB162" s="69" t="str">
        <f t="shared" si="1"/>
        <v/>
      </c>
      <c r="AC162" s="60">
        <f t="shared" si="2"/>
        <v>0</v>
      </c>
      <c r="AD162" s="70" t="str">
        <f t="shared" si="76"/>
        <v/>
      </c>
      <c r="AE162" s="70" t="str">
        <f t="shared" si="77"/>
        <v/>
      </c>
      <c r="AF162" s="71" t="str">
        <f t="shared" si="6"/>
        <v/>
      </c>
      <c r="AG162" s="69">
        <f t="shared" si="78"/>
        <v>0</v>
      </c>
      <c r="AH162" s="60">
        <f t="shared" si="79"/>
        <v>0</v>
      </c>
      <c r="AI162" s="60">
        <f t="shared" si="80"/>
        <v>0</v>
      </c>
      <c r="AJ162" s="60">
        <f t="shared" si="81"/>
        <v>0</v>
      </c>
      <c r="AK162" s="60">
        <f t="shared" si="82"/>
        <v>0</v>
      </c>
      <c r="AL162" s="60">
        <f t="shared" si="83"/>
        <v>0</v>
      </c>
      <c r="AM162" s="60">
        <f t="shared" si="84"/>
        <v>0</v>
      </c>
      <c r="AN162" s="60">
        <f t="shared" si="85"/>
        <v>0</v>
      </c>
      <c r="AO162" s="60">
        <f t="shared" si="86"/>
        <v>0</v>
      </c>
      <c r="AP162" s="60">
        <f t="shared" si="87"/>
        <v>0</v>
      </c>
      <c r="AQ162" s="60">
        <f t="shared" si="88"/>
        <v>0</v>
      </c>
      <c r="AR162" s="60">
        <f t="shared" si="89"/>
        <v>0</v>
      </c>
      <c r="AS162" s="68">
        <f t="shared" si="90"/>
        <v>0</v>
      </c>
      <c r="AT162" s="68">
        <f t="shared" si="91"/>
        <v>0</v>
      </c>
      <c r="AU162" s="69" t="str">
        <f t="shared" si="92"/>
        <v/>
      </c>
      <c r="AV162" s="68" t="str">
        <f t="shared" si="93"/>
        <v/>
      </c>
      <c r="AW162" s="67" t="str">
        <f t="shared" si="94"/>
        <v/>
      </c>
      <c r="AX162" s="68" t="str">
        <f t="shared" si="3"/>
        <v/>
      </c>
      <c r="AY162" s="69" t="str">
        <f t="shared" si="4"/>
        <v/>
      </c>
      <c r="AZ162" s="68">
        <f t="shared" si="95"/>
        <v>0</v>
      </c>
      <c r="BA162" s="67" t="str">
        <f t="shared" si="7"/>
        <v/>
      </c>
      <c r="BB162" s="69" t="str">
        <f t="shared" si="96"/>
        <v/>
      </c>
      <c r="BC162" s="68" t="str">
        <f t="shared" si="97"/>
        <v/>
      </c>
      <c r="BD162" s="67" t="str">
        <f t="shared" si="8"/>
        <v/>
      </c>
    </row>
    <row r="163" spans="1:56" ht="12" x14ac:dyDescent="0.3">
      <c r="A163" s="445"/>
      <c r="B163" s="3"/>
      <c r="C163" s="3"/>
      <c r="D163" s="387"/>
      <c r="E163" s="3"/>
      <c r="F163" s="3"/>
      <c r="G163" s="3"/>
      <c r="H163" s="4"/>
      <c r="I163" s="9"/>
      <c r="J163" s="9"/>
      <c r="K163" s="9"/>
      <c r="L163" s="9"/>
      <c r="M163" s="8"/>
      <c r="N163" s="385"/>
      <c r="O163" s="386"/>
      <c r="P163" s="383"/>
      <c r="Q163" s="3"/>
      <c r="R163" s="60"/>
      <c r="S163" s="26">
        <f t="shared" si="0"/>
        <v>0</v>
      </c>
      <c r="T163" s="26">
        <f t="shared" si="69"/>
        <v>0</v>
      </c>
      <c r="U163" s="21">
        <f t="shared" si="70"/>
        <v>0</v>
      </c>
      <c r="V163" s="42" t="str">
        <f t="shared" si="68"/>
        <v/>
      </c>
      <c r="W163" s="26" t="str">
        <f t="shared" si="71"/>
        <v/>
      </c>
      <c r="X163" s="22" t="str">
        <f t="shared" si="72"/>
        <v/>
      </c>
      <c r="Y163" s="22" t="str">
        <f t="shared" si="73"/>
        <v/>
      </c>
      <c r="Z163" s="26" t="str">
        <f t="shared" si="74"/>
        <v/>
      </c>
      <c r="AA163" s="27" t="str">
        <f t="shared" si="75"/>
        <v/>
      </c>
      <c r="AB163" s="69" t="str">
        <f t="shared" si="1"/>
        <v/>
      </c>
      <c r="AC163" s="60">
        <f t="shared" si="2"/>
        <v>0</v>
      </c>
      <c r="AD163" s="70" t="str">
        <f t="shared" si="76"/>
        <v/>
      </c>
      <c r="AE163" s="70" t="str">
        <f t="shared" si="77"/>
        <v/>
      </c>
      <c r="AF163" s="71" t="str">
        <f t="shared" si="6"/>
        <v/>
      </c>
      <c r="AG163" s="69">
        <f t="shared" si="78"/>
        <v>0</v>
      </c>
      <c r="AH163" s="60">
        <f t="shared" si="79"/>
        <v>0</v>
      </c>
      <c r="AI163" s="60">
        <f t="shared" si="80"/>
        <v>0</v>
      </c>
      <c r="AJ163" s="60">
        <f t="shared" si="81"/>
        <v>0</v>
      </c>
      <c r="AK163" s="60">
        <f t="shared" si="82"/>
        <v>0</v>
      </c>
      <c r="AL163" s="60">
        <f t="shared" si="83"/>
        <v>0</v>
      </c>
      <c r="AM163" s="60">
        <f t="shared" si="84"/>
        <v>0</v>
      </c>
      <c r="AN163" s="60">
        <f t="shared" si="85"/>
        <v>0</v>
      </c>
      <c r="AO163" s="60">
        <f t="shared" si="86"/>
        <v>0</v>
      </c>
      <c r="AP163" s="60">
        <f t="shared" si="87"/>
        <v>0</v>
      </c>
      <c r="AQ163" s="60">
        <f t="shared" si="88"/>
        <v>0</v>
      </c>
      <c r="AR163" s="60">
        <f t="shared" si="89"/>
        <v>0</v>
      </c>
      <c r="AS163" s="68">
        <f t="shared" si="90"/>
        <v>0</v>
      </c>
      <c r="AT163" s="68">
        <f t="shared" si="91"/>
        <v>0</v>
      </c>
      <c r="AU163" s="69" t="str">
        <f t="shared" si="92"/>
        <v/>
      </c>
      <c r="AV163" s="68" t="str">
        <f t="shared" si="93"/>
        <v/>
      </c>
      <c r="AW163" s="67" t="str">
        <f t="shared" si="94"/>
        <v/>
      </c>
      <c r="AX163" s="68" t="str">
        <f t="shared" si="3"/>
        <v/>
      </c>
      <c r="AY163" s="69" t="str">
        <f t="shared" si="4"/>
        <v/>
      </c>
      <c r="AZ163" s="68">
        <f t="shared" si="95"/>
        <v>0</v>
      </c>
      <c r="BA163" s="67" t="str">
        <f t="shared" si="7"/>
        <v/>
      </c>
      <c r="BB163" s="69" t="str">
        <f t="shared" si="96"/>
        <v/>
      </c>
      <c r="BC163" s="68" t="str">
        <f t="shared" si="97"/>
        <v/>
      </c>
      <c r="BD163" s="67" t="str">
        <f t="shared" si="8"/>
        <v/>
      </c>
    </row>
    <row r="164" spans="1:56" ht="12" x14ac:dyDescent="0.3">
      <c r="A164" s="445"/>
      <c r="B164" s="3"/>
      <c r="C164" s="3"/>
      <c r="D164" s="387"/>
      <c r="E164" s="3"/>
      <c r="F164" s="3"/>
      <c r="G164" s="3"/>
      <c r="H164" s="4"/>
      <c r="I164" s="9"/>
      <c r="J164" s="9"/>
      <c r="K164" s="9"/>
      <c r="L164" s="9"/>
      <c r="M164" s="8"/>
      <c r="N164" s="385"/>
      <c r="O164" s="386"/>
      <c r="P164" s="383"/>
      <c r="Q164" s="3"/>
      <c r="R164" s="60"/>
      <c r="S164" s="26">
        <f t="shared" si="0"/>
        <v>0</v>
      </c>
      <c r="T164" s="26">
        <f t="shared" si="69"/>
        <v>0</v>
      </c>
      <c r="U164" s="21">
        <f t="shared" si="70"/>
        <v>0</v>
      </c>
      <c r="V164" s="42" t="str">
        <f t="shared" si="68"/>
        <v/>
      </c>
      <c r="W164" s="26" t="str">
        <f t="shared" si="71"/>
        <v/>
      </c>
      <c r="X164" s="22" t="str">
        <f t="shared" si="72"/>
        <v/>
      </c>
      <c r="Y164" s="22" t="str">
        <f t="shared" si="73"/>
        <v/>
      </c>
      <c r="Z164" s="26" t="str">
        <f t="shared" si="74"/>
        <v/>
      </c>
      <c r="AA164" s="27" t="str">
        <f t="shared" si="75"/>
        <v/>
      </c>
      <c r="AB164" s="69" t="str">
        <f t="shared" si="1"/>
        <v/>
      </c>
      <c r="AC164" s="60">
        <f t="shared" si="2"/>
        <v>0</v>
      </c>
      <c r="AD164" s="70" t="str">
        <f t="shared" si="76"/>
        <v/>
      </c>
      <c r="AE164" s="70" t="str">
        <f t="shared" si="77"/>
        <v/>
      </c>
      <c r="AF164" s="71" t="str">
        <f t="shared" si="6"/>
        <v/>
      </c>
      <c r="AG164" s="69">
        <f t="shared" si="78"/>
        <v>0</v>
      </c>
      <c r="AH164" s="60">
        <f t="shared" si="79"/>
        <v>0</v>
      </c>
      <c r="AI164" s="60">
        <f t="shared" si="80"/>
        <v>0</v>
      </c>
      <c r="AJ164" s="60">
        <f t="shared" si="81"/>
        <v>0</v>
      </c>
      <c r="AK164" s="60">
        <f t="shared" si="82"/>
        <v>0</v>
      </c>
      <c r="AL164" s="60">
        <f t="shared" si="83"/>
        <v>0</v>
      </c>
      <c r="AM164" s="60">
        <f t="shared" si="84"/>
        <v>0</v>
      </c>
      <c r="AN164" s="60">
        <f t="shared" si="85"/>
        <v>0</v>
      </c>
      <c r="AO164" s="60">
        <f t="shared" si="86"/>
        <v>0</v>
      </c>
      <c r="AP164" s="60">
        <f t="shared" si="87"/>
        <v>0</v>
      </c>
      <c r="AQ164" s="60">
        <f t="shared" si="88"/>
        <v>0</v>
      </c>
      <c r="AR164" s="60">
        <f t="shared" si="89"/>
        <v>0</v>
      </c>
      <c r="AS164" s="68">
        <f t="shared" si="90"/>
        <v>0</v>
      </c>
      <c r="AT164" s="68">
        <f t="shared" si="91"/>
        <v>0</v>
      </c>
      <c r="AU164" s="69" t="str">
        <f t="shared" si="92"/>
        <v/>
      </c>
      <c r="AV164" s="68" t="str">
        <f t="shared" si="93"/>
        <v/>
      </c>
      <c r="AW164" s="67" t="str">
        <f t="shared" si="94"/>
        <v/>
      </c>
      <c r="AX164" s="68" t="str">
        <f t="shared" si="3"/>
        <v/>
      </c>
      <c r="AY164" s="69" t="str">
        <f t="shared" si="4"/>
        <v/>
      </c>
      <c r="AZ164" s="68">
        <f t="shared" si="95"/>
        <v>0</v>
      </c>
      <c r="BA164" s="67" t="str">
        <f t="shared" si="7"/>
        <v/>
      </c>
      <c r="BB164" s="69" t="str">
        <f t="shared" si="96"/>
        <v/>
      </c>
      <c r="BC164" s="68" t="str">
        <f t="shared" si="97"/>
        <v/>
      </c>
      <c r="BD164" s="67" t="str">
        <f t="shared" si="8"/>
        <v/>
      </c>
    </row>
    <row r="165" spans="1:56" ht="12" x14ac:dyDescent="0.3">
      <c r="A165" s="445"/>
      <c r="B165" s="3"/>
      <c r="C165" s="3"/>
      <c r="D165" s="387"/>
      <c r="E165" s="3"/>
      <c r="F165" s="3"/>
      <c r="G165" s="3"/>
      <c r="H165" s="4"/>
      <c r="I165" s="9"/>
      <c r="J165" s="9"/>
      <c r="K165" s="9"/>
      <c r="L165" s="9"/>
      <c r="M165" s="8"/>
      <c r="N165" s="385"/>
      <c r="O165" s="386"/>
      <c r="P165" s="383"/>
      <c r="Q165" s="3"/>
      <c r="R165" s="60"/>
      <c r="S165" s="26">
        <f t="shared" si="0"/>
        <v>0</v>
      </c>
      <c r="T165" s="26">
        <f t="shared" si="69"/>
        <v>0</v>
      </c>
      <c r="U165" s="21">
        <f t="shared" si="70"/>
        <v>0</v>
      </c>
      <c r="V165" s="42" t="str">
        <f t="shared" si="68"/>
        <v/>
      </c>
      <c r="W165" s="26" t="str">
        <f t="shared" si="71"/>
        <v/>
      </c>
      <c r="X165" s="22" t="str">
        <f t="shared" si="72"/>
        <v/>
      </c>
      <c r="Y165" s="22" t="str">
        <f t="shared" si="73"/>
        <v/>
      </c>
      <c r="Z165" s="26" t="str">
        <f t="shared" si="74"/>
        <v/>
      </c>
      <c r="AA165" s="27" t="str">
        <f t="shared" si="75"/>
        <v/>
      </c>
      <c r="AB165" s="69" t="str">
        <f t="shared" si="1"/>
        <v/>
      </c>
      <c r="AC165" s="60">
        <f t="shared" si="2"/>
        <v>0</v>
      </c>
      <c r="AD165" s="70" t="str">
        <f t="shared" si="76"/>
        <v/>
      </c>
      <c r="AE165" s="70" t="str">
        <f t="shared" si="77"/>
        <v/>
      </c>
      <c r="AF165" s="71" t="str">
        <f t="shared" si="6"/>
        <v/>
      </c>
      <c r="AG165" s="69">
        <f t="shared" si="78"/>
        <v>0</v>
      </c>
      <c r="AH165" s="60">
        <f t="shared" si="79"/>
        <v>0</v>
      </c>
      <c r="AI165" s="60">
        <f t="shared" si="80"/>
        <v>0</v>
      </c>
      <c r="AJ165" s="60">
        <f t="shared" si="81"/>
        <v>0</v>
      </c>
      <c r="AK165" s="60">
        <f t="shared" si="82"/>
        <v>0</v>
      </c>
      <c r="AL165" s="60">
        <f t="shared" si="83"/>
        <v>0</v>
      </c>
      <c r="AM165" s="60">
        <f t="shared" si="84"/>
        <v>0</v>
      </c>
      <c r="AN165" s="60">
        <f t="shared" si="85"/>
        <v>0</v>
      </c>
      <c r="AO165" s="60">
        <f t="shared" si="86"/>
        <v>0</v>
      </c>
      <c r="AP165" s="60">
        <f t="shared" si="87"/>
        <v>0</v>
      </c>
      <c r="AQ165" s="60">
        <f t="shared" si="88"/>
        <v>0</v>
      </c>
      <c r="AR165" s="60">
        <f t="shared" si="89"/>
        <v>0</v>
      </c>
      <c r="AS165" s="68">
        <f t="shared" si="90"/>
        <v>0</v>
      </c>
      <c r="AT165" s="68">
        <f t="shared" si="91"/>
        <v>0</v>
      </c>
      <c r="AU165" s="69" t="str">
        <f t="shared" si="92"/>
        <v/>
      </c>
      <c r="AV165" s="68" t="str">
        <f t="shared" si="93"/>
        <v/>
      </c>
      <c r="AW165" s="67" t="str">
        <f t="shared" si="94"/>
        <v/>
      </c>
      <c r="AX165" s="68" t="str">
        <f t="shared" si="3"/>
        <v/>
      </c>
      <c r="AY165" s="69" t="str">
        <f t="shared" si="4"/>
        <v/>
      </c>
      <c r="AZ165" s="68">
        <f t="shared" si="95"/>
        <v>0</v>
      </c>
      <c r="BA165" s="67" t="str">
        <f t="shared" si="7"/>
        <v/>
      </c>
      <c r="BB165" s="69" t="str">
        <f t="shared" si="96"/>
        <v/>
      </c>
      <c r="BC165" s="68" t="str">
        <f t="shared" si="97"/>
        <v/>
      </c>
      <c r="BD165" s="67" t="str">
        <f t="shared" si="8"/>
        <v/>
      </c>
    </row>
    <row r="166" spans="1:56" ht="12" x14ac:dyDescent="0.3">
      <c r="A166" s="445"/>
      <c r="B166" s="3"/>
      <c r="C166" s="3"/>
      <c r="D166" s="387"/>
      <c r="E166" s="3"/>
      <c r="F166" s="3"/>
      <c r="G166" s="3"/>
      <c r="H166" s="4"/>
      <c r="I166" s="9"/>
      <c r="J166" s="9"/>
      <c r="K166" s="9"/>
      <c r="L166" s="9"/>
      <c r="M166" s="8"/>
      <c r="N166" s="385"/>
      <c r="O166" s="386"/>
      <c r="P166" s="383"/>
      <c r="Q166" s="3"/>
      <c r="R166" s="60"/>
      <c r="S166" s="26">
        <f t="shared" si="0"/>
        <v>0</v>
      </c>
      <c r="T166" s="26">
        <f t="shared" si="69"/>
        <v>0</v>
      </c>
      <c r="U166" s="21">
        <f t="shared" si="70"/>
        <v>0</v>
      </c>
      <c r="V166" s="42" t="str">
        <f t="shared" si="68"/>
        <v/>
      </c>
      <c r="W166" s="26" t="str">
        <f t="shared" si="71"/>
        <v/>
      </c>
      <c r="X166" s="22" t="str">
        <f t="shared" si="72"/>
        <v/>
      </c>
      <c r="Y166" s="22" t="str">
        <f t="shared" si="73"/>
        <v/>
      </c>
      <c r="Z166" s="26" t="str">
        <f t="shared" si="74"/>
        <v/>
      </c>
      <c r="AA166" s="27" t="str">
        <f t="shared" si="75"/>
        <v/>
      </c>
      <c r="AB166" s="69" t="str">
        <f t="shared" si="1"/>
        <v/>
      </c>
      <c r="AC166" s="60">
        <f t="shared" si="2"/>
        <v>0</v>
      </c>
      <c r="AD166" s="70" t="str">
        <f t="shared" si="76"/>
        <v/>
      </c>
      <c r="AE166" s="70" t="str">
        <f t="shared" si="77"/>
        <v/>
      </c>
      <c r="AF166" s="71" t="str">
        <f t="shared" si="6"/>
        <v/>
      </c>
      <c r="AG166" s="69">
        <f t="shared" si="78"/>
        <v>0</v>
      </c>
      <c r="AH166" s="60">
        <f t="shared" si="79"/>
        <v>0</v>
      </c>
      <c r="AI166" s="60">
        <f t="shared" si="80"/>
        <v>0</v>
      </c>
      <c r="AJ166" s="60">
        <f t="shared" si="81"/>
        <v>0</v>
      </c>
      <c r="AK166" s="60">
        <f t="shared" si="82"/>
        <v>0</v>
      </c>
      <c r="AL166" s="60">
        <f t="shared" si="83"/>
        <v>0</v>
      </c>
      <c r="AM166" s="60">
        <f t="shared" si="84"/>
        <v>0</v>
      </c>
      <c r="AN166" s="60">
        <f t="shared" si="85"/>
        <v>0</v>
      </c>
      <c r="AO166" s="60">
        <f t="shared" si="86"/>
        <v>0</v>
      </c>
      <c r="AP166" s="60">
        <f t="shared" si="87"/>
        <v>0</v>
      </c>
      <c r="AQ166" s="60">
        <f t="shared" si="88"/>
        <v>0</v>
      </c>
      <c r="AR166" s="60">
        <f t="shared" si="89"/>
        <v>0</v>
      </c>
      <c r="AS166" s="68">
        <f t="shared" si="90"/>
        <v>0</v>
      </c>
      <c r="AT166" s="68">
        <f t="shared" si="91"/>
        <v>0</v>
      </c>
      <c r="AU166" s="69" t="str">
        <f t="shared" si="92"/>
        <v/>
      </c>
      <c r="AV166" s="68" t="str">
        <f t="shared" si="93"/>
        <v/>
      </c>
      <c r="AW166" s="67" t="str">
        <f t="shared" si="94"/>
        <v/>
      </c>
      <c r="AX166" s="68" t="str">
        <f t="shared" si="3"/>
        <v/>
      </c>
      <c r="AY166" s="69" t="str">
        <f t="shared" si="4"/>
        <v/>
      </c>
      <c r="AZ166" s="68">
        <f t="shared" si="95"/>
        <v>0</v>
      </c>
      <c r="BA166" s="67" t="str">
        <f t="shared" si="7"/>
        <v/>
      </c>
      <c r="BB166" s="69" t="str">
        <f t="shared" si="96"/>
        <v/>
      </c>
      <c r="BC166" s="68" t="str">
        <f t="shared" si="97"/>
        <v/>
      </c>
      <c r="BD166" s="67" t="str">
        <f t="shared" si="8"/>
        <v/>
      </c>
    </row>
    <row r="167" spans="1:56" ht="12" x14ac:dyDescent="0.3">
      <c r="A167" s="445"/>
      <c r="B167" s="3"/>
      <c r="C167" s="3"/>
      <c r="D167" s="387"/>
      <c r="E167" s="3"/>
      <c r="F167" s="3"/>
      <c r="G167" s="3"/>
      <c r="H167" s="4"/>
      <c r="I167" s="9"/>
      <c r="J167" s="9"/>
      <c r="K167" s="9"/>
      <c r="L167" s="9"/>
      <c r="M167" s="8"/>
      <c r="N167" s="385"/>
      <c r="O167" s="386"/>
      <c r="P167" s="383"/>
      <c r="Q167" s="3"/>
      <c r="R167" s="60"/>
      <c r="S167" s="26">
        <f t="shared" si="0"/>
        <v>0</v>
      </c>
      <c r="T167" s="26">
        <f t="shared" si="69"/>
        <v>0</v>
      </c>
      <c r="U167" s="21">
        <f t="shared" si="70"/>
        <v>0</v>
      </c>
      <c r="V167" s="42" t="str">
        <f t="shared" si="68"/>
        <v/>
      </c>
      <c r="W167" s="26" t="str">
        <f t="shared" si="71"/>
        <v/>
      </c>
      <c r="X167" s="22" t="str">
        <f t="shared" si="72"/>
        <v/>
      </c>
      <c r="Y167" s="22" t="str">
        <f t="shared" si="73"/>
        <v/>
      </c>
      <c r="Z167" s="26" t="str">
        <f t="shared" si="74"/>
        <v/>
      </c>
      <c r="AA167" s="27" t="str">
        <f t="shared" si="75"/>
        <v/>
      </c>
      <c r="AB167" s="69" t="str">
        <f t="shared" si="1"/>
        <v/>
      </c>
      <c r="AC167" s="60">
        <f t="shared" si="2"/>
        <v>0</v>
      </c>
      <c r="AD167" s="70" t="str">
        <f t="shared" si="76"/>
        <v/>
      </c>
      <c r="AE167" s="70" t="str">
        <f t="shared" si="77"/>
        <v/>
      </c>
      <c r="AF167" s="71" t="str">
        <f t="shared" si="6"/>
        <v/>
      </c>
      <c r="AG167" s="69">
        <f t="shared" si="78"/>
        <v>0</v>
      </c>
      <c r="AH167" s="60">
        <f t="shared" si="79"/>
        <v>0</v>
      </c>
      <c r="AI167" s="60">
        <f t="shared" si="80"/>
        <v>0</v>
      </c>
      <c r="AJ167" s="60">
        <f t="shared" si="81"/>
        <v>0</v>
      </c>
      <c r="AK167" s="60">
        <f t="shared" si="82"/>
        <v>0</v>
      </c>
      <c r="AL167" s="60">
        <f t="shared" si="83"/>
        <v>0</v>
      </c>
      <c r="AM167" s="60">
        <f t="shared" si="84"/>
        <v>0</v>
      </c>
      <c r="AN167" s="60">
        <f t="shared" si="85"/>
        <v>0</v>
      </c>
      <c r="AO167" s="60">
        <f t="shared" si="86"/>
        <v>0</v>
      </c>
      <c r="AP167" s="60">
        <f t="shared" si="87"/>
        <v>0</v>
      </c>
      <c r="AQ167" s="60">
        <f t="shared" si="88"/>
        <v>0</v>
      </c>
      <c r="AR167" s="60">
        <f t="shared" si="89"/>
        <v>0</v>
      </c>
      <c r="AS167" s="68">
        <f t="shared" si="90"/>
        <v>0</v>
      </c>
      <c r="AT167" s="68">
        <f t="shared" si="91"/>
        <v>0</v>
      </c>
      <c r="AU167" s="69" t="str">
        <f t="shared" si="92"/>
        <v/>
      </c>
      <c r="AV167" s="68" t="str">
        <f t="shared" si="93"/>
        <v/>
      </c>
      <c r="AW167" s="67" t="str">
        <f t="shared" si="94"/>
        <v/>
      </c>
      <c r="AX167" s="68" t="str">
        <f t="shared" si="3"/>
        <v/>
      </c>
      <c r="AY167" s="69" t="str">
        <f t="shared" si="4"/>
        <v/>
      </c>
      <c r="AZ167" s="68">
        <f t="shared" si="95"/>
        <v>0</v>
      </c>
      <c r="BA167" s="67" t="str">
        <f t="shared" si="7"/>
        <v/>
      </c>
      <c r="BB167" s="69" t="str">
        <f t="shared" si="96"/>
        <v/>
      </c>
      <c r="BC167" s="68" t="str">
        <f t="shared" si="97"/>
        <v/>
      </c>
      <c r="BD167" s="67" t="str">
        <f t="shared" si="8"/>
        <v/>
      </c>
    </row>
    <row r="168" spans="1:56" ht="12" x14ac:dyDescent="0.3">
      <c r="A168" s="445"/>
      <c r="B168" s="3"/>
      <c r="C168" s="3"/>
      <c r="D168" s="387"/>
      <c r="E168" s="3"/>
      <c r="F168" s="3"/>
      <c r="G168" s="3"/>
      <c r="H168" s="4"/>
      <c r="I168" s="9"/>
      <c r="J168" s="9"/>
      <c r="K168" s="9"/>
      <c r="L168" s="9"/>
      <c r="M168" s="8"/>
      <c r="N168" s="385"/>
      <c r="O168" s="386"/>
      <c r="P168" s="383"/>
      <c r="Q168" s="3"/>
      <c r="R168" s="60"/>
      <c r="S168" s="26">
        <f t="shared" si="0"/>
        <v>0</v>
      </c>
      <c r="T168" s="26">
        <f t="shared" si="69"/>
        <v>0</v>
      </c>
      <c r="U168" s="21">
        <f t="shared" si="70"/>
        <v>0</v>
      </c>
      <c r="V168" s="42" t="str">
        <f t="shared" si="68"/>
        <v/>
      </c>
      <c r="W168" s="26" t="str">
        <f t="shared" si="71"/>
        <v/>
      </c>
      <c r="X168" s="22" t="str">
        <f t="shared" si="72"/>
        <v/>
      </c>
      <c r="Y168" s="22" t="str">
        <f t="shared" si="73"/>
        <v/>
      </c>
      <c r="Z168" s="26" t="str">
        <f t="shared" si="74"/>
        <v/>
      </c>
      <c r="AA168" s="27" t="str">
        <f t="shared" si="75"/>
        <v/>
      </c>
      <c r="AB168" s="69" t="str">
        <f t="shared" si="1"/>
        <v/>
      </c>
      <c r="AC168" s="60">
        <f t="shared" si="2"/>
        <v>0</v>
      </c>
      <c r="AD168" s="70" t="str">
        <f t="shared" si="76"/>
        <v/>
      </c>
      <c r="AE168" s="70" t="str">
        <f t="shared" si="77"/>
        <v/>
      </c>
      <c r="AF168" s="71" t="str">
        <f t="shared" si="6"/>
        <v/>
      </c>
      <c r="AG168" s="69">
        <f t="shared" si="78"/>
        <v>0</v>
      </c>
      <c r="AH168" s="60">
        <f t="shared" si="79"/>
        <v>0</v>
      </c>
      <c r="AI168" s="60">
        <f t="shared" si="80"/>
        <v>0</v>
      </c>
      <c r="AJ168" s="60">
        <f t="shared" si="81"/>
        <v>0</v>
      </c>
      <c r="AK168" s="60">
        <f t="shared" si="82"/>
        <v>0</v>
      </c>
      <c r="AL168" s="60">
        <f t="shared" si="83"/>
        <v>0</v>
      </c>
      <c r="AM168" s="60">
        <f t="shared" si="84"/>
        <v>0</v>
      </c>
      <c r="AN168" s="60">
        <f t="shared" si="85"/>
        <v>0</v>
      </c>
      <c r="AO168" s="60">
        <f t="shared" si="86"/>
        <v>0</v>
      </c>
      <c r="AP168" s="60">
        <f t="shared" si="87"/>
        <v>0</v>
      </c>
      <c r="AQ168" s="60">
        <f t="shared" si="88"/>
        <v>0</v>
      </c>
      <c r="AR168" s="60">
        <f t="shared" si="89"/>
        <v>0</v>
      </c>
      <c r="AS168" s="68">
        <f t="shared" si="90"/>
        <v>0</v>
      </c>
      <c r="AT168" s="68">
        <f t="shared" si="91"/>
        <v>0</v>
      </c>
      <c r="AU168" s="69" t="str">
        <f t="shared" si="92"/>
        <v/>
      </c>
      <c r="AV168" s="68" t="str">
        <f t="shared" si="93"/>
        <v/>
      </c>
      <c r="AW168" s="67" t="str">
        <f t="shared" si="94"/>
        <v/>
      </c>
      <c r="AX168" s="68" t="str">
        <f t="shared" si="3"/>
        <v/>
      </c>
      <c r="AY168" s="69" t="str">
        <f t="shared" si="4"/>
        <v/>
      </c>
      <c r="AZ168" s="68">
        <f t="shared" si="95"/>
        <v>0</v>
      </c>
      <c r="BA168" s="67" t="str">
        <f t="shared" si="7"/>
        <v/>
      </c>
      <c r="BB168" s="69" t="str">
        <f t="shared" si="96"/>
        <v/>
      </c>
      <c r="BC168" s="68" t="str">
        <f t="shared" si="97"/>
        <v/>
      </c>
      <c r="BD168" s="67" t="str">
        <f t="shared" si="8"/>
        <v/>
      </c>
    </row>
    <row r="169" spans="1:56" ht="12" x14ac:dyDescent="0.3">
      <c r="A169" s="445"/>
      <c r="B169" s="3"/>
      <c r="C169" s="3"/>
      <c r="D169" s="387"/>
      <c r="E169" s="3"/>
      <c r="F169" s="3"/>
      <c r="G169" s="3"/>
      <c r="H169" s="4"/>
      <c r="I169" s="9"/>
      <c r="J169" s="9"/>
      <c r="K169" s="9"/>
      <c r="L169" s="9"/>
      <c r="M169" s="8"/>
      <c r="N169" s="385"/>
      <c r="O169" s="386"/>
      <c r="P169" s="383"/>
      <c r="Q169" s="3"/>
      <c r="R169" s="60"/>
      <c r="S169" s="26">
        <f t="shared" si="0"/>
        <v>0</v>
      </c>
      <c r="T169" s="26">
        <f t="shared" si="69"/>
        <v>0</v>
      </c>
      <c r="U169" s="21">
        <f t="shared" si="70"/>
        <v>0</v>
      </c>
      <c r="V169" s="42" t="str">
        <f t="shared" si="68"/>
        <v/>
      </c>
      <c r="W169" s="26" t="str">
        <f t="shared" si="71"/>
        <v/>
      </c>
      <c r="X169" s="22" t="str">
        <f t="shared" si="72"/>
        <v/>
      </c>
      <c r="Y169" s="22" t="str">
        <f t="shared" si="73"/>
        <v/>
      </c>
      <c r="Z169" s="26" t="str">
        <f t="shared" si="74"/>
        <v/>
      </c>
      <c r="AA169" s="27" t="str">
        <f t="shared" si="75"/>
        <v/>
      </c>
      <c r="AB169" s="69" t="str">
        <f t="shared" si="1"/>
        <v/>
      </c>
      <c r="AC169" s="60">
        <f t="shared" si="2"/>
        <v>0</v>
      </c>
      <c r="AD169" s="70" t="str">
        <f t="shared" si="76"/>
        <v/>
      </c>
      <c r="AE169" s="70" t="str">
        <f t="shared" si="77"/>
        <v/>
      </c>
      <c r="AF169" s="71" t="str">
        <f t="shared" si="6"/>
        <v/>
      </c>
      <c r="AG169" s="69">
        <f t="shared" si="78"/>
        <v>0</v>
      </c>
      <c r="AH169" s="60">
        <f t="shared" si="79"/>
        <v>0</v>
      </c>
      <c r="AI169" s="60">
        <f t="shared" si="80"/>
        <v>0</v>
      </c>
      <c r="AJ169" s="60">
        <f t="shared" si="81"/>
        <v>0</v>
      </c>
      <c r="AK169" s="60">
        <f t="shared" si="82"/>
        <v>0</v>
      </c>
      <c r="AL169" s="60">
        <f t="shared" si="83"/>
        <v>0</v>
      </c>
      <c r="AM169" s="60">
        <f t="shared" si="84"/>
        <v>0</v>
      </c>
      <c r="AN169" s="60">
        <f t="shared" si="85"/>
        <v>0</v>
      </c>
      <c r="AO169" s="60">
        <f t="shared" si="86"/>
        <v>0</v>
      </c>
      <c r="AP169" s="60">
        <f t="shared" si="87"/>
        <v>0</v>
      </c>
      <c r="AQ169" s="60">
        <f t="shared" si="88"/>
        <v>0</v>
      </c>
      <c r="AR169" s="60">
        <f t="shared" si="89"/>
        <v>0</v>
      </c>
      <c r="AS169" s="68">
        <f t="shared" si="90"/>
        <v>0</v>
      </c>
      <c r="AT169" s="68">
        <f t="shared" si="91"/>
        <v>0</v>
      </c>
      <c r="AU169" s="69" t="str">
        <f t="shared" si="92"/>
        <v/>
      </c>
      <c r="AV169" s="68" t="str">
        <f t="shared" si="93"/>
        <v/>
      </c>
      <c r="AW169" s="67" t="str">
        <f t="shared" si="94"/>
        <v/>
      </c>
      <c r="AX169" s="68" t="str">
        <f t="shared" si="3"/>
        <v/>
      </c>
      <c r="AY169" s="69" t="str">
        <f t="shared" si="4"/>
        <v/>
      </c>
      <c r="AZ169" s="68">
        <f t="shared" si="95"/>
        <v>0</v>
      </c>
      <c r="BA169" s="67" t="str">
        <f t="shared" si="7"/>
        <v/>
      </c>
      <c r="BB169" s="69" t="str">
        <f t="shared" si="96"/>
        <v/>
      </c>
      <c r="BC169" s="68" t="str">
        <f t="shared" si="97"/>
        <v/>
      </c>
      <c r="BD169" s="67" t="str">
        <f t="shared" si="8"/>
        <v/>
      </c>
    </row>
    <row r="170" spans="1:56" ht="12" x14ac:dyDescent="0.3">
      <c r="A170" s="445"/>
      <c r="B170" s="3"/>
      <c r="C170" s="3"/>
      <c r="D170" s="387"/>
      <c r="E170" s="3"/>
      <c r="F170" s="3"/>
      <c r="G170" s="3"/>
      <c r="H170" s="4"/>
      <c r="I170" s="9"/>
      <c r="J170" s="9"/>
      <c r="K170" s="9"/>
      <c r="L170" s="9"/>
      <c r="M170" s="8"/>
      <c r="N170" s="385"/>
      <c r="O170" s="386"/>
      <c r="P170" s="383"/>
      <c r="Q170" s="3"/>
      <c r="R170" s="60"/>
      <c r="S170" s="26">
        <f t="shared" si="0"/>
        <v>0</v>
      </c>
      <c r="T170" s="26">
        <f t="shared" si="69"/>
        <v>0</v>
      </c>
      <c r="U170" s="21">
        <f t="shared" si="70"/>
        <v>0</v>
      </c>
      <c r="V170" s="42" t="str">
        <f t="shared" si="68"/>
        <v/>
      </c>
      <c r="W170" s="26" t="str">
        <f t="shared" si="71"/>
        <v/>
      </c>
      <c r="X170" s="22" t="str">
        <f t="shared" si="72"/>
        <v/>
      </c>
      <c r="Y170" s="22" t="str">
        <f t="shared" si="73"/>
        <v/>
      </c>
      <c r="Z170" s="26" t="str">
        <f t="shared" si="74"/>
        <v/>
      </c>
      <c r="AA170" s="27" t="str">
        <f t="shared" si="75"/>
        <v/>
      </c>
      <c r="AB170" s="69" t="str">
        <f t="shared" si="1"/>
        <v/>
      </c>
      <c r="AC170" s="60">
        <f t="shared" si="2"/>
        <v>0</v>
      </c>
      <c r="AD170" s="70" t="str">
        <f t="shared" si="76"/>
        <v/>
      </c>
      <c r="AE170" s="70" t="str">
        <f t="shared" si="77"/>
        <v/>
      </c>
      <c r="AF170" s="71" t="str">
        <f t="shared" si="6"/>
        <v/>
      </c>
      <c r="AG170" s="69">
        <f t="shared" si="78"/>
        <v>0</v>
      </c>
      <c r="AH170" s="60">
        <f t="shared" si="79"/>
        <v>0</v>
      </c>
      <c r="AI170" s="60">
        <f t="shared" si="80"/>
        <v>0</v>
      </c>
      <c r="AJ170" s="60">
        <f t="shared" si="81"/>
        <v>0</v>
      </c>
      <c r="AK170" s="60">
        <f t="shared" si="82"/>
        <v>0</v>
      </c>
      <c r="AL170" s="60">
        <f t="shared" si="83"/>
        <v>0</v>
      </c>
      <c r="AM170" s="60">
        <f t="shared" si="84"/>
        <v>0</v>
      </c>
      <c r="AN170" s="60">
        <f t="shared" si="85"/>
        <v>0</v>
      </c>
      <c r="AO170" s="60">
        <f t="shared" si="86"/>
        <v>0</v>
      </c>
      <c r="AP170" s="60">
        <f t="shared" si="87"/>
        <v>0</v>
      </c>
      <c r="AQ170" s="60">
        <f t="shared" si="88"/>
        <v>0</v>
      </c>
      <c r="AR170" s="60">
        <f t="shared" si="89"/>
        <v>0</v>
      </c>
      <c r="AS170" s="68">
        <f t="shared" si="90"/>
        <v>0</v>
      </c>
      <c r="AT170" s="68">
        <f t="shared" si="91"/>
        <v>0</v>
      </c>
      <c r="AU170" s="69" t="str">
        <f t="shared" si="92"/>
        <v/>
      </c>
      <c r="AV170" s="68" t="str">
        <f t="shared" si="93"/>
        <v/>
      </c>
      <c r="AW170" s="67" t="str">
        <f t="shared" si="94"/>
        <v/>
      </c>
      <c r="AX170" s="68" t="str">
        <f t="shared" si="3"/>
        <v/>
      </c>
      <c r="AY170" s="69" t="str">
        <f t="shared" si="4"/>
        <v/>
      </c>
      <c r="AZ170" s="68">
        <f t="shared" si="95"/>
        <v>0</v>
      </c>
      <c r="BA170" s="67" t="str">
        <f t="shared" si="7"/>
        <v/>
      </c>
      <c r="BB170" s="69" t="str">
        <f t="shared" si="96"/>
        <v/>
      </c>
      <c r="BC170" s="68" t="str">
        <f t="shared" si="97"/>
        <v/>
      </c>
      <c r="BD170" s="67" t="str">
        <f t="shared" si="8"/>
        <v/>
      </c>
    </row>
    <row r="171" spans="1:56" ht="12" x14ac:dyDescent="0.3">
      <c r="A171" s="445"/>
      <c r="B171" s="3"/>
      <c r="C171" s="3"/>
      <c r="D171" s="387"/>
      <c r="E171" s="3"/>
      <c r="F171" s="3"/>
      <c r="G171" s="3"/>
      <c r="H171" s="4"/>
      <c r="I171" s="9"/>
      <c r="J171" s="9"/>
      <c r="K171" s="9"/>
      <c r="L171" s="9"/>
      <c r="M171" s="8"/>
      <c r="N171" s="385"/>
      <c r="O171" s="386"/>
      <c r="P171" s="383"/>
      <c r="Q171" s="3"/>
      <c r="R171" s="60"/>
      <c r="S171" s="26">
        <f t="shared" si="0"/>
        <v>0</v>
      </c>
      <c r="T171" s="26">
        <f t="shared" si="69"/>
        <v>0</v>
      </c>
      <c r="U171" s="21">
        <f t="shared" si="70"/>
        <v>0</v>
      </c>
      <c r="V171" s="42" t="str">
        <f t="shared" si="68"/>
        <v/>
      </c>
      <c r="W171" s="26" t="str">
        <f t="shared" si="71"/>
        <v/>
      </c>
      <c r="X171" s="22" t="str">
        <f t="shared" si="72"/>
        <v/>
      </c>
      <c r="Y171" s="22" t="str">
        <f t="shared" si="73"/>
        <v/>
      </c>
      <c r="Z171" s="26" t="str">
        <f t="shared" si="74"/>
        <v/>
      </c>
      <c r="AA171" s="27" t="str">
        <f t="shared" si="75"/>
        <v/>
      </c>
      <c r="AB171" s="69" t="str">
        <f t="shared" si="1"/>
        <v/>
      </c>
      <c r="AC171" s="60">
        <f t="shared" si="2"/>
        <v>0</v>
      </c>
      <c r="AD171" s="70" t="str">
        <f t="shared" si="76"/>
        <v/>
      </c>
      <c r="AE171" s="70" t="str">
        <f t="shared" si="77"/>
        <v/>
      </c>
      <c r="AF171" s="71" t="str">
        <f t="shared" si="6"/>
        <v/>
      </c>
      <c r="AG171" s="69">
        <f t="shared" si="78"/>
        <v>0</v>
      </c>
      <c r="AH171" s="60">
        <f t="shared" si="79"/>
        <v>0</v>
      </c>
      <c r="AI171" s="60">
        <f t="shared" si="80"/>
        <v>0</v>
      </c>
      <c r="AJ171" s="60">
        <f t="shared" si="81"/>
        <v>0</v>
      </c>
      <c r="AK171" s="60">
        <f t="shared" si="82"/>
        <v>0</v>
      </c>
      <c r="AL171" s="60">
        <f t="shared" si="83"/>
        <v>0</v>
      </c>
      <c r="AM171" s="60">
        <f t="shared" si="84"/>
        <v>0</v>
      </c>
      <c r="AN171" s="60">
        <f t="shared" si="85"/>
        <v>0</v>
      </c>
      <c r="AO171" s="60">
        <f t="shared" si="86"/>
        <v>0</v>
      </c>
      <c r="AP171" s="60">
        <f t="shared" si="87"/>
        <v>0</v>
      </c>
      <c r="AQ171" s="60">
        <f t="shared" si="88"/>
        <v>0</v>
      </c>
      <c r="AR171" s="60">
        <f t="shared" si="89"/>
        <v>0</v>
      </c>
      <c r="AS171" s="68">
        <f t="shared" si="90"/>
        <v>0</v>
      </c>
      <c r="AT171" s="68">
        <f t="shared" si="91"/>
        <v>0</v>
      </c>
      <c r="AU171" s="69" t="str">
        <f t="shared" si="92"/>
        <v/>
      </c>
      <c r="AV171" s="68" t="str">
        <f t="shared" si="93"/>
        <v/>
      </c>
      <c r="AW171" s="67" t="str">
        <f t="shared" si="94"/>
        <v/>
      </c>
      <c r="AX171" s="68" t="str">
        <f t="shared" si="3"/>
        <v/>
      </c>
      <c r="AY171" s="69" t="str">
        <f t="shared" si="4"/>
        <v/>
      </c>
      <c r="AZ171" s="68">
        <f t="shared" si="95"/>
        <v>0</v>
      </c>
      <c r="BA171" s="67" t="str">
        <f t="shared" si="7"/>
        <v/>
      </c>
      <c r="BB171" s="69" t="str">
        <f t="shared" si="96"/>
        <v/>
      </c>
      <c r="BC171" s="68" t="str">
        <f t="shared" si="97"/>
        <v/>
      </c>
      <c r="BD171" s="67" t="str">
        <f t="shared" si="8"/>
        <v/>
      </c>
    </row>
    <row r="172" spans="1:56" ht="12" x14ac:dyDescent="0.3">
      <c r="A172" s="445"/>
      <c r="B172" s="3"/>
      <c r="C172" s="3"/>
      <c r="D172" s="387"/>
      <c r="E172" s="3"/>
      <c r="F172" s="3"/>
      <c r="G172" s="3"/>
      <c r="H172" s="4"/>
      <c r="I172" s="9"/>
      <c r="J172" s="9"/>
      <c r="K172" s="9"/>
      <c r="L172" s="9"/>
      <c r="M172" s="8"/>
      <c r="N172" s="385"/>
      <c r="O172" s="386"/>
      <c r="P172" s="383"/>
      <c r="Q172" s="3"/>
      <c r="R172" s="60"/>
      <c r="S172" s="26">
        <f t="shared" si="0"/>
        <v>0</v>
      </c>
      <c r="T172" s="26">
        <f t="shared" si="69"/>
        <v>0</v>
      </c>
      <c r="U172" s="21">
        <f t="shared" si="70"/>
        <v>0</v>
      </c>
      <c r="V172" s="42" t="str">
        <f t="shared" si="68"/>
        <v/>
      </c>
      <c r="W172" s="26" t="str">
        <f t="shared" si="71"/>
        <v/>
      </c>
      <c r="X172" s="22" t="str">
        <f t="shared" si="72"/>
        <v/>
      </c>
      <c r="Y172" s="22" t="str">
        <f t="shared" si="73"/>
        <v/>
      </c>
      <c r="Z172" s="26" t="str">
        <f t="shared" si="74"/>
        <v/>
      </c>
      <c r="AA172" s="27" t="str">
        <f t="shared" si="75"/>
        <v/>
      </c>
      <c r="AB172" s="69" t="str">
        <f t="shared" si="1"/>
        <v/>
      </c>
      <c r="AC172" s="60">
        <f t="shared" si="2"/>
        <v>0</v>
      </c>
      <c r="AD172" s="70" t="str">
        <f t="shared" si="76"/>
        <v/>
      </c>
      <c r="AE172" s="70" t="str">
        <f t="shared" si="77"/>
        <v/>
      </c>
      <c r="AF172" s="71" t="str">
        <f t="shared" si="6"/>
        <v/>
      </c>
      <c r="AG172" s="69">
        <f t="shared" si="78"/>
        <v>0</v>
      </c>
      <c r="AH172" s="60">
        <f t="shared" si="79"/>
        <v>0</v>
      </c>
      <c r="AI172" s="60">
        <f t="shared" si="80"/>
        <v>0</v>
      </c>
      <c r="AJ172" s="60">
        <f t="shared" si="81"/>
        <v>0</v>
      </c>
      <c r="AK172" s="60">
        <f t="shared" si="82"/>
        <v>0</v>
      </c>
      <c r="AL172" s="60">
        <f t="shared" si="83"/>
        <v>0</v>
      </c>
      <c r="AM172" s="60">
        <f t="shared" si="84"/>
        <v>0</v>
      </c>
      <c r="AN172" s="60">
        <f t="shared" si="85"/>
        <v>0</v>
      </c>
      <c r="AO172" s="60">
        <f t="shared" si="86"/>
        <v>0</v>
      </c>
      <c r="AP172" s="60">
        <f t="shared" si="87"/>
        <v>0</v>
      </c>
      <c r="AQ172" s="60">
        <f t="shared" si="88"/>
        <v>0</v>
      </c>
      <c r="AR172" s="60">
        <f t="shared" si="89"/>
        <v>0</v>
      </c>
      <c r="AS172" s="68">
        <f t="shared" si="90"/>
        <v>0</v>
      </c>
      <c r="AT172" s="68">
        <f t="shared" si="91"/>
        <v>0</v>
      </c>
      <c r="AU172" s="69" t="str">
        <f t="shared" si="92"/>
        <v/>
      </c>
      <c r="AV172" s="68" t="str">
        <f t="shared" si="93"/>
        <v/>
      </c>
      <c r="AW172" s="67" t="str">
        <f t="shared" si="94"/>
        <v/>
      </c>
      <c r="AX172" s="68" t="str">
        <f t="shared" si="3"/>
        <v/>
      </c>
      <c r="AY172" s="69" t="str">
        <f t="shared" si="4"/>
        <v/>
      </c>
      <c r="AZ172" s="68">
        <f t="shared" si="95"/>
        <v>0</v>
      </c>
      <c r="BA172" s="67" t="str">
        <f t="shared" si="7"/>
        <v/>
      </c>
      <c r="BB172" s="69" t="str">
        <f t="shared" si="96"/>
        <v/>
      </c>
      <c r="BC172" s="68" t="str">
        <f t="shared" si="97"/>
        <v/>
      </c>
      <c r="BD172" s="67" t="str">
        <f t="shared" si="8"/>
        <v/>
      </c>
    </row>
    <row r="173" spans="1:56" ht="12" x14ac:dyDescent="0.3">
      <c r="A173" s="445"/>
      <c r="B173" s="3"/>
      <c r="C173" s="3"/>
      <c r="D173" s="387"/>
      <c r="E173" s="3"/>
      <c r="F173" s="3"/>
      <c r="G173" s="3"/>
      <c r="H173" s="4"/>
      <c r="I173" s="9"/>
      <c r="J173" s="9"/>
      <c r="K173" s="9"/>
      <c r="L173" s="9"/>
      <c r="M173" s="8"/>
      <c r="N173" s="385"/>
      <c r="O173" s="386"/>
      <c r="P173" s="383"/>
      <c r="Q173" s="3"/>
      <c r="R173" s="60"/>
      <c r="S173" s="26">
        <f t="shared" si="0"/>
        <v>0</v>
      </c>
      <c r="T173" s="26">
        <f t="shared" si="69"/>
        <v>0</v>
      </c>
      <c r="U173" s="21">
        <f t="shared" si="70"/>
        <v>0</v>
      </c>
      <c r="V173" s="42" t="str">
        <f t="shared" si="68"/>
        <v/>
      </c>
      <c r="W173" s="26" t="str">
        <f t="shared" si="71"/>
        <v/>
      </c>
      <c r="X173" s="22" t="str">
        <f t="shared" si="72"/>
        <v/>
      </c>
      <c r="Y173" s="22" t="str">
        <f t="shared" si="73"/>
        <v/>
      </c>
      <c r="Z173" s="26" t="str">
        <f t="shared" si="74"/>
        <v/>
      </c>
      <c r="AA173" s="27" t="str">
        <f t="shared" si="75"/>
        <v/>
      </c>
      <c r="AB173" s="69" t="str">
        <f t="shared" si="1"/>
        <v/>
      </c>
      <c r="AC173" s="60">
        <f t="shared" si="2"/>
        <v>0</v>
      </c>
      <c r="AD173" s="70" t="str">
        <f t="shared" si="76"/>
        <v/>
      </c>
      <c r="AE173" s="70" t="str">
        <f t="shared" si="77"/>
        <v/>
      </c>
      <c r="AF173" s="71" t="str">
        <f t="shared" si="6"/>
        <v/>
      </c>
      <c r="AG173" s="69">
        <f t="shared" si="78"/>
        <v>0</v>
      </c>
      <c r="AH173" s="60">
        <f t="shared" si="79"/>
        <v>0</v>
      </c>
      <c r="AI173" s="60">
        <f t="shared" si="80"/>
        <v>0</v>
      </c>
      <c r="AJ173" s="60">
        <f t="shared" si="81"/>
        <v>0</v>
      </c>
      <c r="AK173" s="60">
        <f t="shared" si="82"/>
        <v>0</v>
      </c>
      <c r="AL173" s="60">
        <f t="shared" si="83"/>
        <v>0</v>
      </c>
      <c r="AM173" s="60">
        <f t="shared" si="84"/>
        <v>0</v>
      </c>
      <c r="AN173" s="60">
        <f t="shared" si="85"/>
        <v>0</v>
      </c>
      <c r="AO173" s="60">
        <f t="shared" si="86"/>
        <v>0</v>
      </c>
      <c r="AP173" s="60">
        <f t="shared" si="87"/>
        <v>0</v>
      </c>
      <c r="AQ173" s="60">
        <f t="shared" si="88"/>
        <v>0</v>
      </c>
      <c r="AR173" s="60">
        <f t="shared" si="89"/>
        <v>0</v>
      </c>
      <c r="AS173" s="68">
        <f t="shared" si="90"/>
        <v>0</v>
      </c>
      <c r="AT173" s="68">
        <f t="shared" si="91"/>
        <v>0</v>
      </c>
      <c r="AU173" s="69" t="str">
        <f t="shared" si="92"/>
        <v/>
      </c>
      <c r="AV173" s="68" t="str">
        <f t="shared" si="93"/>
        <v/>
      </c>
      <c r="AW173" s="67" t="str">
        <f t="shared" si="94"/>
        <v/>
      </c>
      <c r="AX173" s="68" t="str">
        <f t="shared" si="3"/>
        <v/>
      </c>
      <c r="AY173" s="69" t="str">
        <f t="shared" si="4"/>
        <v/>
      </c>
      <c r="AZ173" s="68">
        <f t="shared" si="95"/>
        <v>0</v>
      </c>
      <c r="BA173" s="67" t="str">
        <f t="shared" si="7"/>
        <v/>
      </c>
      <c r="BB173" s="69" t="str">
        <f t="shared" si="96"/>
        <v/>
      </c>
      <c r="BC173" s="68" t="str">
        <f t="shared" si="97"/>
        <v/>
      </c>
      <c r="BD173" s="67" t="str">
        <f t="shared" si="8"/>
        <v/>
      </c>
    </row>
    <row r="174" spans="1:56" ht="12" x14ac:dyDescent="0.3">
      <c r="A174" s="445"/>
      <c r="B174" s="3"/>
      <c r="C174" s="3"/>
      <c r="D174" s="387"/>
      <c r="E174" s="3"/>
      <c r="F174" s="3"/>
      <c r="G174" s="3"/>
      <c r="H174" s="4"/>
      <c r="I174" s="9"/>
      <c r="J174" s="9"/>
      <c r="K174" s="9"/>
      <c r="L174" s="9"/>
      <c r="M174" s="8"/>
      <c r="N174" s="385"/>
      <c r="O174" s="386"/>
      <c r="P174" s="383"/>
      <c r="Q174" s="3"/>
      <c r="R174" s="60"/>
      <c r="S174" s="26">
        <f t="shared" si="0"/>
        <v>0</v>
      </c>
      <c r="T174" s="26">
        <f t="shared" si="69"/>
        <v>0</v>
      </c>
      <c r="U174" s="21">
        <f t="shared" si="70"/>
        <v>0</v>
      </c>
      <c r="V174" s="42" t="str">
        <f t="shared" si="68"/>
        <v/>
      </c>
      <c r="W174" s="26" t="str">
        <f t="shared" si="71"/>
        <v/>
      </c>
      <c r="X174" s="22" t="str">
        <f t="shared" si="72"/>
        <v/>
      </c>
      <c r="Y174" s="22" t="str">
        <f t="shared" si="73"/>
        <v/>
      </c>
      <c r="Z174" s="26" t="str">
        <f t="shared" si="74"/>
        <v/>
      </c>
      <c r="AA174" s="27" t="str">
        <f t="shared" si="75"/>
        <v/>
      </c>
      <c r="AB174" s="69" t="str">
        <f t="shared" si="1"/>
        <v/>
      </c>
      <c r="AC174" s="60">
        <f t="shared" si="2"/>
        <v>0</v>
      </c>
      <c r="AD174" s="70" t="str">
        <f t="shared" si="76"/>
        <v/>
      </c>
      <c r="AE174" s="70" t="str">
        <f t="shared" si="77"/>
        <v/>
      </c>
      <c r="AF174" s="71" t="str">
        <f t="shared" si="6"/>
        <v/>
      </c>
      <c r="AG174" s="69">
        <f t="shared" si="78"/>
        <v>0</v>
      </c>
      <c r="AH174" s="60">
        <f t="shared" si="79"/>
        <v>0</v>
      </c>
      <c r="AI174" s="60">
        <f t="shared" si="80"/>
        <v>0</v>
      </c>
      <c r="AJ174" s="60">
        <f t="shared" si="81"/>
        <v>0</v>
      </c>
      <c r="AK174" s="60">
        <f t="shared" si="82"/>
        <v>0</v>
      </c>
      <c r="AL174" s="60">
        <f t="shared" si="83"/>
        <v>0</v>
      </c>
      <c r="AM174" s="60">
        <f t="shared" si="84"/>
        <v>0</v>
      </c>
      <c r="AN174" s="60">
        <f t="shared" si="85"/>
        <v>0</v>
      </c>
      <c r="AO174" s="60">
        <f t="shared" si="86"/>
        <v>0</v>
      </c>
      <c r="AP174" s="60">
        <f t="shared" si="87"/>
        <v>0</v>
      </c>
      <c r="AQ174" s="60">
        <f t="shared" si="88"/>
        <v>0</v>
      </c>
      <c r="AR174" s="60">
        <f t="shared" si="89"/>
        <v>0</v>
      </c>
      <c r="AS174" s="68">
        <f t="shared" si="90"/>
        <v>0</v>
      </c>
      <c r="AT174" s="68">
        <f t="shared" si="91"/>
        <v>0</v>
      </c>
      <c r="AU174" s="69" t="str">
        <f t="shared" si="92"/>
        <v/>
      </c>
      <c r="AV174" s="68" t="str">
        <f t="shared" si="93"/>
        <v/>
      </c>
      <c r="AW174" s="67" t="str">
        <f t="shared" si="94"/>
        <v/>
      </c>
      <c r="AX174" s="68" t="str">
        <f t="shared" si="3"/>
        <v/>
      </c>
      <c r="AY174" s="69" t="str">
        <f t="shared" si="4"/>
        <v/>
      </c>
      <c r="AZ174" s="68">
        <f t="shared" si="95"/>
        <v>0</v>
      </c>
      <c r="BA174" s="67" t="str">
        <f t="shared" si="7"/>
        <v/>
      </c>
      <c r="BB174" s="69" t="str">
        <f t="shared" si="96"/>
        <v/>
      </c>
      <c r="BC174" s="68" t="str">
        <f t="shared" si="97"/>
        <v/>
      </c>
      <c r="BD174" s="67" t="str">
        <f t="shared" si="8"/>
        <v/>
      </c>
    </row>
    <row r="175" spans="1:56" ht="12" x14ac:dyDescent="0.3">
      <c r="A175" s="445"/>
      <c r="B175" s="3"/>
      <c r="C175" s="3"/>
      <c r="D175" s="387"/>
      <c r="E175" s="3"/>
      <c r="F175" s="3"/>
      <c r="G175" s="3"/>
      <c r="H175" s="4"/>
      <c r="I175" s="9"/>
      <c r="J175" s="9"/>
      <c r="K175" s="9"/>
      <c r="L175" s="9"/>
      <c r="M175" s="8"/>
      <c r="N175" s="385"/>
      <c r="O175" s="386"/>
      <c r="P175" s="383"/>
      <c r="Q175" s="3"/>
      <c r="R175" s="60"/>
      <c r="S175" s="26">
        <f t="shared" si="0"/>
        <v>0</v>
      </c>
      <c r="T175" s="26">
        <f t="shared" si="69"/>
        <v>0</v>
      </c>
      <c r="U175" s="21">
        <f t="shared" si="70"/>
        <v>0</v>
      </c>
      <c r="V175" s="42" t="str">
        <f t="shared" si="68"/>
        <v/>
      </c>
      <c r="W175" s="26" t="str">
        <f t="shared" si="71"/>
        <v/>
      </c>
      <c r="X175" s="22" t="str">
        <f t="shared" si="72"/>
        <v/>
      </c>
      <c r="Y175" s="22" t="str">
        <f t="shared" si="73"/>
        <v/>
      </c>
      <c r="Z175" s="26" t="str">
        <f t="shared" si="74"/>
        <v/>
      </c>
      <c r="AA175" s="27" t="str">
        <f t="shared" si="75"/>
        <v/>
      </c>
      <c r="AB175" s="69" t="str">
        <f t="shared" si="1"/>
        <v/>
      </c>
      <c r="AC175" s="60">
        <f t="shared" si="2"/>
        <v>0</v>
      </c>
      <c r="AD175" s="70" t="str">
        <f t="shared" si="76"/>
        <v/>
      </c>
      <c r="AE175" s="70" t="str">
        <f t="shared" si="77"/>
        <v/>
      </c>
      <c r="AF175" s="71" t="str">
        <f t="shared" si="6"/>
        <v/>
      </c>
      <c r="AG175" s="69">
        <f t="shared" si="78"/>
        <v>0</v>
      </c>
      <c r="AH175" s="60">
        <f t="shared" si="79"/>
        <v>0</v>
      </c>
      <c r="AI175" s="60">
        <f t="shared" si="80"/>
        <v>0</v>
      </c>
      <c r="AJ175" s="60">
        <f t="shared" si="81"/>
        <v>0</v>
      </c>
      <c r="AK175" s="60">
        <f t="shared" si="82"/>
        <v>0</v>
      </c>
      <c r="AL175" s="60">
        <f t="shared" si="83"/>
        <v>0</v>
      </c>
      <c r="AM175" s="60">
        <f t="shared" si="84"/>
        <v>0</v>
      </c>
      <c r="AN175" s="60">
        <f t="shared" si="85"/>
        <v>0</v>
      </c>
      <c r="AO175" s="60">
        <f t="shared" si="86"/>
        <v>0</v>
      </c>
      <c r="AP175" s="60">
        <f t="shared" si="87"/>
        <v>0</v>
      </c>
      <c r="AQ175" s="60">
        <f t="shared" si="88"/>
        <v>0</v>
      </c>
      <c r="AR175" s="60">
        <f t="shared" si="89"/>
        <v>0</v>
      </c>
      <c r="AS175" s="68">
        <f t="shared" si="90"/>
        <v>0</v>
      </c>
      <c r="AT175" s="68">
        <f t="shared" si="91"/>
        <v>0</v>
      </c>
      <c r="AU175" s="69" t="str">
        <f t="shared" si="92"/>
        <v/>
      </c>
      <c r="AV175" s="68" t="str">
        <f t="shared" si="93"/>
        <v/>
      </c>
      <c r="AW175" s="67" t="str">
        <f t="shared" si="94"/>
        <v/>
      </c>
      <c r="AX175" s="68" t="str">
        <f t="shared" si="3"/>
        <v/>
      </c>
      <c r="AY175" s="69" t="str">
        <f t="shared" si="4"/>
        <v/>
      </c>
      <c r="AZ175" s="68">
        <f t="shared" si="95"/>
        <v>0</v>
      </c>
      <c r="BA175" s="67" t="str">
        <f t="shared" si="7"/>
        <v/>
      </c>
      <c r="BB175" s="69" t="str">
        <f t="shared" si="96"/>
        <v/>
      </c>
      <c r="BC175" s="68" t="str">
        <f t="shared" si="97"/>
        <v/>
      </c>
      <c r="BD175" s="67" t="str">
        <f t="shared" si="8"/>
        <v/>
      </c>
    </row>
    <row r="176" spans="1:56" ht="12" x14ac:dyDescent="0.3">
      <c r="A176" s="445"/>
      <c r="B176" s="3"/>
      <c r="C176" s="3"/>
      <c r="D176" s="387"/>
      <c r="E176" s="3"/>
      <c r="F176" s="3"/>
      <c r="G176" s="3"/>
      <c r="H176" s="4"/>
      <c r="I176" s="9"/>
      <c r="J176" s="9"/>
      <c r="K176" s="9"/>
      <c r="L176" s="9"/>
      <c r="M176" s="8"/>
      <c r="N176" s="385"/>
      <c r="O176" s="386"/>
      <c r="P176" s="383"/>
      <c r="Q176" s="3"/>
      <c r="R176" s="60"/>
      <c r="S176" s="26">
        <f t="shared" si="0"/>
        <v>0</v>
      </c>
      <c r="T176" s="26">
        <f t="shared" si="69"/>
        <v>0</v>
      </c>
      <c r="U176" s="21">
        <f t="shared" si="70"/>
        <v>0</v>
      </c>
      <c r="V176" s="42" t="str">
        <f t="shared" si="68"/>
        <v/>
      </c>
      <c r="W176" s="26" t="str">
        <f t="shared" si="71"/>
        <v/>
      </c>
      <c r="X176" s="22" t="str">
        <f t="shared" si="72"/>
        <v/>
      </c>
      <c r="Y176" s="22" t="str">
        <f t="shared" si="73"/>
        <v/>
      </c>
      <c r="Z176" s="26" t="str">
        <f t="shared" si="74"/>
        <v/>
      </c>
      <c r="AA176" s="27" t="str">
        <f t="shared" si="75"/>
        <v/>
      </c>
      <c r="AB176" s="69" t="str">
        <f t="shared" si="1"/>
        <v/>
      </c>
      <c r="AC176" s="60">
        <f t="shared" si="2"/>
        <v>0</v>
      </c>
      <c r="AD176" s="70" t="str">
        <f t="shared" si="76"/>
        <v/>
      </c>
      <c r="AE176" s="70" t="str">
        <f t="shared" si="77"/>
        <v/>
      </c>
      <c r="AF176" s="71" t="str">
        <f t="shared" si="6"/>
        <v/>
      </c>
      <c r="AG176" s="69">
        <f t="shared" si="78"/>
        <v>0</v>
      </c>
      <c r="AH176" s="60">
        <f t="shared" si="79"/>
        <v>0</v>
      </c>
      <c r="AI176" s="60">
        <f t="shared" si="80"/>
        <v>0</v>
      </c>
      <c r="AJ176" s="60">
        <f t="shared" si="81"/>
        <v>0</v>
      </c>
      <c r="AK176" s="60">
        <f t="shared" si="82"/>
        <v>0</v>
      </c>
      <c r="AL176" s="60">
        <f t="shared" si="83"/>
        <v>0</v>
      </c>
      <c r="AM176" s="60">
        <f t="shared" si="84"/>
        <v>0</v>
      </c>
      <c r="AN176" s="60">
        <f t="shared" si="85"/>
        <v>0</v>
      </c>
      <c r="AO176" s="60">
        <f t="shared" si="86"/>
        <v>0</v>
      </c>
      <c r="AP176" s="60">
        <f t="shared" si="87"/>
        <v>0</v>
      </c>
      <c r="AQ176" s="60">
        <f t="shared" si="88"/>
        <v>0</v>
      </c>
      <c r="AR176" s="60">
        <f t="shared" si="89"/>
        <v>0</v>
      </c>
      <c r="AS176" s="68">
        <f t="shared" si="90"/>
        <v>0</v>
      </c>
      <c r="AT176" s="68">
        <f t="shared" si="91"/>
        <v>0</v>
      </c>
      <c r="AU176" s="69" t="str">
        <f t="shared" si="92"/>
        <v/>
      </c>
      <c r="AV176" s="68" t="str">
        <f t="shared" si="93"/>
        <v/>
      </c>
      <c r="AW176" s="67" t="str">
        <f t="shared" si="94"/>
        <v/>
      </c>
      <c r="AX176" s="68" t="str">
        <f t="shared" si="3"/>
        <v/>
      </c>
      <c r="AY176" s="69" t="str">
        <f t="shared" si="4"/>
        <v/>
      </c>
      <c r="AZ176" s="68">
        <f t="shared" si="95"/>
        <v>0</v>
      </c>
      <c r="BA176" s="67" t="str">
        <f t="shared" si="7"/>
        <v/>
      </c>
      <c r="BB176" s="69" t="str">
        <f t="shared" si="96"/>
        <v/>
      </c>
      <c r="BC176" s="68" t="str">
        <f t="shared" si="97"/>
        <v/>
      </c>
      <c r="BD176" s="67" t="str">
        <f t="shared" si="8"/>
        <v/>
      </c>
    </row>
    <row r="177" spans="1:56" ht="12" x14ac:dyDescent="0.3">
      <c r="A177" s="445"/>
      <c r="B177" s="3"/>
      <c r="C177" s="3"/>
      <c r="D177" s="387"/>
      <c r="E177" s="3"/>
      <c r="F177" s="3"/>
      <c r="G177" s="3"/>
      <c r="H177" s="4"/>
      <c r="I177" s="9"/>
      <c r="J177" s="9"/>
      <c r="K177" s="9"/>
      <c r="L177" s="9"/>
      <c r="M177" s="8"/>
      <c r="N177" s="385"/>
      <c r="O177" s="386"/>
      <c r="P177" s="383"/>
      <c r="Q177" s="3"/>
      <c r="R177" s="60"/>
      <c r="S177" s="26">
        <f t="shared" si="0"/>
        <v>0</v>
      </c>
      <c r="T177" s="26">
        <f t="shared" si="69"/>
        <v>0</v>
      </c>
      <c r="U177" s="21">
        <f t="shared" si="70"/>
        <v>0</v>
      </c>
      <c r="V177" s="42" t="str">
        <f t="shared" si="68"/>
        <v/>
      </c>
      <c r="W177" s="26" t="str">
        <f t="shared" si="71"/>
        <v/>
      </c>
      <c r="X177" s="22" t="str">
        <f t="shared" si="72"/>
        <v/>
      </c>
      <c r="Y177" s="22" t="str">
        <f t="shared" si="73"/>
        <v/>
      </c>
      <c r="Z177" s="26" t="str">
        <f t="shared" si="74"/>
        <v/>
      </c>
      <c r="AA177" s="27" t="str">
        <f t="shared" si="75"/>
        <v/>
      </c>
      <c r="AB177" s="69" t="str">
        <f t="shared" si="1"/>
        <v/>
      </c>
      <c r="AC177" s="60">
        <f t="shared" si="2"/>
        <v>0</v>
      </c>
      <c r="AD177" s="70" t="str">
        <f t="shared" si="76"/>
        <v/>
      </c>
      <c r="AE177" s="70" t="str">
        <f t="shared" si="77"/>
        <v/>
      </c>
      <c r="AF177" s="71" t="str">
        <f t="shared" si="6"/>
        <v/>
      </c>
      <c r="AG177" s="69">
        <f t="shared" si="78"/>
        <v>0</v>
      </c>
      <c r="AH177" s="60">
        <f t="shared" si="79"/>
        <v>0</v>
      </c>
      <c r="AI177" s="60">
        <f t="shared" si="80"/>
        <v>0</v>
      </c>
      <c r="AJ177" s="60">
        <f t="shared" si="81"/>
        <v>0</v>
      </c>
      <c r="AK177" s="60">
        <f t="shared" si="82"/>
        <v>0</v>
      </c>
      <c r="AL177" s="60">
        <f t="shared" si="83"/>
        <v>0</v>
      </c>
      <c r="AM177" s="60">
        <f t="shared" si="84"/>
        <v>0</v>
      </c>
      <c r="AN177" s="60">
        <f t="shared" si="85"/>
        <v>0</v>
      </c>
      <c r="AO177" s="60">
        <f t="shared" si="86"/>
        <v>0</v>
      </c>
      <c r="AP177" s="60">
        <f t="shared" si="87"/>
        <v>0</v>
      </c>
      <c r="AQ177" s="60">
        <f t="shared" si="88"/>
        <v>0</v>
      </c>
      <c r="AR177" s="60">
        <f t="shared" si="89"/>
        <v>0</v>
      </c>
      <c r="AS177" s="68">
        <f t="shared" si="90"/>
        <v>0</v>
      </c>
      <c r="AT177" s="68">
        <f t="shared" si="91"/>
        <v>0</v>
      </c>
      <c r="AU177" s="69" t="str">
        <f t="shared" si="92"/>
        <v/>
      </c>
      <c r="AV177" s="68" t="str">
        <f t="shared" si="93"/>
        <v/>
      </c>
      <c r="AW177" s="67" t="str">
        <f t="shared" si="94"/>
        <v/>
      </c>
      <c r="AX177" s="68" t="str">
        <f t="shared" si="3"/>
        <v/>
      </c>
      <c r="AY177" s="69" t="str">
        <f t="shared" si="4"/>
        <v/>
      </c>
      <c r="AZ177" s="68">
        <f t="shared" si="95"/>
        <v>0</v>
      </c>
      <c r="BA177" s="67" t="str">
        <f t="shared" si="7"/>
        <v/>
      </c>
      <c r="BB177" s="69" t="str">
        <f t="shared" si="96"/>
        <v/>
      </c>
      <c r="BC177" s="68" t="str">
        <f t="shared" si="97"/>
        <v/>
      </c>
      <c r="BD177" s="67" t="str">
        <f t="shared" si="8"/>
        <v/>
      </c>
    </row>
    <row r="178" spans="1:56" ht="12" x14ac:dyDescent="0.3">
      <c r="A178" s="445"/>
      <c r="B178" s="3"/>
      <c r="C178" s="3"/>
      <c r="D178" s="387"/>
      <c r="E178" s="3"/>
      <c r="F178" s="3"/>
      <c r="G178" s="3"/>
      <c r="H178" s="4"/>
      <c r="I178" s="9"/>
      <c r="J178" s="9"/>
      <c r="K178" s="9"/>
      <c r="L178" s="9"/>
      <c r="M178" s="8"/>
      <c r="N178" s="385"/>
      <c r="O178" s="386"/>
      <c r="P178" s="383"/>
      <c r="Q178" s="3"/>
      <c r="R178" s="60"/>
      <c r="S178" s="26">
        <f t="shared" si="0"/>
        <v>0</v>
      </c>
      <c r="T178" s="26">
        <f t="shared" si="69"/>
        <v>0</v>
      </c>
      <c r="U178" s="21">
        <f t="shared" si="70"/>
        <v>0</v>
      </c>
      <c r="V178" s="42" t="str">
        <f t="shared" si="68"/>
        <v/>
      </c>
      <c r="W178" s="26" t="str">
        <f t="shared" si="71"/>
        <v/>
      </c>
      <c r="X178" s="22" t="str">
        <f t="shared" si="72"/>
        <v/>
      </c>
      <c r="Y178" s="22" t="str">
        <f t="shared" si="73"/>
        <v/>
      </c>
      <c r="Z178" s="26" t="str">
        <f t="shared" si="74"/>
        <v/>
      </c>
      <c r="AA178" s="27" t="str">
        <f t="shared" si="75"/>
        <v/>
      </c>
      <c r="AB178" s="69" t="str">
        <f t="shared" si="1"/>
        <v/>
      </c>
      <c r="AC178" s="60">
        <f t="shared" si="2"/>
        <v>0</v>
      </c>
      <c r="AD178" s="70" t="str">
        <f t="shared" si="76"/>
        <v/>
      </c>
      <c r="AE178" s="70" t="str">
        <f t="shared" si="77"/>
        <v/>
      </c>
      <c r="AF178" s="71" t="str">
        <f t="shared" si="6"/>
        <v/>
      </c>
      <c r="AG178" s="69">
        <f t="shared" si="78"/>
        <v>0</v>
      </c>
      <c r="AH178" s="60">
        <f t="shared" si="79"/>
        <v>0</v>
      </c>
      <c r="AI178" s="60">
        <f t="shared" si="80"/>
        <v>0</v>
      </c>
      <c r="AJ178" s="60">
        <f t="shared" si="81"/>
        <v>0</v>
      </c>
      <c r="AK178" s="60">
        <f t="shared" si="82"/>
        <v>0</v>
      </c>
      <c r="AL178" s="60">
        <f t="shared" si="83"/>
        <v>0</v>
      </c>
      <c r="AM178" s="60">
        <f t="shared" si="84"/>
        <v>0</v>
      </c>
      <c r="AN178" s="60">
        <f t="shared" si="85"/>
        <v>0</v>
      </c>
      <c r="AO178" s="60">
        <f t="shared" si="86"/>
        <v>0</v>
      </c>
      <c r="AP178" s="60">
        <f t="shared" si="87"/>
        <v>0</v>
      </c>
      <c r="AQ178" s="60">
        <f t="shared" si="88"/>
        <v>0</v>
      </c>
      <c r="AR178" s="60">
        <f t="shared" si="89"/>
        <v>0</v>
      </c>
      <c r="AS178" s="68">
        <f t="shared" si="90"/>
        <v>0</v>
      </c>
      <c r="AT178" s="68">
        <f t="shared" si="91"/>
        <v>0</v>
      </c>
      <c r="AU178" s="69" t="str">
        <f t="shared" si="92"/>
        <v/>
      </c>
      <c r="AV178" s="68" t="str">
        <f t="shared" si="93"/>
        <v/>
      </c>
      <c r="AW178" s="67" t="str">
        <f t="shared" si="94"/>
        <v/>
      </c>
      <c r="AX178" s="68" t="str">
        <f t="shared" si="3"/>
        <v/>
      </c>
      <c r="AY178" s="69" t="str">
        <f t="shared" si="4"/>
        <v/>
      </c>
      <c r="AZ178" s="68">
        <f t="shared" si="95"/>
        <v>0</v>
      </c>
      <c r="BA178" s="67" t="str">
        <f t="shared" si="7"/>
        <v/>
      </c>
      <c r="BB178" s="69" t="str">
        <f t="shared" si="96"/>
        <v/>
      </c>
      <c r="BC178" s="68" t="str">
        <f t="shared" si="97"/>
        <v/>
      </c>
      <c r="BD178" s="67" t="str">
        <f t="shared" si="8"/>
        <v/>
      </c>
    </row>
    <row r="179" spans="1:56" ht="12" x14ac:dyDescent="0.3">
      <c r="A179" s="445"/>
      <c r="B179" s="3"/>
      <c r="C179" s="3"/>
      <c r="D179" s="387"/>
      <c r="E179" s="3"/>
      <c r="F179" s="3"/>
      <c r="G179" s="3"/>
      <c r="H179" s="4"/>
      <c r="I179" s="9"/>
      <c r="J179" s="9"/>
      <c r="K179" s="9"/>
      <c r="L179" s="9"/>
      <c r="M179" s="8"/>
      <c r="N179" s="385"/>
      <c r="O179" s="386"/>
      <c r="P179" s="383"/>
      <c r="Q179" s="3"/>
      <c r="R179" s="60"/>
      <c r="S179" s="26">
        <f t="shared" si="0"/>
        <v>0</v>
      </c>
      <c r="T179" s="26">
        <f t="shared" si="69"/>
        <v>0</v>
      </c>
      <c r="U179" s="21">
        <f t="shared" si="70"/>
        <v>0</v>
      </c>
      <c r="V179" s="42" t="str">
        <f t="shared" si="68"/>
        <v/>
      </c>
      <c r="W179" s="26" t="str">
        <f t="shared" si="71"/>
        <v/>
      </c>
      <c r="X179" s="22" t="str">
        <f t="shared" si="72"/>
        <v/>
      </c>
      <c r="Y179" s="22" t="str">
        <f t="shared" si="73"/>
        <v/>
      </c>
      <c r="Z179" s="26" t="str">
        <f t="shared" si="74"/>
        <v/>
      </c>
      <c r="AA179" s="27" t="str">
        <f t="shared" si="75"/>
        <v/>
      </c>
      <c r="AB179" s="69" t="str">
        <f t="shared" si="1"/>
        <v/>
      </c>
      <c r="AC179" s="60">
        <f t="shared" si="2"/>
        <v>0</v>
      </c>
      <c r="AD179" s="70" t="str">
        <f t="shared" si="76"/>
        <v/>
      </c>
      <c r="AE179" s="70" t="str">
        <f t="shared" si="77"/>
        <v/>
      </c>
      <c r="AF179" s="71" t="str">
        <f t="shared" si="6"/>
        <v/>
      </c>
      <c r="AG179" s="69">
        <f t="shared" si="78"/>
        <v>0</v>
      </c>
      <c r="AH179" s="60">
        <f t="shared" si="79"/>
        <v>0</v>
      </c>
      <c r="AI179" s="60">
        <f t="shared" si="80"/>
        <v>0</v>
      </c>
      <c r="AJ179" s="60">
        <f t="shared" si="81"/>
        <v>0</v>
      </c>
      <c r="AK179" s="60">
        <f t="shared" si="82"/>
        <v>0</v>
      </c>
      <c r="AL179" s="60">
        <f t="shared" si="83"/>
        <v>0</v>
      </c>
      <c r="AM179" s="60">
        <f t="shared" si="84"/>
        <v>0</v>
      </c>
      <c r="AN179" s="60">
        <f t="shared" si="85"/>
        <v>0</v>
      </c>
      <c r="AO179" s="60">
        <f t="shared" si="86"/>
        <v>0</v>
      </c>
      <c r="AP179" s="60">
        <f t="shared" si="87"/>
        <v>0</v>
      </c>
      <c r="AQ179" s="60">
        <f t="shared" si="88"/>
        <v>0</v>
      </c>
      <c r="AR179" s="60">
        <f t="shared" si="89"/>
        <v>0</v>
      </c>
      <c r="AS179" s="68">
        <f t="shared" si="90"/>
        <v>0</v>
      </c>
      <c r="AT179" s="68">
        <f t="shared" si="91"/>
        <v>0</v>
      </c>
      <c r="AU179" s="69" t="str">
        <f t="shared" si="92"/>
        <v/>
      </c>
      <c r="AV179" s="68" t="str">
        <f t="shared" si="93"/>
        <v/>
      </c>
      <c r="AW179" s="67" t="str">
        <f t="shared" si="94"/>
        <v/>
      </c>
      <c r="AX179" s="68" t="str">
        <f t="shared" si="3"/>
        <v/>
      </c>
      <c r="AY179" s="69" t="str">
        <f t="shared" si="4"/>
        <v/>
      </c>
      <c r="AZ179" s="68">
        <f t="shared" si="95"/>
        <v>0</v>
      </c>
      <c r="BA179" s="67" t="str">
        <f t="shared" si="7"/>
        <v/>
      </c>
      <c r="BB179" s="69" t="str">
        <f t="shared" si="96"/>
        <v/>
      </c>
      <c r="BC179" s="68" t="str">
        <f t="shared" si="97"/>
        <v/>
      </c>
      <c r="BD179" s="67" t="str">
        <f t="shared" si="8"/>
        <v/>
      </c>
    </row>
    <row r="180" spans="1:56" ht="12" x14ac:dyDescent="0.3">
      <c r="A180" s="445"/>
      <c r="B180" s="3"/>
      <c r="C180" s="3"/>
      <c r="D180" s="387"/>
      <c r="E180" s="3"/>
      <c r="F180" s="3"/>
      <c r="G180" s="3"/>
      <c r="H180" s="4"/>
      <c r="I180" s="9"/>
      <c r="J180" s="9"/>
      <c r="K180" s="9"/>
      <c r="L180" s="9"/>
      <c r="M180" s="8"/>
      <c r="N180" s="385"/>
      <c r="O180" s="386"/>
      <c r="P180" s="383"/>
      <c r="Q180" s="3"/>
      <c r="R180" s="60"/>
      <c r="S180" s="26">
        <f t="shared" si="0"/>
        <v>0</v>
      </c>
      <c r="T180" s="26">
        <f t="shared" si="69"/>
        <v>0</v>
      </c>
      <c r="U180" s="21">
        <f t="shared" si="70"/>
        <v>0</v>
      </c>
      <c r="V180" s="42" t="str">
        <f t="shared" si="68"/>
        <v/>
      </c>
      <c r="W180" s="26" t="str">
        <f t="shared" si="71"/>
        <v/>
      </c>
      <c r="X180" s="22" t="str">
        <f t="shared" si="72"/>
        <v/>
      </c>
      <c r="Y180" s="22" t="str">
        <f t="shared" si="73"/>
        <v/>
      </c>
      <c r="Z180" s="26" t="str">
        <f t="shared" si="74"/>
        <v/>
      </c>
      <c r="AA180" s="27" t="str">
        <f t="shared" si="75"/>
        <v/>
      </c>
      <c r="AB180" s="69" t="str">
        <f t="shared" si="1"/>
        <v/>
      </c>
      <c r="AC180" s="60">
        <f t="shared" si="2"/>
        <v>0</v>
      </c>
      <c r="AD180" s="70" t="str">
        <f t="shared" si="76"/>
        <v/>
      </c>
      <c r="AE180" s="70" t="str">
        <f t="shared" si="77"/>
        <v/>
      </c>
      <c r="AF180" s="71" t="str">
        <f t="shared" si="6"/>
        <v/>
      </c>
      <c r="AG180" s="69">
        <f t="shared" si="78"/>
        <v>0</v>
      </c>
      <c r="AH180" s="60">
        <f t="shared" si="79"/>
        <v>0</v>
      </c>
      <c r="AI180" s="60">
        <f t="shared" si="80"/>
        <v>0</v>
      </c>
      <c r="AJ180" s="60">
        <f t="shared" si="81"/>
        <v>0</v>
      </c>
      <c r="AK180" s="60">
        <f t="shared" si="82"/>
        <v>0</v>
      </c>
      <c r="AL180" s="60">
        <f t="shared" si="83"/>
        <v>0</v>
      </c>
      <c r="AM180" s="60">
        <f t="shared" si="84"/>
        <v>0</v>
      </c>
      <c r="AN180" s="60">
        <f t="shared" si="85"/>
        <v>0</v>
      </c>
      <c r="AO180" s="60">
        <f t="shared" si="86"/>
        <v>0</v>
      </c>
      <c r="AP180" s="60">
        <f t="shared" si="87"/>
        <v>0</v>
      </c>
      <c r="AQ180" s="60">
        <f t="shared" si="88"/>
        <v>0</v>
      </c>
      <c r="AR180" s="60">
        <f t="shared" si="89"/>
        <v>0</v>
      </c>
      <c r="AS180" s="68">
        <f t="shared" si="90"/>
        <v>0</v>
      </c>
      <c r="AT180" s="68">
        <f t="shared" si="91"/>
        <v>0</v>
      </c>
      <c r="AU180" s="69" t="str">
        <f t="shared" si="92"/>
        <v/>
      </c>
      <c r="AV180" s="68" t="str">
        <f t="shared" si="93"/>
        <v/>
      </c>
      <c r="AW180" s="67" t="str">
        <f t="shared" si="94"/>
        <v/>
      </c>
      <c r="AX180" s="68" t="str">
        <f t="shared" si="3"/>
        <v/>
      </c>
      <c r="AY180" s="69" t="str">
        <f t="shared" si="4"/>
        <v/>
      </c>
      <c r="AZ180" s="68">
        <f t="shared" si="95"/>
        <v>0</v>
      </c>
      <c r="BA180" s="67" t="str">
        <f t="shared" si="7"/>
        <v/>
      </c>
      <c r="BB180" s="69" t="str">
        <f t="shared" si="96"/>
        <v/>
      </c>
      <c r="BC180" s="68" t="str">
        <f t="shared" si="97"/>
        <v/>
      </c>
      <c r="BD180" s="67" t="str">
        <f t="shared" si="8"/>
        <v/>
      </c>
    </row>
    <row r="181" spans="1:56" ht="12" x14ac:dyDescent="0.3">
      <c r="A181" s="445"/>
      <c r="B181" s="3"/>
      <c r="C181" s="3"/>
      <c r="D181" s="387"/>
      <c r="E181" s="3"/>
      <c r="F181" s="3"/>
      <c r="G181" s="3"/>
      <c r="H181" s="4"/>
      <c r="I181" s="9"/>
      <c r="J181" s="9"/>
      <c r="K181" s="9"/>
      <c r="L181" s="9"/>
      <c r="M181" s="8"/>
      <c r="N181" s="385"/>
      <c r="O181" s="386"/>
      <c r="P181" s="383"/>
      <c r="Q181" s="3"/>
      <c r="R181" s="60"/>
      <c r="S181" s="26">
        <f t="shared" si="0"/>
        <v>0</v>
      </c>
      <c r="T181" s="26">
        <f t="shared" si="69"/>
        <v>0</v>
      </c>
      <c r="U181" s="21">
        <f t="shared" si="70"/>
        <v>0</v>
      </c>
      <c r="V181" s="42" t="str">
        <f t="shared" si="68"/>
        <v/>
      </c>
      <c r="W181" s="26" t="str">
        <f t="shared" si="71"/>
        <v/>
      </c>
      <c r="X181" s="22" t="str">
        <f t="shared" si="72"/>
        <v/>
      </c>
      <c r="Y181" s="22" t="str">
        <f t="shared" si="73"/>
        <v/>
      </c>
      <c r="Z181" s="26" t="str">
        <f t="shared" si="74"/>
        <v/>
      </c>
      <c r="AA181" s="27" t="str">
        <f t="shared" si="75"/>
        <v/>
      </c>
      <c r="AB181" s="69" t="str">
        <f t="shared" si="1"/>
        <v/>
      </c>
      <c r="AC181" s="60">
        <f t="shared" si="2"/>
        <v>0</v>
      </c>
      <c r="AD181" s="70" t="str">
        <f t="shared" si="76"/>
        <v/>
      </c>
      <c r="AE181" s="70" t="str">
        <f t="shared" si="77"/>
        <v/>
      </c>
      <c r="AF181" s="71" t="str">
        <f t="shared" si="6"/>
        <v/>
      </c>
      <c r="AG181" s="69">
        <f t="shared" si="78"/>
        <v>0</v>
      </c>
      <c r="AH181" s="60">
        <f t="shared" si="79"/>
        <v>0</v>
      </c>
      <c r="AI181" s="60">
        <f t="shared" si="80"/>
        <v>0</v>
      </c>
      <c r="AJ181" s="60">
        <f t="shared" si="81"/>
        <v>0</v>
      </c>
      <c r="AK181" s="60">
        <f t="shared" si="82"/>
        <v>0</v>
      </c>
      <c r="AL181" s="60">
        <f t="shared" si="83"/>
        <v>0</v>
      </c>
      <c r="AM181" s="60">
        <f t="shared" si="84"/>
        <v>0</v>
      </c>
      <c r="AN181" s="60">
        <f t="shared" si="85"/>
        <v>0</v>
      </c>
      <c r="AO181" s="60">
        <f t="shared" si="86"/>
        <v>0</v>
      </c>
      <c r="AP181" s="60">
        <f t="shared" si="87"/>
        <v>0</v>
      </c>
      <c r="AQ181" s="60">
        <f t="shared" si="88"/>
        <v>0</v>
      </c>
      <c r="AR181" s="60">
        <f t="shared" si="89"/>
        <v>0</v>
      </c>
      <c r="AS181" s="68">
        <f t="shared" si="90"/>
        <v>0</v>
      </c>
      <c r="AT181" s="68">
        <f t="shared" si="91"/>
        <v>0</v>
      </c>
      <c r="AU181" s="69" t="str">
        <f t="shared" si="92"/>
        <v/>
      </c>
      <c r="AV181" s="68" t="str">
        <f t="shared" si="93"/>
        <v/>
      </c>
      <c r="AW181" s="67" t="str">
        <f t="shared" si="94"/>
        <v/>
      </c>
      <c r="AX181" s="68" t="str">
        <f t="shared" si="3"/>
        <v/>
      </c>
      <c r="AY181" s="69" t="str">
        <f t="shared" si="4"/>
        <v/>
      </c>
      <c r="AZ181" s="68">
        <f t="shared" si="95"/>
        <v>0</v>
      </c>
      <c r="BA181" s="67" t="str">
        <f t="shared" si="7"/>
        <v/>
      </c>
      <c r="BB181" s="69" t="str">
        <f t="shared" si="96"/>
        <v/>
      </c>
      <c r="BC181" s="68" t="str">
        <f t="shared" si="97"/>
        <v/>
      </c>
      <c r="BD181" s="67" t="str">
        <f t="shared" si="8"/>
        <v/>
      </c>
    </row>
    <row r="182" spans="1:56" ht="12" x14ac:dyDescent="0.3">
      <c r="A182" s="445"/>
      <c r="B182" s="3"/>
      <c r="C182" s="3"/>
      <c r="D182" s="387"/>
      <c r="E182" s="3"/>
      <c r="F182" s="3"/>
      <c r="G182" s="3"/>
      <c r="H182" s="4"/>
      <c r="I182" s="9"/>
      <c r="J182" s="9"/>
      <c r="K182" s="9"/>
      <c r="L182" s="9"/>
      <c r="M182" s="8"/>
      <c r="N182" s="385"/>
      <c r="O182" s="386"/>
      <c r="P182" s="383"/>
      <c r="Q182" s="3"/>
      <c r="R182" s="60"/>
      <c r="S182" s="26">
        <f t="shared" si="0"/>
        <v>0</v>
      </c>
      <c r="T182" s="26">
        <f t="shared" si="69"/>
        <v>0</v>
      </c>
      <c r="U182" s="21">
        <f t="shared" si="70"/>
        <v>0</v>
      </c>
      <c r="V182" s="42" t="str">
        <f t="shared" si="68"/>
        <v/>
      </c>
      <c r="W182" s="26" t="str">
        <f t="shared" si="71"/>
        <v/>
      </c>
      <c r="X182" s="22" t="str">
        <f t="shared" si="72"/>
        <v/>
      </c>
      <c r="Y182" s="22" t="str">
        <f t="shared" si="73"/>
        <v/>
      </c>
      <c r="Z182" s="26" t="str">
        <f t="shared" si="74"/>
        <v/>
      </c>
      <c r="AA182" s="27" t="str">
        <f t="shared" si="75"/>
        <v/>
      </c>
      <c r="AB182" s="69" t="str">
        <f t="shared" si="1"/>
        <v/>
      </c>
      <c r="AC182" s="60">
        <f t="shared" si="2"/>
        <v>0</v>
      </c>
      <c r="AD182" s="70" t="str">
        <f t="shared" si="76"/>
        <v/>
      </c>
      <c r="AE182" s="70" t="str">
        <f t="shared" si="77"/>
        <v/>
      </c>
      <c r="AF182" s="71" t="str">
        <f t="shared" si="6"/>
        <v/>
      </c>
      <c r="AG182" s="69">
        <f t="shared" si="78"/>
        <v>0</v>
      </c>
      <c r="AH182" s="60">
        <f t="shared" si="79"/>
        <v>0</v>
      </c>
      <c r="AI182" s="60">
        <f t="shared" si="80"/>
        <v>0</v>
      </c>
      <c r="AJ182" s="60">
        <f t="shared" si="81"/>
        <v>0</v>
      </c>
      <c r="AK182" s="60">
        <f t="shared" si="82"/>
        <v>0</v>
      </c>
      <c r="AL182" s="60">
        <f t="shared" si="83"/>
        <v>0</v>
      </c>
      <c r="AM182" s="60">
        <f t="shared" si="84"/>
        <v>0</v>
      </c>
      <c r="AN182" s="60">
        <f t="shared" si="85"/>
        <v>0</v>
      </c>
      <c r="AO182" s="60">
        <f t="shared" si="86"/>
        <v>0</v>
      </c>
      <c r="AP182" s="60">
        <f t="shared" si="87"/>
        <v>0</v>
      </c>
      <c r="AQ182" s="60">
        <f t="shared" si="88"/>
        <v>0</v>
      </c>
      <c r="AR182" s="60">
        <f t="shared" si="89"/>
        <v>0</v>
      </c>
      <c r="AS182" s="68">
        <f t="shared" si="90"/>
        <v>0</v>
      </c>
      <c r="AT182" s="68">
        <f t="shared" si="91"/>
        <v>0</v>
      </c>
      <c r="AU182" s="69" t="str">
        <f t="shared" si="92"/>
        <v/>
      </c>
      <c r="AV182" s="68" t="str">
        <f t="shared" si="93"/>
        <v/>
      </c>
      <c r="AW182" s="67" t="str">
        <f t="shared" si="94"/>
        <v/>
      </c>
      <c r="AX182" s="68" t="str">
        <f t="shared" si="3"/>
        <v/>
      </c>
      <c r="AY182" s="69" t="str">
        <f t="shared" si="4"/>
        <v/>
      </c>
      <c r="AZ182" s="68">
        <f t="shared" si="95"/>
        <v>0</v>
      </c>
      <c r="BA182" s="67" t="str">
        <f t="shared" si="7"/>
        <v/>
      </c>
      <c r="BB182" s="69" t="str">
        <f t="shared" si="96"/>
        <v/>
      </c>
      <c r="BC182" s="68" t="str">
        <f t="shared" si="97"/>
        <v/>
      </c>
      <c r="BD182" s="67" t="str">
        <f t="shared" si="8"/>
        <v/>
      </c>
    </row>
    <row r="183" spans="1:56" ht="12" x14ac:dyDescent="0.3">
      <c r="A183" s="445"/>
      <c r="B183" s="3"/>
      <c r="C183" s="3"/>
      <c r="D183" s="387"/>
      <c r="E183" s="3"/>
      <c r="F183" s="3"/>
      <c r="G183" s="3"/>
      <c r="H183" s="4"/>
      <c r="I183" s="9"/>
      <c r="J183" s="9"/>
      <c r="K183" s="9"/>
      <c r="L183" s="9"/>
      <c r="M183" s="8"/>
      <c r="N183" s="385"/>
      <c r="O183" s="386"/>
      <c r="P183" s="383"/>
      <c r="Q183" s="3"/>
      <c r="R183" s="60"/>
      <c r="S183" s="26">
        <f t="shared" si="0"/>
        <v>0</v>
      </c>
      <c r="T183" s="26">
        <f t="shared" si="69"/>
        <v>0</v>
      </c>
      <c r="U183" s="21">
        <f t="shared" si="70"/>
        <v>0</v>
      </c>
      <c r="V183" s="42" t="str">
        <f t="shared" si="68"/>
        <v/>
      </c>
      <c r="W183" s="26" t="str">
        <f t="shared" si="71"/>
        <v/>
      </c>
      <c r="X183" s="22" t="str">
        <f t="shared" si="72"/>
        <v/>
      </c>
      <c r="Y183" s="22" t="str">
        <f t="shared" si="73"/>
        <v/>
      </c>
      <c r="Z183" s="26" t="str">
        <f t="shared" si="74"/>
        <v/>
      </c>
      <c r="AA183" s="27" t="str">
        <f t="shared" si="75"/>
        <v/>
      </c>
      <c r="AB183" s="69" t="str">
        <f t="shared" si="1"/>
        <v/>
      </c>
      <c r="AC183" s="60">
        <f t="shared" si="2"/>
        <v>0</v>
      </c>
      <c r="AD183" s="70" t="str">
        <f t="shared" si="76"/>
        <v/>
      </c>
      <c r="AE183" s="70" t="str">
        <f t="shared" si="77"/>
        <v/>
      </c>
      <c r="AF183" s="71" t="str">
        <f t="shared" si="6"/>
        <v/>
      </c>
      <c r="AG183" s="69">
        <f t="shared" si="78"/>
        <v>0</v>
      </c>
      <c r="AH183" s="60">
        <f t="shared" si="79"/>
        <v>0</v>
      </c>
      <c r="AI183" s="60">
        <f t="shared" si="80"/>
        <v>0</v>
      </c>
      <c r="AJ183" s="60">
        <f t="shared" si="81"/>
        <v>0</v>
      </c>
      <c r="AK183" s="60">
        <f t="shared" si="82"/>
        <v>0</v>
      </c>
      <c r="AL183" s="60">
        <f t="shared" si="83"/>
        <v>0</v>
      </c>
      <c r="AM183" s="60">
        <f t="shared" si="84"/>
        <v>0</v>
      </c>
      <c r="AN183" s="60">
        <f t="shared" si="85"/>
        <v>0</v>
      </c>
      <c r="AO183" s="60">
        <f t="shared" si="86"/>
        <v>0</v>
      </c>
      <c r="AP183" s="60">
        <f t="shared" si="87"/>
        <v>0</v>
      </c>
      <c r="AQ183" s="60">
        <f t="shared" si="88"/>
        <v>0</v>
      </c>
      <c r="AR183" s="60">
        <f t="shared" si="89"/>
        <v>0</v>
      </c>
      <c r="AS183" s="68">
        <f t="shared" si="90"/>
        <v>0</v>
      </c>
      <c r="AT183" s="68">
        <f t="shared" si="91"/>
        <v>0</v>
      </c>
      <c r="AU183" s="69" t="str">
        <f t="shared" si="92"/>
        <v/>
      </c>
      <c r="AV183" s="68" t="str">
        <f t="shared" si="93"/>
        <v/>
      </c>
      <c r="AW183" s="67" t="str">
        <f t="shared" si="94"/>
        <v/>
      </c>
      <c r="AX183" s="68" t="str">
        <f t="shared" si="3"/>
        <v/>
      </c>
      <c r="AY183" s="69" t="str">
        <f t="shared" si="4"/>
        <v/>
      </c>
      <c r="AZ183" s="68">
        <f t="shared" si="95"/>
        <v>0</v>
      </c>
      <c r="BA183" s="67" t="str">
        <f t="shared" si="7"/>
        <v/>
      </c>
      <c r="BB183" s="69" t="str">
        <f t="shared" si="96"/>
        <v/>
      </c>
      <c r="BC183" s="68" t="str">
        <f t="shared" si="97"/>
        <v/>
      </c>
      <c r="BD183" s="67" t="str">
        <f t="shared" si="8"/>
        <v/>
      </c>
    </row>
    <row r="184" spans="1:56" ht="12" x14ac:dyDescent="0.3">
      <c r="A184" s="445"/>
      <c r="B184" s="3"/>
      <c r="C184" s="3"/>
      <c r="D184" s="387"/>
      <c r="E184" s="3"/>
      <c r="F184" s="3"/>
      <c r="G184" s="3"/>
      <c r="H184" s="4"/>
      <c r="I184" s="9"/>
      <c r="J184" s="9"/>
      <c r="K184" s="9"/>
      <c r="L184" s="9"/>
      <c r="M184" s="8"/>
      <c r="N184" s="385"/>
      <c r="O184" s="386"/>
      <c r="P184" s="383"/>
      <c r="Q184" s="3"/>
      <c r="R184" s="60"/>
      <c r="S184" s="26">
        <f t="shared" si="0"/>
        <v>0</v>
      </c>
      <c r="T184" s="26">
        <f t="shared" si="69"/>
        <v>0</v>
      </c>
      <c r="U184" s="21">
        <f t="shared" si="70"/>
        <v>0</v>
      </c>
      <c r="V184" s="42" t="str">
        <f t="shared" si="68"/>
        <v/>
      </c>
      <c r="W184" s="26" t="str">
        <f t="shared" si="71"/>
        <v/>
      </c>
      <c r="X184" s="22" t="str">
        <f t="shared" si="72"/>
        <v/>
      </c>
      <c r="Y184" s="22" t="str">
        <f t="shared" si="73"/>
        <v/>
      </c>
      <c r="Z184" s="26" t="str">
        <f t="shared" si="74"/>
        <v/>
      </c>
      <c r="AA184" s="27" t="str">
        <f t="shared" si="75"/>
        <v/>
      </c>
      <c r="AB184" s="69" t="str">
        <f t="shared" si="1"/>
        <v/>
      </c>
      <c r="AC184" s="60">
        <f t="shared" si="2"/>
        <v>0</v>
      </c>
      <c r="AD184" s="70" t="str">
        <f t="shared" si="76"/>
        <v/>
      </c>
      <c r="AE184" s="70" t="str">
        <f t="shared" si="77"/>
        <v/>
      </c>
      <c r="AF184" s="71" t="str">
        <f t="shared" si="6"/>
        <v/>
      </c>
      <c r="AG184" s="69">
        <f t="shared" si="78"/>
        <v>0</v>
      </c>
      <c r="AH184" s="60">
        <f t="shared" si="79"/>
        <v>0</v>
      </c>
      <c r="AI184" s="60">
        <f t="shared" si="80"/>
        <v>0</v>
      </c>
      <c r="AJ184" s="60">
        <f t="shared" si="81"/>
        <v>0</v>
      </c>
      <c r="AK184" s="60">
        <f t="shared" si="82"/>
        <v>0</v>
      </c>
      <c r="AL184" s="60">
        <f t="shared" si="83"/>
        <v>0</v>
      </c>
      <c r="AM184" s="60">
        <f t="shared" si="84"/>
        <v>0</v>
      </c>
      <c r="AN184" s="60">
        <f t="shared" si="85"/>
        <v>0</v>
      </c>
      <c r="AO184" s="60">
        <f t="shared" si="86"/>
        <v>0</v>
      </c>
      <c r="AP184" s="60">
        <f t="shared" si="87"/>
        <v>0</v>
      </c>
      <c r="AQ184" s="60">
        <f t="shared" si="88"/>
        <v>0</v>
      </c>
      <c r="AR184" s="60">
        <f t="shared" si="89"/>
        <v>0</v>
      </c>
      <c r="AS184" s="68">
        <f t="shared" si="90"/>
        <v>0</v>
      </c>
      <c r="AT184" s="68">
        <f t="shared" si="91"/>
        <v>0</v>
      </c>
      <c r="AU184" s="69" t="str">
        <f t="shared" si="92"/>
        <v/>
      </c>
      <c r="AV184" s="68" t="str">
        <f t="shared" si="93"/>
        <v/>
      </c>
      <c r="AW184" s="67" t="str">
        <f t="shared" si="94"/>
        <v/>
      </c>
      <c r="AX184" s="68" t="str">
        <f t="shared" si="3"/>
        <v/>
      </c>
      <c r="AY184" s="69" t="str">
        <f t="shared" si="4"/>
        <v/>
      </c>
      <c r="AZ184" s="68">
        <f t="shared" si="95"/>
        <v>0</v>
      </c>
      <c r="BA184" s="67" t="str">
        <f t="shared" si="7"/>
        <v/>
      </c>
      <c r="BB184" s="69" t="str">
        <f t="shared" si="96"/>
        <v/>
      </c>
      <c r="BC184" s="68" t="str">
        <f t="shared" si="97"/>
        <v/>
      </c>
      <c r="BD184" s="67" t="str">
        <f t="shared" si="8"/>
        <v/>
      </c>
    </row>
    <row r="185" spans="1:56" ht="12" x14ac:dyDescent="0.3">
      <c r="A185" s="445"/>
      <c r="B185" s="3"/>
      <c r="C185" s="3"/>
      <c r="D185" s="387"/>
      <c r="E185" s="3"/>
      <c r="F185" s="3"/>
      <c r="G185" s="3"/>
      <c r="H185" s="4"/>
      <c r="I185" s="9"/>
      <c r="J185" s="9"/>
      <c r="K185" s="9"/>
      <c r="L185" s="9"/>
      <c r="M185" s="8"/>
      <c r="N185" s="385"/>
      <c r="O185" s="386"/>
      <c r="P185" s="383"/>
      <c r="Q185" s="3"/>
      <c r="R185" s="60"/>
      <c r="S185" s="26">
        <f t="shared" si="0"/>
        <v>0</v>
      </c>
      <c r="T185" s="26">
        <f t="shared" si="69"/>
        <v>0</v>
      </c>
      <c r="U185" s="21">
        <f t="shared" si="70"/>
        <v>0</v>
      </c>
      <c r="V185" s="42" t="str">
        <f t="shared" si="68"/>
        <v/>
      </c>
      <c r="W185" s="26" t="str">
        <f t="shared" si="71"/>
        <v/>
      </c>
      <c r="X185" s="22" t="str">
        <f t="shared" si="72"/>
        <v/>
      </c>
      <c r="Y185" s="22" t="str">
        <f t="shared" si="73"/>
        <v/>
      </c>
      <c r="Z185" s="26" t="str">
        <f t="shared" si="74"/>
        <v/>
      </c>
      <c r="AA185" s="27" t="str">
        <f t="shared" si="75"/>
        <v/>
      </c>
      <c r="AB185" s="69" t="str">
        <f t="shared" si="1"/>
        <v/>
      </c>
      <c r="AC185" s="60">
        <f t="shared" si="2"/>
        <v>0</v>
      </c>
      <c r="AD185" s="70" t="str">
        <f t="shared" si="76"/>
        <v/>
      </c>
      <c r="AE185" s="70" t="str">
        <f t="shared" si="77"/>
        <v/>
      </c>
      <c r="AF185" s="71" t="str">
        <f t="shared" si="6"/>
        <v/>
      </c>
      <c r="AG185" s="69">
        <f t="shared" si="78"/>
        <v>0</v>
      </c>
      <c r="AH185" s="60">
        <f t="shared" si="79"/>
        <v>0</v>
      </c>
      <c r="AI185" s="60">
        <f t="shared" si="80"/>
        <v>0</v>
      </c>
      <c r="AJ185" s="60">
        <f t="shared" si="81"/>
        <v>0</v>
      </c>
      <c r="AK185" s="60">
        <f t="shared" si="82"/>
        <v>0</v>
      </c>
      <c r="AL185" s="60">
        <f t="shared" si="83"/>
        <v>0</v>
      </c>
      <c r="AM185" s="60">
        <f t="shared" si="84"/>
        <v>0</v>
      </c>
      <c r="AN185" s="60">
        <f t="shared" si="85"/>
        <v>0</v>
      </c>
      <c r="AO185" s="60">
        <f t="shared" si="86"/>
        <v>0</v>
      </c>
      <c r="AP185" s="60">
        <f t="shared" si="87"/>
        <v>0</v>
      </c>
      <c r="AQ185" s="60">
        <f t="shared" si="88"/>
        <v>0</v>
      </c>
      <c r="AR185" s="60">
        <f t="shared" si="89"/>
        <v>0</v>
      </c>
      <c r="AS185" s="68">
        <f t="shared" si="90"/>
        <v>0</v>
      </c>
      <c r="AT185" s="68">
        <f t="shared" si="91"/>
        <v>0</v>
      </c>
      <c r="AU185" s="69" t="str">
        <f t="shared" si="92"/>
        <v/>
      </c>
      <c r="AV185" s="68" t="str">
        <f t="shared" si="93"/>
        <v/>
      </c>
      <c r="AW185" s="67" t="str">
        <f t="shared" si="94"/>
        <v/>
      </c>
      <c r="AX185" s="68" t="str">
        <f t="shared" si="3"/>
        <v/>
      </c>
      <c r="AY185" s="69" t="str">
        <f t="shared" si="4"/>
        <v/>
      </c>
      <c r="AZ185" s="68">
        <f t="shared" si="95"/>
        <v>0</v>
      </c>
      <c r="BA185" s="67" t="str">
        <f t="shared" si="7"/>
        <v/>
      </c>
      <c r="BB185" s="69" t="str">
        <f t="shared" si="96"/>
        <v/>
      </c>
      <c r="BC185" s="68" t="str">
        <f t="shared" si="97"/>
        <v/>
      </c>
      <c r="BD185" s="67" t="str">
        <f t="shared" si="8"/>
        <v/>
      </c>
    </row>
    <row r="186" spans="1:56" ht="12" x14ac:dyDescent="0.3">
      <c r="A186" s="445"/>
      <c r="B186" s="3"/>
      <c r="C186" s="3"/>
      <c r="D186" s="387"/>
      <c r="E186" s="3"/>
      <c r="F186" s="3"/>
      <c r="G186" s="3"/>
      <c r="H186" s="4"/>
      <c r="I186" s="9"/>
      <c r="J186" s="9"/>
      <c r="K186" s="9"/>
      <c r="L186" s="9"/>
      <c r="M186" s="8"/>
      <c r="N186" s="385"/>
      <c r="O186" s="386"/>
      <c r="P186" s="383"/>
      <c r="Q186" s="3"/>
      <c r="R186" s="60"/>
      <c r="S186" s="26">
        <f t="shared" si="0"/>
        <v>0</v>
      </c>
      <c r="T186" s="26">
        <f t="shared" si="69"/>
        <v>0</v>
      </c>
      <c r="U186" s="21">
        <f t="shared" si="70"/>
        <v>0</v>
      </c>
      <c r="V186" s="42" t="str">
        <f t="shared" si="68"/>
        <v/>
      </c>
      <c r="W186" s="26" t="str">
        <f t="shared" si="71"/>
        <v/>
      </c>
      <c r="X186" s="22" t="str">
        <f t="shared" si="72"/>
        <v/>
      </c>
      <c r="Y186" s="22" t="str">
        <f t="shared" si="73"/>
        <v/>
      </c>
      <c r="Z186" s="26" t="str">
        <f t="shared" si="74"/>
        <v/>
      </c>
      <c r="AA186" s="27" t="str">
        <f t="shared" si="75"/>
        <v/>
      </c>
      <c r="AB186" s="69" t="str">
        <f t="shared" si="1"/>
        <v/>
      </c>
      <c r="AC186" s="60">
        <f t="shared" si="2"/>
        <v>0</v>
      </c>
      <c r="AD186" s="70" t="str">
        <f t="shared" si="76"/>
        <v/>
      </c>
      <c r="AE186" s="70" t="str">
        <f t="shared" si="77"/>
        <v/>
      </c>
      <c r="AF186" s="71" t="str">
        <f t="shared" si="6"/>
        <v/>
      </c>
      <c r="AG186" s="69">
        <f t="shared" si="78"/>
        <v>0</v>
      </c>
      <c r="AH186" s="60">
        <f t="shared" si="79"/>
        <v>0</v>
      </c>
      <c r="AI186" s="60">
        <f t="shared" si="80"/>
        <v>0</v>
      </c>
      <c r="AJ186" s="60">
        <f t="shared" si="81"/>
        <v>0</v>
      </c>
      <c r="AK186" s="60">
        <f t="shared" si="82"/>
        <v>0</v>
      </c>
      <c r="AL186" s="60">
        <f t="shared" si="83"/>
        <v>0</v>
      </c>
      <c r="AM186" s="60">
        <f t="shared" si="84"/>
        <v>0</v>
      </c>
      <c r="AN186" s="60">
        <f t="shared" si="85"/>
        <v>0</v>
      </c>
      <c r="AO186" s="60">
        <f t="shared" si="86"/>
        <v>0</v>
      </c>
      <c r="AP186" s="60">
        <f t="shared" si="87"/>
        <v>0</v>
      </c>
      <c r="AQ186" s="60">
        <f t="shared" si="88"/>
        <v>0</v>
      </c>
      <c r="AR186" s="60">
        <f t="shared" si="89"/>
        <v>0</v>
      </c>
      <c r="AS186" s="68">
        <f t="shared" si="90"/>
        <v>0</v>
      </c>
      <c r="AT186" s="68">
        <f t="shared" si="91"/>
        <v>0</v>
      </c>
      <c r="AU186" s="69" t="str">
        <f t="shared" si="92"/>
        <v/>
      </c>
      <c r="AV186" s="68" t="str">
        <f t="shared" si="93"/>
        <v/>
      </c>
      <c r="AW186" s="67" t="str">
        <f t="shared" si="94"/>
        <v/>
      </c>
      <c r="AX186" s="68" t="str">
        <f t="shared" si="3"/>
        <v/>
      </c>
      <c r="AY186" s="69" t="str">
        <f t="shared" si="4"/>
        <v/>
      </c>
      <c r="AZ186" s="68">
        <f t="shared" si="95"/>
        <v>0</v>
      </c>
      <c r="BA186" s="67" t="str">
        <f t="shared" si="7"/>
        <v/>
      </c>
      <c r="BB186" s="69" t="str">
        <f t="shared" si="96"/>
        <v/>
      </c>
      <c r="BC186" s="68" t="str">
        <f t="shared" si="97"/>
        <v/>
      </c>
      <c r="BD186" s="67" t="str">
        <f t="shared" si="8"/>
        <v/>
      </c>
    </row>
    <row r="187" spans="1:56" ht="12" x14ac:dyDescent="0.3">
      <c r="A187" s="445"/>
      <c r="B187" s="3"/>
      <c r="C187" s="3"/>
      <c r="D187" s="387"/>
      <c r="E187" s="3"/>
      <c r="F187" s="3"/>
      <c r="G187" s="3"/>
      <c r="H187" s="4"/>
      <c r="I187" s="9"/>
      <c r="J187" s="9"/>
      <c r="K187" s="9"/>
      <c r="L187" s="9"/>
      <c r="M187" s="8"/>
      <c r="N187" s="385"/>
      <c r="O187" s="386"/>
      <c r="P187" s="383"/>
      <c r="Q187" s="3"/>
      <c r="R187" s="60"/>
      <c r="S187" s="26">
        <f t="shared" si="0"/>
        <v>0</v>
      </c>
      <c r="T187" s="26">
        <f t="shared" si="69"/>
        <v>0</v>
      </c>
      <c r="U187" s="21">
        <f t="shared" si="70"/>
        <v>0</v>
      </c>
      <c r="V187" s="42" t="str">
        <f t="shared" si="68"/>
        <v/>
      </c>
      <c r="W187" s="26" t="str">
        <f t="shared" si="71"/>
        <v/>
      </c>
      <c r="X187" s="22" t="str">
        <f t="shared" si="72"/>
        <v/>
      </c>
      <c r="Y187" s="22" t="str">
        <f t="shared" si="73"/>
        <v/>
      </c>
      <c r="Z187" s="26" t="str">
        <f t="shared" si="74"/>
        <v/>
      </c>
      <c r="AA187" s="27" t="str">
        <f t="shared" si="75"/>
        <v/>
      </c>
      <c r="AB187" s="69" t="str">
        <f t="shared" si="1"/>
        <v/>
      </c>
      <c r="AC187" s="60">
        <f t="shared" si="2"/>
        <v>0</v>
      </c>
      <c r="AD187" s="70" t="str">
        <f t="shared" si="76"/>
        <v/>
      </c>
      <c r="AE187" s="70" t="str">
        <f t="shared" si="77"/>
        <v/>
      </c>
      <c r="AF187" s="71" t="str">
        <f t="shared" si="6"/>
        <v/>
      </c>
      <c r="AG187" s="69">
        <f t="shared" si="78"/>
        <v>0</v>
      </c>
      <c r="AH187" s="60">
        <f t="shared" si="79"/>
        <v>0</v>
      </c>
      <c r="AI187" s="60">
        <f t="shared" si="80"/>
        <v>0</v>
      </c>
      <c r="AJ187" s="60">
        <f t="shared" si="81"/>
        <v>0</v>
      </c>
      <c r="AK187" s="60">
        <f t="shared" si="82"/>
        <v>0</v>
      </c>
      <c r="AL187" s="60">
        <f t="shared" si="83"/>
        <v>0</v>
      </c>
      <c r="AM187" s="60">
        <f t="shared" si="84"/>
        <v>0</v>
      </c>
      <c r="AN187" s="60">
        <f t="shared" si="85"/>
        <v>0</v>
      </c>
      <c r="AO187" s="60">
        <f t="shared" si="86"/>
        <v>0</v>
      </c>
      <c r="AP187" s="60">
        <f t="shared" si="87"/>
        <v>0</v>
      </c>
      <c r="AQ187" s="60">
        <f t="shared" si="88"/>
        <v>0</v>
      </c>
      <c r="AR187" s="60">
        <f t="shared" si="89"/>
        <v>0</v>
      </c>
      <c r="AS187" s="68">
        <f t="shared" si="90"/>
        <v>0</v>
      </c>
      <c r="AT187" s="68">
        <f t="shared" si="91"/>
        <v>0</v>
      </c>
      <c r="AU187" s="69" t="str">
        <f t="shared" si="92"/>
        <v/>
      </c>
      <c r="AV187" s="68" t="str">
        <f t="shared" si="93"/>
        <v/>
      </c>
      <c r="AW187" s="67" t="str">
        <f t="shared" si="94"/>
        <v/>
      </c>
      <c r="AX187" s="68" t="str">
        <f t="shared" si="3"/>
        <v/>
      </c>
      <c r="AY187" s="69" t="str">
        <f t="shared" si="4"/>
        <v/>
      </c>
      <c r="AZ187" s="68">
        <f t="shared" si="95"/>
        <v>0</v>
      </c>
      <c r="BA187" s="67" t="str">
        <f t="shared" si="7"/>
        <v/>
      </c>
      <c r="BB187" s="69" t="str">
        <f t="shared" si="96"/>
        <v/>
      </c>
      <c r="BC187" s="68" t="str">
        <f t="shared" si="97"/>
        <v/>
      </c>
      <c r="BD187" s="67" t="str">
        <f t="shared" si="8"/>
        <v/>
      </c>
    </row>
    <row r="188" spans="1:56" ht="12" x14ac:dyDescent="0.3">
      <c r="A188" s="445"/>
      <c r="B188" s="3"/>
      <c r="C188" s="3"/>
      <c r="D188" s="387"/>
      <c r="E188" s="3"/>
      <c r="F188" s="3"/>
      <c r="G188" s="3"/>
      <c r="H188" s="4"/>
      <c r="I188" s="9"/>
      <c r="J188" s="9"/>
      <c r="K188" s="9"/>
      <c r="L188" s="9"/>
      <c r="M188" s="8"/>
      <c r="N188" s="385"/>
      <c r="O188" s="386"/>
      <c r="P188" s="383"/>
      <c r="Q188" s="3"/>
      <c r="R188" s="60"/>
      <c r="S188" s="26">
        <f t="shared" si="0"/>
        <v>0</v>
      </c>
      <c r="T188" s="26">
        <f t="shared" si="69"/>
        <v>0</v>
      </c>
      <c r="U188" s="21">
        <f t="shared" si="70"/>
        <v>0</v>
      </c>
      <c r="V188" s="42" t="str">
        <f t="shared" si="68"/>
        <v/>
      </c>
      <c r="W188" s="26" t="str">
        <f t="shared" si="71"/>
        <v/>
      </c>
      <c r="X188" s="22" t="str">
        <f t="shared" si="72"/>
        <v/>
      </c>
      <c r="Y188" s="22" t="str">
        <f t="shared" si="73"/>
        <v/>
      </c>
      <c r="Z188" s="26" t="str">
        <f t="shared" si="74"/>
        <v/>
      </c>
      <c r="AA188" s="27" t="str">
        <f t="shared" si="75"/>
        <v/>
      </c>
      <c r="AB188" s="69" t="str">
        <f t="shared" si="1"/>
        <v/>
      </c>
      <c r="AC188" s="60">
        <f t="shared" si="2"/>
        <v>0</v>
      </c>
      <c r="AD188" s="70" t="str">
        <f t="shared" si="76"/>
        <v/>
      </c>
      <c r="AE188" s="70" t="str">
        <f t="shared" si="77"/>
        <v/>
      </c>
      <c r="AF188" s="71" t="str">
        <f t="shared" si="6"/>
        <v/>
      </c>
      <c r="AG188" s="69">
        <f t="shared" si="78"/>
        <v>0</v>
      </c>
      <c r="AH188" s="60">
        <f t="shared" si="79"/>
        <v>0</v>
      </c>
      <c r="AI188" s="60">
        <f t="shared" si="80"/>
        <v>0</v>
      </c>
      <c r="AJ188" s="60">
        <f t="shared" si="81"/>
        <v>0</v>
      </c>
      <c r="AK188" s="60">
        <f t="shared" si="82"/>
        <v>0</v>
      </c>
      <c r="AL188" s="60">
        <f t="shared" si="83"/>
        <v>0</v>
      </c>
      <c r="AM188" s="60">
        <f t="shared" si="84"/>
        <v>0</v>
      </c>
      <c r="AN188" s="60">
        <f t="shared" si="85"/>
        <v>0</v>
      </c>
      <c r="AO188" s="60">
        <f t="shared" si="86"/>
        <v>0</v>
      </c>
      <c r="AP188" s="60">
        <f t="shared" si="87"/>
        <v>0</v>
      </c>
      <c r="AQ188" s="60">
        <f t="shared" si="88"/>
        <v>0</v>
      </c>
      <c r="AR188" s="60">
        <f t="shared" si="89"/>
        <v>0</v>
      </c>
      <c r="AS188" s="68">
        <f t="shared" si="90"/>
        <v>0</v>
      </c>
      <c r="AT188" s="68">
        <f t="shared" si="91"/>
        <v>0</v>
      </c>
      <c r="AU188" s="69" t="str">
        <f t="shared" si="92"/>
        <v/>
      </c>
      <c r="AV188" s="68" t="str">
        <f t="shared" si="93"/>
        <v/>
      </c>
      <c r="AW188" s="67" t="str">
        <f t="shared" si="94"/>
        <v/>
      </c>
      <c r="AX188" s="68" t="str">
        <f t="shared" si="3"/>
        <v/>
      </c>
      <c r="AY188" s="69" t="str">
        <f t="shared" si="4"/>
        <v/>
      </c>
      <c r="AZ188" s="68">
        <f t="shared" si="95"/>
        <v>0</v>
      </c>
      <c r="BA188" s="67" t="str">
        <f t="shared" si="7"/>
        <v/>
      </c>
      <c r="BB188" s="69" t="str">
        <f t="shared" si="96"/>
        <v/>
      </c>
      <c r="BC188" s="68" t="str">
        <f t="shared" si="97"/>
        <v/>
      </c>
      <c r="BD188" s="67" t="str">
        <f t="shared" si="8"/>
        <v/>
      </c>
    </row>
    <row r="189" spans="1:56" ht="12" x14ac:dyDescent="0.3">
      <c r="A189" s="445"/>
      <c r="B189" s="3"/>
      <c r="C189" s="3"/>
      <c r="D189" s="387"/>
      <c r="E189" s="3"/>
      <c r="F189" s="3"/>
      <c r="G189" s="3"/>
      <c r="H189" s="4"/>
      <c r="I189" s="9"/>
      <c r="J189" s="9"/>
      <c r="K189" s="9"/>
      <c r="L189" s="9"/>
      <c r="M189" s="8"/>
      <c r="N189" s="385"/>
      <c r="O189" s="386"/>
      <c r="P189" s="383"/>
      <c r="Q189" s="3"/>
      <c r="R189" s="60"/>
      <c r="S189" s="26">
        <f t="shared" si="0"/>
        <v>0</v>
      </c>
      <c r="T189" s="26">
        <f t="shared" si="69"/>
        <v>0</v>
      </c>
      <c r="U189" s="21">
        <f t="shared" si="70"/>
        <v>0</v>
      </c>
      <c r="V189" s="42" t="str">
        <f t="shared" si="68"/>
        <v/>
      </c>
      <c r="W189" s="26" t="str">
        <f t="shared" si="71"/>
        <v/>
      </c>
      <c r="X189" s="22" t="str">
        <f t="shared" si="72"/>
        <v/>
      </c>
      <c r="Y189" s="22" t="str">
        <f t="shared" si="73"/>
        <v/>
      </c>
      <c r="Z189" s="26" t="str">
        <f t="shared" si="74"/>
        <v/>
      </c>
      <c r="AA189" s="27" t="str">
        <f t="shared" si="75"/>
        <v/>
      </c>
      <c r="AB189" s="69" t="str">
        <f t="shared" si="1"/>
        <v/>
      </c>
      <c r="AC189" s="60">
        <f t="shared" si="2"/>
        <v>0</v>
      </c>
      <c r="AD189" s="70" t="str">
        <f t="shared" si="76"/>
        <v/>
      </c>
      <c r="AE189" s="70" t="str">
        <f t="shared" si="77"/>
        <v/>
      </c>
      <c r="AF189" s="71" t="str">
        <f t="shared" si="6"/>
        <v/>
      </c>
      <c r="AG189" s="69">
        <f t="shared" si="78"/>
        <v>0</v>
      </c>
      <c r="AH189" s="60">
        <f t="shared" si="79"/>
        <v>0</v>
      </c>
      <c r="AI189" s="60">
        <f t="shared" si="80"/>
        <v>0</v>
      </c>
      <c r="AJ189" s="60">
        <f t="shared" si="81"/>
        <v>0</v>
      </c>
      <c r="AK189" s="60">
        <f t="shared" si="82"/>
        <v>0</v>
      </c>
      <c r="AL189" s="60">
        <f t="shared" si="83"/>
        <v>0</v>
      </c>
      <c r="AM189" s="60">
        <f t="shared" si="84"/>
        <v>0</v>
      </c>
      <c r="AN189" s="60">
        <f t="shared" si="85"/>
        <v>0</v>
      </c>
      <c r="AO189" s="60">
        <f t="shared" si="86"/>
        <v>0</v>
      </c>
      <c r="AP189" s="60">
        <f t="shared" si="87"/>
        <v>0</v>
      </c>
      <c r="AQ189" s="60">
        <f t="shared" si="88"/>
        <v>0</v>
      </c>
      <c r="AR189" s="60">
        <f t="shared" si="89"/>
        <v>0</v>
      </c>
      <c r="AS189" s="68">
        <f t="shared" si="90"/>
        <v>0</v>
      </c>
      <c r="AT189" s="68">
        <f t="shared" si="91"/>
        <v>0</v>
      </c>
      <c r="AU189" s="69" t="str">
        <f t="shared" si="92"/>
        <v/>
      </c>
      <c r="AV189" s="68" t="str">
        <f t="shared" si="93"/>
        <v/>
      </c>
      <c r="AW189" s="67" t="str">
        <f t="shared" si="94"/>
        <v/>
      </c>
      <c r="AX189" s="68" t="str">
        <f t="shared" si="3"/>
        <v/>
      </c>
      <c r="AY189" s="69" t="str">
        <f t="shared" si="4"/>
        <v/>
      </c>
      <c r="AZ189" s="68">
        <f t="shared" si="95"/>
        <v>0</v>
      </c>
      <c r="BA189" s="67" t="str">
        <f t="shared" si="7"/>
        <v/>
      </c>
      <c r="BB189" s="69" t="str">
        <f t="shared" si="96"/>
        <v/>
      </c>
      <c r="BC189" s="68" t="str">
        <f t="shared" si="97"/>
        <v/>
      </c>
      <c r="BD189" s="67" t="str">
        <f t="shared" si="8"/>
        <v/>
      </c>
    </row>
    <row r="190" spans="1:56" ht="12" x14ac:dyDescent="0.3">
      <c r="A190" s="445"/>
      <c r="B190" s="3"/>
      <c r="C190" s="3"/>
      <c r="D190" s="387"/>
      <c r="E190" s="3"/>
      <c r="F190" s="3"/>
      <c r="G190" s="3"/>
      <c r="H190" s="4"/>
      <c r="I190" s="9"/>
      <c r="J190" s="9"/>
      <c r="K190" s="9"/>
      <c r="L190" s="9"/>
      <c r="M190" s="8"/>
      <c r="N190" s="385"/>
      <c r="O190" s="386"/>
      <c r="P190" s="383"/>
      <c r="Q190" s="3"/>
      <c r="R190" s="60"/>
      <c r="S190" s="26">
        <f t="shared" si="0"/>
        <v>0</v>
      </c>
      <c r="T190" s="26">
        <f t="shared" si="69"/>
        <v>0</v>
      </c>
      <c r="U190" s="21">
        <f t="shared" si="70"/>
        <v>0</v>
      </c>
      <c r="V190" s="42" t="str">
        <f t="shared" si="68"/>
        <v/>
      </c>
      <c r="W190" s="26" t="str">
        <f t="shared" si="71"/>
        <v/>
      </c>
      <c r="X190" s="22" t="str">
        <f t="shared" si="72"/>
        <v/>
      </c>
      <c r="Y190" s="22" t="str">
        <f t="shared" si="73"/>
        <v/>
      </c>
      <c r="Z190" s="26" t="str">
        <f t="shared" si="74"/>
        <v/>
      </c>
      <c r="AA190" s="27" t="str">
        <f t="shared" si="75"/>
        <v/>
      </c>
      <c r="AB190" s="69" t="str">
        <f t="shared" si="1"/>
        <v/>
      </c>
      <c r="AC190" s="60">
        <f t="shared" si="2"/>
        <v>0</v>
      </c>
      <c r="AD190" s="70" t="str">
        <f t="shared" si="76"/>
        <v/>
      </c>
      <c r="AE190" s="70" t="str">
        <f t="shared" si="77"/>
        <v/>
      </c>
      <c r="AF190" s="71" t="str">
        <f t="shared" si="6"/>
        <v/>
      </c>
      <c r="AG190" s="69">
        <f t="shared" si="78"/>
        <v>0</v>
      </c>
      <c r="AH190" s="60">
        <f t="shared" si="79"/>
        <v>0</v>
      </c>
      <c r="AI190" s="60">
        <f t="shared" si="80"/>
        <v>0</v>
      </c>
      <c r="AJ190" s="60">
        <f t="shared" si="81"/>
        <v>0</v>
      </c>
      <c r="AK190" s="60">
        <f t="shared" si="82"/>
        <v>0</v>
      </c>
      <c r="AL190" s="60">
        <f t="shared" si="83"/>
        <v>0</v>
      </c>
      <c r="AM190" s="60">
        <f t="shared" si="84"/>
        <v>0</v>
      </c>
      <c r="AN190" s="60">
        <f t="shared" si="85"/>
        <v>0</v>
      </c>
      <c r="AO190" s="60">
        <f t="shared" si="86"/>
        <v>0</v>
      </c>
      <c r="AP190" s="60">
        <f t="shared" si="87"/>
        <v>0</v>
      </c>
      <c r="AQ190" s="60">
        <f t="shared" si="88"/>
        <v>0</v>
      </c>
      <c r="AR190" s="60">
        <f t="shared" si="89"/>
        <v>0</v>
      </c>
      <c r="AS190" s="68">
        <f t="shared" si="90"/>
        <v>0</v>
      </c>
      <c r="AT190" s="68">
        <f t="shared" si="91"/>
        <v>0</v>
      </c>
      <c r="AU190" s="69" t="str">
        <f t="shared" si="92"/>
        <v/>
      </c>
      <c r="AV190" s="68" t="str">
        <f t="shared" si="93"/>
        <v/>
      </c>
      <c r="AW190" s="67" t="str">
        <f t="shared" si="94"/>
        <v/>
      </c>
      <c r="AX190" s="68" t="str">
        <f t="shared" si="3"/>
        <v/>
      </c>
      <c r="AY190" s="69" t="str">
        <f t="shared" si="4"/>
        <v/>
      </c>
      <c r="AZ190" s="68">
        <f t="shared" si="95"/>
        <v>0</v>
      </c>
      <c r="BA190" s="67" t="str">
        <f t="shared" si="7"/>
        <v/>
      </c>
      <c r="BB190" s="69" t="str">
        <f t="shared" si="96"/>
        <v/>
      </c>
      <c r="BC190" s="68" t="str">
        <f t="shared" si="97"/>
        <v/>
      </c>
      <c r="BD190" s="67" t="str">
        <f t="shared" si="8"/>
        <v/>
      </c>
    </row>
    <row r="191" spans="1:56" ht="12" x14ac:dyDescent="0.3">
      <c r="A191" s="445"/>
      <c r="B191" s="3"/>
      <c r="C191" s="3"/>
      <c r="D191" s="387"/>
      <c r="E191" s="3"/>
      <c r="F191" s="3"/>
      <c r="G191" s="3"/>
      <c r="H191" s="4"/>
      <c r="I191" s="9"/>
      <c r="J191" s="9"/>
      <c r="K191" s="9"/>
      <c r="L191" s="9"/>
      <c r="M191" s="8"/>
      <c r="N191" s="385"/>
      <c r="O191" s="386"/>
      <c r="P191" s="383"/>
      <c r="Q191" s="3"/>
      <c r="R191" s="60"/>
      <c r="S191" s="26">
        <f t="shared" si="0"/>
        <v>0</v>
      </c>
      <c r="T191" s="26">
        <f t="shared" si="69"/>
        <v>0</v>
      </c>
      <c r="U191" s="21">
        <f t="shared" si="70"/>
        <v>0</v>
      </c>
      <c r="V191" s="42" t="str">
        <f t="shared" si="68"/>
        <v/>
      </c>
      <c r="W191" s="26" t="str">
        <f t="shared" si="71"/>
        <v/>
      </c>
      <c r="X191" s="22" t="str">
        <f t="shared" si="72"/>
        <v/>
      </c>
      <c r="Y191" s="22" t="str">
        <f t="shared" si="73"/>
        <v/>
      </c>
      <c r="Z191" s="26" t="str">
        <f t="shared" si="74"/>
        <v/>
      </c>
      <c r="AA191" s="27" t="str">
        <f t="shared" si="75"/>
        <v/>
      </c>
      <c r="AB191" s="69" t="str">
        <f t="shared" si="1"/>
        <v/>
      </c>
      <c r="AC191" s="60">
        <f t="shared" si="2"/>
        <v>0</v>
      </c>
      <c r="AD191" s="70" t="str">
        <f t="shared" si="76"/>
        <v/>
      </c>
      <c r="AE191" s="70" t="str">
        <f t="shared" si="77"/>
        <v/>
      </c>
      <c r="AF191" s="71" t="str">
        <f t="shared" si="6"/>
        <v/>
      </c>
      <c r="AG191" s="69">
        <f t="shared" si="78"/>
        <v>0</v>
      </c>
      <c r="AH191" s="60">
        <f t="shared" si="79"/>
        <v>0</v>
      </c>
      <c r="AI191" s="60">
        <f t="shared" si="80"/>
        <v>0</v>
      </c>
      <c r="AJ191" s="60">
        <f t="shared" si="81"/>
        <v>0</v>
      </c>
      <c r="AK191" s="60">
        <f t="shared" si="82"/>
        <v>0</v>
      </c>
      <c r="AL191" s="60">
        <f t="shared" si="83"/>
        <v>0</v>
      </c>
      <c r="AM191" s="60">
        <f t="shared" si="84"/>
        <v>0</v>
      </c>
      <c r="AN191" s="60">
        <f t="shared" si="85"/>
        <v>0</v>
      </c>
      <c r="AO191" s="60">
        <f t="shared" si="86"/>
        <v>0</v>
      </c>
      <c r="AP191" s="60">
        <f t="shared" si="87"/>
        <v>0</v>
      </c>
      <c r="AQ191" s="60">
        <f t="shared" si="88"/>
        <v>0</v>
      </c>
      <c r="AR191" s="60">
        <f t="shared" si="89"/>
        <v>0</v>
      </c>
      <c r="AS191" s="68">
        <f t="shared" si="90"/>
        <v>0</v>
      </c>
      <c r="AT191" s="68">
        <f t="shared" si="91"/>
        <v>0</v>
      </c>
      <c r="AU191" s="69" t="str">
        <f t="shared" si="92"/>
        <v/>
      </c>
      <c r="AV191" s="68" t="str">
        <f t="shared" si="93"/>
        <v/>
      </c>
      <c r="AW191" s="67" t="str">
        <f t="shared" si="94"/>
        <v/>
      </c>
      <c r="AX191" s="68" t="str">
        <f t="shared" si="3"/>
        <v/>
      </c>
      <c r="AY191" s="69" t="str">
        <f t="shared" si="4"/>
        <v/>
      </c>
      <c r="AZ191" s="68">
        <f t="shared" si="95"/>
        <v>0</v>
      </c>
      <c r="BA191" s="67" t="str">
        <f t="shared" si="7"/>
        <v/>
      </c>
      <c r="BB191" s="69" t="str">
        <f t="shared" si="96"/>
        <v/>
      </c>
      <c r="BC191" s="68" t="str">
        <f t="shared" si="97"/>
        <v/>
      </c>
      <c r="BD191" s="67" t="str">
        <f t="shared" si="8"/>
        <v/>
      </c>
    </row>
    <row r="192" spans="1:56" ht="12" x14ac:dyDescent="0.3">
      <c r="A192" s="445"/>
      <c r="B192" s="3"/>
      <c r="C192" s="3"/>
      <c r="D192" s="387"/>
      <c r="E192" s="3"/>
      <c r="F192" s="3"/>
      <c r="G192" s="3"/>
      <c r="H192" s="4"/>
      <c r="I192" s="9"/>
      <c r="J192" s="9"/>
      <c r="K192" s="9"/>
      <c r="L192" s="9"/>
      <c r="M192" s="8"/>
      <c r="N192" s="385"/>
      <c r="O192" s="386"/>
      <c r="P192" s="383"/>
      <c r="Q192" s="3"/>
      <c r="R192" s="60"/>
      <c r="S192" s="26">
        <f t="shared" si="0"/>
        <v>0</v>
      </c>
      <c r="T192" s="26">
        <f t="shared" si="69"/>
        <v>0</v>
      </c>
      <c r="U192" s="21">
        <f t="shared" si="70"/>
        <v>0</v>
      </c>
      <c r="V192" s="42" t="str">
        <f t="shared" si="68"/>
        <v/>
      </c>
      <c r="W192" s="26" t="str">
        <f t="shared" si="71"/>
        <v/>
      </c>
      <c r="X192" s="22" t="str">
        <f t="shared" si="72"/>
        <v/>
      </c>
      <c r="Y192" s="22" t="str">
        <f t="shared" si="73"/>
        <v/>
      </c>
      <c r="Z192" s="26" t="str">
        <f t="shared" si="74"/>
        <v/>
      </c>
      <c r="AA192" s="27" t="str">
        <f t="shared" si="75"/>
        <v/>
      </c>
      <c r="AB192" s="69" t="str">
        <f t="shared" si="1"/>
        <v/>
      </c>
      <c r="AC192" s="60">
        <f t="shared" si="2"/>
        <v>0</v>
      </c>
      <c r="AD192" s="70" t="str">
        <f t="shared" si="76"/>
        <v/>
      </c>
      <c r="AE192" s="70" t="str">
        <f t="shared" si="77"/>
        <v/>
      </c>
      <c r="AF192" s="71" t="str">
        <f t="shared" si="6"/>
        <v/>
      </c>
      <c r="AG192" s="69">
        <f t="shared" si="78"/>
        <v>0</v>
      </c>
      <c r="AH192" s="60">
        <f t="shared" si="79"/>
        <v>0</v>
      </c>
      <c r="AI192" s="60">
        <f t="shared" si="80"/>
        <v>0</v>
      </c>
      <c r="AJ192" s="60">
        <f t="shared" si="81"/>
        <v>0</v>
      </c>
      <c r="AK192" s="60">
        <f t="shared" si="82"/>
        <v>0</v>
      </c>
      <c r="AL192" s="60">
        <f t="shared" si="83"/>
        <v>0</v>
      </c>
      <c r="AM192" s="60">
        <f t="shared" si="84"/>
        <v>0</v>
      </c>
      <c r="AN192" s="60">
        <f t="shared" si="85"/>
        <v>0</v>
      </c>
      <c r="AO192" s="60">
        <f t="shared" si="86"/>
        <v>0</v>
      </c>
      <c r="AP192" s="60">
        <f t="shared" si="87"/>
        <v>0</v>
      </c>
      <c r="AQ192" s="60">
        <f t="shared" si="88"/>
        <v>0</v>
      </c>
      <c r="AR192" s="60">
        <f t="shared" si="89"/>
        <v>0</v>
      </c>
      <c r="AS192" s="68">
        <f t="shared" si="90"/>
        <v>0</v>
      </c>
      <c r="AT192" s="68">
        <f t="shared" si="91"/>
        <v>0</v>
      </c>
      <c r="AU192" s="69" t="str">
        <f t="shared" si="92"/>
        <v/>
      </c>
      <c r="AV192" s="68" t="str">
        <f t="shared" si="93"/>
        <v/>
      </c>
      <c r="AW192" s="67" t="str">
        <f t="shared" si="94"/>
        <v/>
      </c>
      <c r="AX192" s="68" t="str">
        <f t="shared" si="3"/>
        <v/>
      </c>
      <c r="AY192" s="69" t="str">
        <f t="shared" si="4"/>
        <v/>
      </c>
      <c r="AZ192" s="68">
        <f t="shared" si="95"/>
        <v>0</v>
      </c>
      <c r="BA192" s="67" t="str">
        <f t="shared" si="7"/>
        <v/>
      </c>
      <c r="BB192" s="69" t="str">
        <f t="shared" si="96"/>
        <v/>
      </c>
      <c r="BC192" s="68" t="str">
        <f t="shared" si="97"/>
        <v/>
      </c>
      <c r="BD192" s="67" t="str">
        <f t="shared" si="8"/>
        <v/>
      </c>
    </row>
    <row r="193" spans="1:56" ht="12" x14ac:dyDescent="0.3">
      <c r="A193" s="445"/>
      <c r="B193" s="3"/>
      <c r="C193" s="3"/>
      <c r="D193" s="387"/>
      <c r="E193" s="3"/>
      <c r="F193" s="3"/>
      <c r="G193" s="3"/>
      <c r="H193" s="4"/>
      <c r="I193" s="9"/>
      <c r="J193" s="9"/>
      <c r="K193" s="9"/>
      <c r="L193" s="9"/>
      <c r="M193" s="8"/>
      <c r="N193" s="385"/>
      <c r="O193" s="386"/>
      <c r="P193" s="383"/>
      <c r="Q193" s="3"/>
      <c r="R193" s="60"/>
      <c r="S193" s="26">
        <f t="shared" si="0"/>
        <v>0</v>
      </c>
      <c r="T193" s="26">
        <f t="shared" si="69"/>
        <v>0</v>
      </c>
      <c r="U193" s="21">
        <f t="shared" si="70"/>
        <v>0</v>
      </c>
      <c r="V193" s="42" t="str">
        <f t="shared" si="68"/>
        <v/>
      </c>
      <c r="W193" s="26" t="str">
        <f t="shared" si="71"/>
        <v/>
      </c>
      <c r="X193" s="22" t="str">
        <f t="shared" si="72"/>
        <v/>
      </c>
      <c r="Y193" s="22" t="str">
        <f t="shared" si="73"/>
        <v/>
      </c>
      <c r="Z193" s="26" t="str">
        <f t="shared" si="74"/>
        <v/>
      </c>
      <c r="AA193" s="27" t="str">
        <f t="shared" si="75"/>
        <v/>
      </c>
      <c r="AB193" s="69" t="str">
        <f t="shared" si="1"/>
        <v/>
      </c>
      <c r="AC193" s="60">
        <f t="shared" si="2"/>
        <v>0</v>
      </c>
      <c r="AD193" s="70" t="str">
        <f t="shared" si="76"/>
        <v/>
      </c>
      <c r="AE193" s="70" t="str">
        <f t="shared" si="77"/>
        <v/>
      </c>
      <c r="AF193" s="71" t="str">
        <f t="shared" si="6"/>
        <v/>
      </c>
      <c r="AG193" s="69">
        <f t="shared" si="78"/>
        <v>0</v>
      </c>
      <c r="AH193" s="60">
        <f t="shared" si="79"/>
        <v>0</v>
      </c>
      <c r="AI193" s="60">
        <f t="shared" si="80"/>
        <v>0</v>
      </c>
      <c r="AJ193" s="60">
        <f t="shared" si="81"/>
        <v>0</v>
      </c>
      <c r="AK193" s="60">
        <f t="shared" si="82"/>
        <v>0</v>
      </c>
      <c r="AL193" s="60">
        <f t="shared" si="83"/>
        <v>0</v>
      </c>
      <c r="AM193" s="60">
        <f t="shared" si="84"/>
        <v>0</v>
      </c>
      <c r="AN193" s="60">
        <f t="shared" si="85"/>
        <v>0</v>
      </c>
      <c r="AO193" s="60">
        <f t="shared" si="86"/>
        <v>0</v>
      </c>
      <c r="AP193" s="60">
        <f t="shared" si="87"/>
        <v>0</v>
      </c>
      <c r="AQ193" s="60">
        <f t="shared" si="88"/>
        <v>0</v>
      </c>
      <c r="AR193" s="60">
        <f t="shared" si="89"/>
        <v>0</v>
      </c>
      <c r="AS193" s="68">
        <f t="shared" si="90"/>
        <v>0</v>
      </c>
      <c r="AT193" s="68">
        <f t="shared" si="91"/>
        <v>0</v>
      </c>
      <c r="AU193" s="69" t="str">
        <f t="shared" si="92"/>
        <v/>
      </c>
      <c r="AV193" s="68" t="str">
        <f t="shared" si="93"/>
        <v/>
      </c>
      <c r="AW193" s="67" t="str">
        <f t="shared" si="94"/>
        <v/>
      </c>
      <c r="AX193" s="68" t="str">
        <f t="shared" si="3"/>
        <v/>
      </c>
      <c r="AY193" s="69" t="str">
        <f t="shared" si="4"/>
        <v/>
      </c>
      <c r="AZ193" s="68">
        <f t="shared" si="95"/>
        <v>0</v>
      </c>
      <c r="BA193" s="67" t="str">
        <f t="shared" si="7"/>
        <v/>
      </c>
      <c r="BB193" s="69" t="str">
        <f t="shared" si="96"/>
        <v/>
      </c>
      <c r="BC193" s="68" t="str">
        <f t="shared" si="97"/>
        <v/>
      </c>
      <c r="BD193" s="67" t="str">
        <f t="shared" si="8"/>
        <v/>
      </c>
    </row>
    <row r="194" spans="1:56" ht="12" x14ac:dyDescent="0.3">
      <c r="A194" s="445"/>
      <c r="B194" s="3"/>
      <c r="C194" s="3"/>
      <c r="D194" s="387"/>
      <c r="E194" s="3"/>
      <c r="F194" s="3"/>
      <c r="G194" s="3"/>
      <c r="H194" s="4"/>
      <c r="I194" s="9"/>
      <c r="J194" s="9"/>
      <c r="K194" s="9"/>
      <c r="L194" s="9"/>
      <c r="M194" s="8"/>
      <c r="N194" s="385"/>
      <c r="O194" s="386"/>
      <c r="P194" s="383"/>
      <c r="Q194" s="3"/>
      <c r="R194" s="60"/>
      <c r="S194" s="26">
        <f t="shared" si="0"/>
        <v>0</v>
      </c>
      <c r="T194" s="26">
        <f t="shared" si="69"/>
        <v>0</v>
      </c>
      <c r="U194" s="21">
        <f t="shared" si="70"/>
        <v>0</v>
      </c>
      <c r="V194" s="42" t="str">
        <f t="shared" si="68"/>
        <v/>
      </c>
      <c r="W194" s="26" t="str">
        <f t="shared" si="71"/>
        <v/>
      </c>
      <c r="X194" s="22" t="str">
        <f t="shared" si="72"/>
        <v/>
      </c>
      <c r="Y194" s="22" t="str">
        <f t="shared" si="73"/>
        <v/>
      </c>
      <c r="Z194" s="26" t="str">
        <f t="shared" si="74"/>
        <v/>
      </c>
      <c r="AA194" s="27" t="str">
        <f t="shared" si="75"/>
        <v/>
      </c>
      <c r="AB194" s="69" t="str">
        <f t="shared" si="1"/>
        <v/>
      </c>
      <c r="AC194" s="60">
        <f t="shared" si="2"/>
        <v>0</v>
      </c>
      <c r="AD194" s="70" t="str">
        <f t="shared" si="76"/>
        <v/>
      </c>
      <c r="AE194" s="70" t="str">
        <f t="shared" si="77"/>
        <v/>
      </c>
      <c r="AF194" s="71" t="str">
        <f t="shared" si="6"/>
        <v/>
      </c>
      <c r="AG194" s="69">
        <f t="shared" si="78"/>
        <v>0</v>
      </c>
      <c r="AH194" s="60">
        <f t="shared" si="79"/>
        <v>0</v>
      </c>
      <c r="AI194" s="60">
        <f t="shared" si="80"/>
        <v>0</v>
      </c>
      <c r="AJ194" s="60">
        <f t="shared" si="81"/>
        <v>0</v>
      </c>
      <c r="AK194" s="60">
        <f t="shared" si="82"/>
        <v>0</v>
      </c>
      <c r="AL194" s="60">
        <f t="shared" si="83"/>
        <v>0</v>
      </c>
      <c r="AM194" s="60">
        <f t="shared" si="84"/>
        <v>0</v>
      </c>
      <c r="AN194" s="60">
        <f t="shared" si="85"/>
        <v>0</v>
      </c>
      <c r="AO194" s="60">
        <f t="shared" si="86"/>
        <v>0</v>
      </c>
      <c r="AP194" s="60">
        <f t="shared" si="87"/>
        <v>0</v>
      </c>
      <c r="AQ194" s="60">
        <f t="shared" si="88"/>
        <v>0</v>
      </c>
      <c r="AR194" s="60">
        <f t="shared" si="89"/>
        <v>0</v>
      </c>
      <c r="AS194" s="68">
        <f t="shared" si="90"/>
        <v>0</v>
      </c>
      <c r="AT194" s="68">
        <f t="shared" si="91"/>
        <v>0</v>
      </c>
      <c r="AU194" s="69" t="str">
        <f t="shared" si="92"/>
        <v/>
      </c>
      <c r="AV194" s="68" t="str">
        <f t="shared" si="93"/>
        <v/>
      </c>
      <c r="AW194" s="67" t="str">
        <f t="shared" si="94"/>
        <v/>
      </c>
      <c r="AX194" s="68" t="str">
        <f t="shared" si="3"/>
        <v/>
      </c>
      <c r="AY194" s="69" t="str">
        <f t="shared" si="4"/>
        <v/>
      </c>
      <c r="AZ194" s="68">
        <f t="shared" si="95"/>
        <v>0</v>
      </c>
      <c r="BA194" s="67" t="str">
        <f t="shared" si="7"/>
        <v/>
      </c>
      <c r="BB194" s="69" t="str">
        <f t="shared" si="96"/>
        <v/>
      </c>
      <c r="BC194" s="68" t="str">
        <f t="shared" si="97"/>
        <v/>
      </c>
      <c r="BD194" s="67" t="str">
        <f t="shared" si="8"/>
        <v/>
      </c>
    </row>
    <row r="195" spans="1:56" ht="12" x14ac:dyDescent="0.3">
      <c r="A195" s="445"/>
      <c r="B195" s="3"/>
      <c r="C195" s="3"/>
      <c r="D195" s="387"/>
      <c r="E195" s="3"/>
      <c r="F195" s="3"/>
      <c r="G195" s="3"/>
      <c r="H195" s="4"/>
      <c r="I195" s="9"/>
      <c r="J195" s="9"/>
      <c r="K195" s="9"/>
      <c r="L195" s="9"/>
      <c r="M195" s="8"/>
      <c r="N195" s="385"/>
      <c r="O195" s="386"/>
      <c r="P195" s="383"/>
      <c r="Q195" s="3"/>
      <c r="R195" s="60"/>
      <c r="S195" s="26">
        <f t="shared" si="0"/>
        <v>0</v>
      </c>
      <c r="T195" s="26">
        <f t="shared" si="69"/>
        <v>0</v>
      </c>
      <c r="U195" s="21">
        <f t="shared" si="70"/>
        <v>0</v>
      </c>
      <c r="V195" s="42" t="str">
        <f t="shared" si="68"/>
        <v/>
      </c>
      <c r="W195" s="26" t="str">
        <f t="shared" si="71"/>
        <v/>
      </c>
      <c r="X195" s="22" t="str">
        <f t="shared" si="72"/>
        <v/>
      </c>
      <c r="Y195" s="22" t="str">
        <f t="shared" si="73"/>
        <v/>
      </c>
      <c r="Z195" s="26" t="str">
        <f t="shared" si="74"/>
        <v/>
      </c>
      <c r="AA195" s="27" t="str">
        <f t="shared" si="75"/>
        <v/>
      </c>
      <c r="AB195" s="69" t="str">
        <f t="shared" si="1"/>
        <v/>
      </c>
      <c r="AC195" s="60">
        <f t="shared" si="2"/>
        <v>0</v>
      </c>
      <c r="AD195" s="70" t="str">
        <f t="shared" si="76"/>
        <v/>
      </c>
      <c r="AE195" s="70" t="str">
        <f t="shared" si="77"/>
        <v/>
      </c>
      <c r="AF195" s="71" t="str">
        <f t="shared" si="6"/>
        <v/>
      </c>
      <c r="AG195" s="69">
        <f t="shared" si="78"/>
        <v>0</v>
      </c>
      <c r="AH195" s="60">
        <f t="shared" si="79"/>
        <v>0</v>
      </c>
      <c r="AI195" s="60">
        <f t="shared" si="80"/>
        <v>0</v>
      </c>
      <c r="AJ195" s="60">
        <f t="shared" si="81"/>
        <v>0</v>
      </c>
      <c r="AK195" s="60">
        <f t="shared" si="82"/>
        <v>0</v>
      </c>
      <c r="AL195" s="60">
        <f t="shared" si="83"/>
        <v>0</v>
      </c>
      <c r="AM195" s="60">
        <f t="shared" si="84"/>
        <v>0</v>
      </c>
      <c r="AN195" s="60">
        <f t="shared" si="85"/>
        <v>0</v>
      </c>
      <c r="AO195" s="60">
        <f t="shared" si="86"/>
        <v>0</v>
      </c>
      <c r="AP195" s="60">
        <f t="shared" si="87"/>
        <v>0</v>
      </c>
      <c r="AQ195" s="60">
        <f t="shared" si="88"/>
        <v>0</v>
      </c>
      <c r="AR195" s="60">
        <f t="shared" si="89"/>
        <v>0</v>
      </c>
      <c r="AS195" s="68">
        <f t="shared" si="90"/>
        <v>0</v>
      </c>
      <c r="AT195" s="68">
        <f t="shared" si="91"/>
        <v>0</v>
      </c>
      <c r="AU195" s="69" t="str">
        <f t="shared" si="92"/>
        <v/>
      </c>
      <c r="AV195" s="68" t="str">
        <f t="shared" si="93"/>
        <v/>
      </c>
      <c r="AW195" s="67" t="str">
        <f t="shared" si="94"/>
        <v/>
      </c>
      <c r="AX195" s="68" t="str">
        <f t="shared" si="3"/>
        <v/>
      </c>
      <c r="AY195" s="69" t="str">
        <f t="shared" si="4"/>
        <v/>
      </c>
      <c r="AZ195" s="68">
        <f t="shared" si="95"/>
        <v>0</v>
      </c>
      <c r="BA195" s="67" t="str">
        <f t="shared" si="7"/>
        <v/>
      </c>
      <c r="BB195" s="69" t="str">
        <f t="shared" si="96"/>
        <v/>
      </c>
      <c r="BC195" s="68" t="str">
        <f t="shared" si="97"/>
        <v/>
      </c>
      <c r="BD195" s="67" t="str">
        <f t="shared" si="8"/>
        <v/>
      </c>
    </row>
    <row r="196" spans="1:56" ht="12" x14ac:dyDescent="0.3">
      <c r="A196" s="445"/>
      <c r="B196" s="3"/>
      <c r="C196" s="3"/>
      <c r="D196" s="387"/>
      <c r="E196" s="3"/>
      <c r="F196" s="3"/>
      <c r="G196" s="3"/>
      <c r="H196" s="4"/>
      <c r="I196" s="9"/>
      <c r="J196" s="9"/>
      <c r="K196" s="9"/>
      <c r="L196" s="9"/>
      <c r="M196" s="8"/>
      <c r="N196" s="385"/>
      <c r="O196" s="386"/>
      <c r="P196" s="383"/>
      <c r="Q196" s="3"/>
      <c r="R196" s="60"/>
      <c r="S196" s="26">
        <f t="shared" si="0"/>
        <v>0</v>
      </c>
      <c r="T196" s="26">
        <f t="shared" si="69"/>
        <v>0</v>
      </c>
      <c r="U196" s="21">
        <f t="shared" si="70"/>
        <v>0</v>
      </c>
      <c r="V196" s="42" t="str">
        <f t="shared" si="68"/>
        <v/>
      </c>
      <c r="W196" s="26" t="str">
        <f t="shared" si="71"/>
        <v/>
      </c>
      <c r="X196" s="22" t="str">
        <f t="shared" si="72"/>
        <v/>
      </c>
      <c r="Y196" s="22" t="str">
        <f t="shared" si="73"/>
        <v/>
      </c>
      <c r="Z196" s="26" t="str">
        <f t="shared" si="74"/>
        <v/>
      </c>
      <c r="AA196" s="27" t="str">
        <f t="shared" si="75"/>
        <v/>
      </c>
      <c r="AB196" s="69" t="str">
        <f t="shared" si="1"/>
        <v/>
      </c>
      <c r="AC196" s="60">
        <f t="shared" si="2"/>
        <v>0</v>
      </c>
      <c r="AD196" s="70" t="str">
        <f t="shared" si="76"/>
        <v/>
      </c>
      <c r="AE196" s="70" t="str">
        <f t="shared" si="77"/>
        <v/>
      </c>
      <c r="AF196" s="71" t="str">
        <f t="shared" si="6"/>
        <v/>
      </c>
      <c r="AG196" s="69">
        <f t="shared" si="78"/>
        <v>0</v>
      </c>
      <c r="AH196" s="60">
        <f t="shared" si="79"/>
        <v>0</v>
      </c>
      <c r="AI196" s="60">
        <f t="shared" si="80"/>
        <v>0</v>
      </c>
      <c r="AJ196" s="60">
        <f t="shared" si="81"/>
        <v>0</v>
      </c>
      <c r="AK196" s="60">
        <f t="shared" si="82"/>
        <v>0</v>
      </c>
      <c r="AL196" s="60">
        <f t="shared" si="83"/>
        <v>0</v>
      </c>
      <c r="AM196" s="60">
        <f t="shared" si="84"/>
        <v>0</v>
      </c>
      <c r="AN196" s="60">
        <f t="shared" si="85"/>
        <v>0</v>
      </c>
      <c r="AO196" s="60">
        <f t="shared" si="86"/>
        <v>0</v>
      </c>
      <c r="AP196" s="60">
        <f t="shared" si="87"/>
        <v>0</v>
      </c>
      <c r="AQ196" s="60">
        <f t="shared" si="88"/>
        <v>0</v>
      </c>
      <c r="AR196" s="60">
        <f t="shared" si="89"/>
        <v>0</v>
      </c>
      <c r="AS196" s="68">
        <f t="shared" si="90"/>
        <v>0</v>
      </c>
      <c r="AT196" s="68">
        <f t="shared" si="91"/>
        <v>0</v>
      </c>
      <c r="AU196" s="69" t="str">
        <f t="shared" si="92"/>
        <v/>
      </c>
      <c r="AV196" s="68" t="str">
        <f t="shared" si="93"/>
        <v/>
      </c>
      <c r="AW196" s="67" t="str">
        <f t="shared" si="94"/>
        <v/>
      </c>
      <c r="AX196" s="68" t="str">
        <f t="shared" si="3"/>
        <v/>
      </c>
      <c r="AY196" s="69" t="str">
        <f t="shared" si="4"/>
        <v/>
      </c>
      <c r="AZ196" s="68">
        <f t="shared" si="95"/>
        <v>0</v>
      </c>
      <c r="BA196" s="67" t="str">
        <f t="shared" si="7"/>
        <v/>
      </c>
      <c r="BB196" s="69" t="str">
        <f t="shared" si="96"/>
        <v/>
      </c>
      <c r="BC196" s="68" t="str">
        <f t="shared" si="97"/>
        <v/>
      </c>
      <c r="BD196" s="67" t="str">
        <f t="shared" si="8"/>
        <v/>
      </c>
    </row>
    <row r="197" spans="1:56" ht="12" x14ac:dyDescent="0.3">
      <c r="A197" s="445"/>
      <c r="B197" s="3"/>
      <c r="C197" s="3"/>
      <c r="D197" s="387"/>
      <c r="E197" s="3"/>
      <c r="F197" s="3"/>
      <c r="G197" s="3"/>
      <c r="H197" s="4"/>
      <c r="I197" s="9"/>
      <c r="J197" s="9"/>
      <c r="K197" s="9"/>
      <c r="L197" s="9"/>
      <c r="M197" s="8"/>
      <c r="N197" s="385"/>
      <c r="O197" s="386"/>
      <c r="P197" s="383"/>
      <c r="Q197" s="3"/>
      <c r="R197" s="60"/>
      <c r="S197" s="26">
        <f t="shared" si="0"/>
        <v>0</v>
      </c>
      <c r="T197" s="26">
        <f t="shared" si="69"/>
        <v>0</v>
      </c>
      <c r="U197" s="21">
        <f t="shared" si="70"/>
        <v>0</v>
      </c>
      <c r="V197" s="42" t="str">
        <f t="shared" si="68"/>
        <v/>
      </c>
      <c r="W197" s="26" t="str">
        <f t="shared" si="71"/>
        <v/>
      </c>
      <c r="X197" s="22" t="str">
        <f t="shared" si="72"/>
        <v/>
      </c>
      <c r="Y197" s="22" t="str">
        <f t="shared" si="73"/>
        <v/>
      </c>
      <c r="Z197" s="26" t="str">
        <f t="shared" si="74"/>
        <v/>
      </c>
      <c r="AA197" s="27" t="str">
        <f t="shared" si="75"/>
        <v/>
      </c>
      <c r="AB197" s="69" t="str">
        <f t="shared" si="1"/>
        <v/>
      </c>
      <c r="AC197" s="60">
        <f t="shared" si="2"/>
        <v>0</v>
      </c>
      <c r="AD197" s="70" t="str">
        <f t="shared" si="76"/>
        <v/>
      </c>
      <c r="AE197" s="70" t="str">
        <f t="shared" si="77"/>
        <v/>
      </c>
      <c r="AF197" s="71" t="str">
        <f t="shared" si="6"/>
        <v/>
      </c>
      <c r="AG197" s="69">
        <f t="shared" si="78"/>
        <v>0</v>
      </c>
      <c r="AH197" s="60">
        <f t="shared" si="79"/>
        <v>0</v>
      </c>
      <c r="AI197" s="60">
        <f t="shared" si="80"/>
        <v>0</v>
      </c>
      <c r="AJ197" s="60">
        <f t="shared" si="81"/>
        <v>0</v>
      </c>
      <c r="AK197" s="60">
        <f t="shared" si="82"/>
        <v>0</v>
      </c>
      <c r="AL197" s="60">
        <f t="shared" si="83"/>
        <v>0</v>
      </c>
      <c r="AM197" s="60">
        <f t="shared" si="84"/>
        <v>0</v>
      </c>
      <c r="AN197" s="60">
        <f t="shared" si="85"/>
        <v>0</v>
      </c>
      <c r="AO197" s="60">
        <f t="shared" si="86"/>
        <v>0</v>
      </c>
      <c r="AP197" s="60">
        <f t="shared" si="87"/>
        <v>0</v>
      </c>
      <c r="AQ197" s="60">
        <f t="shared" si="88"/>
        <v>0</v>
      </c>
      <c r="AR197" s="60">
        <f t="shared" si="89"/>
        <v>0</v>
      </c>
      <c r="AS197" s="68">
        <f t="shared" si="90"/>
        <v>0</v>
      </c>
      <c r="AT197" s="68">
        <f t="shared" si="91"/>
        <v>0</v>
      </c>
      <c r="AU197" s="69" t="str">
        <f t="shared" si="92"/>
        <v/>
      </c>
      <c r="AV197" s="68" t="str">
        <f t="shared" si="93"/>
        <v/>
      </c>
      <c r="AW197" s="67" t="str">
        <f t="shared" si="94"/>
        <v/>
      </c>
      <c r="AX197" s="68" t="str">
        <f t="shared" si="3"/>
        <v/>
      </c>
      <c r="AY197" s="69" t="str">
        <f t="shared" si="4"/>
        <v/>
      </c>
      <c r="AZ197" s="68">
        <f t="shared" si="95"/>
        <v>0</v>
      </c>
      <c r="BA197" s="67" t="str">
        <f t="shared" si="7"/>
        <v/>
      </c>
      <c r="BB197" s="69" t="str">
        <f t="shared" si="96"/>
        <v/>
      </c>
      <c r="BC197" s="68" t="str">
        <f t="shared" si="97"/>
        <v/>
      </c>
      <c r="BD197" s="67" t="str">
        <f t="shared" si="8"/>
        <v/>
      </c>
    </row>
    <row r="198" spans="1:56" ht="12" x14ac:dyDescent="0.3">
      <c r="A198" s="445"/>
      <c r="B198" s="3"/>
      <c r="C198" s="3"/>
      <c r="D198" s="387"/>
      <c r="E198" s="3"/>
      <c r="F198" s="3"/>
      <c r="G198" s="3"/>
      <c r="H198" s="4"/>
      <c r="I198" s="9"/>
      <c r="J198" s="9"/>
      <c r="K198" s="9"/>
      <c r="L198" s="9"/>
      <c r="M198" s="8"/>
      <c r="N198" s="385"/>
      <c r="O198" s="386"/>
      <c r="P198" s="383"/>
      <c r="Q198" s="3"/>
      <c r="R198" s="60"/>
      <c r="S198" s="26">
        <f t="shared" si="0"/>
        <v>0</v>
      </c>
      <c r="T198" s="26">
        <f t="shared" si="69"/>
        <v>0</v>
      </c>
      <c r="U198" s="21">
        <f t="shared" si="70"/>
        <v>0</v>
      </c>
      <c r="V198" s="42" t="str">
        <f t="shared" si="68"/>
        <v/>
      </c>
      <c r="W198" s="26" t="str">
        <f t="shared" si="71"/>
        <v/>
      </c>
      <c r="X198" s="22" t="str">
        <f t="shared" si="72"/>
        <v/>
      </c>
      <c r="Y198" s="22" t="str">
        <f t="shared" si="73"/>
        <v/>
      </c>
      <c r="Z198" s="26" t="str">
        <f t="shared" si="74"/>
        <v/>
      </c>
      <c r="AA198" s="27" t="str">
        <f t="shared" si="75"/>
        <v/>
      </c>
      <c r="AB198" s="69" t="str">
        <f t="shared" si="1"/>
        <v/>
      </c>
      <c r="AC198" s="60">
        <f t="shared" si="2"/>
        <v>0</v>
      </c>
      <c r="AD198" s="70" t="str">
        <f t="shared" si="76"/>
        <v/>
      </c>
      <c r="AE198" s="70" t="str">
        <f t="shared" si="77"/>
        <v/>
      </c>
      <c r="AF198" s="71" t="str">
        <f t="shared" si="6"/>
        <v/>
      </c>
      <c r="AG198" s="69">
        <f t="shared" si="78"/>
        <v>0</v>
      </c>
      <c r="AH198" s="60">
        <f t="shared" si="79"/>
        <v>0</v>
      </c>
      <c r="AI198" s="60">
        <f t="shared" si="80"/>
        <v>0</v>
      </c>
      <c r="AJ198" s="60">
        <f t="shared" si="81"/>
        <v>0</v>
      </c>
      <c r="AK198" s="60">
        <f t="shared" si="82"/>
        <v>0</v>
      </c>
      <c r="AL198" s="60">
        <f t="shared" si="83"/>
        <v>0</v>
      </c>
      <c r="AM198" s="60">
        <f t="shared" si="84"/>
        <v>0</v>
      </c>
      <c r="AN198" s="60">
        <f t="shared" si="85"/>
        <v>0</v>
      </c>
      <c r="AO198" s="60">
        <f t="shared" si="86"/>
        <v>0</v>
      </c>
      <c r="AP198" s="60">
        <f t="shared" si="87"/>
        <v>0</v>
      </c>
      <c r="AQ198" s="60">
        <f t="shared" si="88"/>
        <v>0</v>
      </c>
      <c r="AR198" s="60">
        <f t="shared" si="89"/>
        <v>0</v>
      </c>
      <c r="AS198" s="68">
        <f t="shared" si="90"/>
        <v>0</v>
      </c>
      <c r="AT198" s="68">
        <f t="shared" si="91"/>
        <v>0</v>
      </c>
      <c r="AU198" s="69" t="str">
        <f t="shared" si="92"/>
        <v/>
      </c>
      <c r="AV198" s="68" t="str">
        <f t="shared" si="93"/>
        <v/>
      </c>
      <c r="AW198" s="67" t="str">
        <f t="shared" si="94"/>
        <v/>
      </c>
      <c r="AX198" s="68" t="str">
        <f t="shared" si="3"/>
        <v/>
      </c>
      <c r="AY198" s="69" t="str">
        <f t="shared" si="4"/>
        <v/>
      </c>
      <c r="AZ198" s="68">
        <f t="shared" si="95"/>
        <v>0</v>
      </c>
      <c r="BA198" s="67" t="str">
        <f t="shared" si="7"/>
        <v/>
      </c>
      <c r="BB198" s="69" t="str">
        <f t="shared" si="96"/>
        <v/>
      </c>
      <c r="BC198" s="68" t="str">
        <f t="shared" si="97"/>
        <v/>
      </c>
      <c r="BD198" s="67" t="str">
        <f t="shared" si="8"/>
        <v/>
      </c>
    </row>
    <row r="199" spans="1:56" ht="12" x14ac:dyDescent="0.3">
      <c r="A199" s="445"/>
      <c r="B199" s="3"/>
      <c r="C199" s="3"/>
      <c r="D199" s="387"/>
      <c r="E199" s="3"/>
      <c r="F199" s="3"/>
      <c r="G199" s="3"/>
      <c r="H199" s="4"/>
      <c r="I199" s="9"/>
      <c r="J199" s="9"/>
      <c r="K199" s="9"/>
      <c r="L199" s="9"/>
      <c r="M199" s="8"/>
      <c r="N199" s="385"/>
      <c r="O199" s="386"/>
      <c r="P199" s="383"/>
      <c r="Q199" s="3"/>
      <c r="R199" s="60"/>
      <c r="S199" s="26">
        <f t="shared" si="0"/>
        <v>0</v>
      </c>
      <c r="T199" s="26">
        <f t="shared" si="69"/>
        <v>0</v>
      </c>
      <c r="U199" s="21">
        <f t="shared" si="70"/>
        <v>0</v>
      </c>
      <c r="V199" s="42" t="str">
        <f t="shared" si="68"/>
        <v/>
      </c>
      <c r="W199" s="26" t="str">
        <f t="shared" si="71"/>
        <v/>
      </c>
      <c r="X199" s="22" t="str">
        <f t="shared" si="72"/>
        <v/>
      </c>
      <c r="Y199" s="22" t="str">
        <f t="shared" si="73"/>
        <v/>
      </c>
      <c r="Z199" s="26" t="str">
        <f t="shared" si="74"/>
        <v/>
      </c>
      <c r="AA199" s="27" t="str">
        <f t="shared" si="75"/>
        <v/>
      </c>
      <c r="AB199" s="69" t="str">
        <f t="shared" si="1"/>
        <v/>
      </c>
      <c r="AC199" s="60">
        <f t="shared" si="2"/>
        <v>0</v>
      </c>
      <c r="AD199" s="70" t="str">
        <f t="shared" si="76"/>
        <v/>
      </c>
      <c r="AE199" s="70" t="str">
        <f t="shared" si="77"/>
        <v/>
      </c>
      <c r="AF199" s="71" t="str">
        <f t="shared" si="6"/>
        <v/>
      </c>
      <c r="AG199" s="69">
        <f t="shared" si="78"/>
        <v>0</v>
      </c>
      <c r="AH199" s="60">
        <f t="shared" si="79"/>
        <v>0</v>
      </c>
      <c r="AI199" s="60">
        <f t="shared" si="80"/>
        <v>0</v>
      </c>
      <c r="AJ199" s="60">
        <f t="shared" si="81"/>
        <v>0</v>
      </c>
      <c r="AK199" s="60">
        <f t="shared" si="82"/>
        <v>0</v>
      </c>
      <c r="AL199" s="60">
        <f t="shared" si="83"/>
        <v>0</v>
      </c>
      <c r="AM199" s="60">
        <f t="shared" si="84"/>
        <v>0</v>
      </c>
      <c r="AN199" s="60">
        <f t="shared" si="85"/>
        <v>0</v>
      </c>
      <c r="AO199" s="60">
        <f t="shared" si="86"/>
        <v>0</v>
      </c>
      <c r="AP199" s="60">
        <f t="shared" si="87"/>
        <v>0</v>
      </c>
      <c r="AQ199" s="60">
        <f t="shared" si="88"/>
        <v>0</v>
      </c>
      <c r="AR199" s="60">
        <f t="shared" si="89"/>
        <v>0</v>
      </c>
      <c r="AS199" s="68">
        <f t="shared" si="90"/>
        <v>0</v>
      </c>
      <c r="AT199" s="68">
        <f t="shared" si="91"/>
        <v>0</v>
      </c>
      <c r="AU199" s="69" t="str">
        <f t="shared" si="92"/>
        <v/>
      </c>
      <c r="AV199" s="68" t="str">
        <f t="shared" si="93"/>
        <v/>
      </c>
      <c r="AW199" s="67" t="str">
        <f t="shared" si="94"/>
        <v/>
      </c>
      <c r="AX199" s="68" t="str">
        <f t="shared" si="3"/>
        <v/>
      </c>
      <c r="AY199" s="69" t="str">
        <f t="shared" si="4"/>
        <v/>
      </c>
      <c r="AZ199" s="68">
        <f t="shared" si="95"/>
        <v>0</v>
      </c>
      <c r="BA199" s="67" t="str">
        <f t="shared" si="7"/>
        <v/>
      </c>
      <c r="BB199" s="69" t="str">
        <f t="shared" si="96"/>
        <v/>
      </c>
      <c r="BC199" s="68" t="str">
        <f t="shared" si="97"/>
        <v/>
      </c>
      <c r="BD199" s="67" t="str">
        <f t="shared" si="8"/>
        <v/>
      </c>
    </row>
    <row r="200" spans="1:56" ht="12" x14ac:dyDescent="0.3">
      <c r="A200" s="445"/>
      <c r="B200" s="3"/>
      <c r="C200" s="3"/>
      <c r="D200" s="387"/>
      <c r="E200" s="3"/>
      <c r="F200" s="3"/>
      <c r="G200" s="3"/>
      <c r="H200" s="4"/>
      <c r="I200" s="9"/>
      <c r="J200" s="9"/>
      <c r="K200" s="9"/>
      <c r="L200" s="9"/>
      <c r="M200" s="8"/>
      <c r="N200" s="385"/>
      <c r="O200" s="386"/>
      <c r="P200" s="383"/>
      <c r="Q200" s="3"/>
      <c r="R200" s="60"/>
      <c r="S200" s="26">
        <f t="shared" si="0"/>
        <v>0</v>
      </c>
      <c r="T200" s="26">
        <f t="shared" si="69"/>
        <v>0</v>
      </c>
      <c r="U200" s="21">
        <f t="shared" si="70"/>
        <v>0</v>
      </c>
      <c r="V200" s="42" t="str">
        <f t="shared" si="68"/>
        <v/>
      </c>
      <c r="W200" s="26" t="str">
        <f t="shared" si="71"/>
        <v/>
      </c>
      <c r="X200" s="22" t="str">
        <f t="shared" si="72"/>
        <v/>
      </c>
      <c r="Y200" s="22" t="str">
        <f t="shared" si="73"/>
        <v/>
      </c>
      <c r="Z200" s="26" t="str">
        <f t="shared" si="74"/>
        <v/>
      </c>
      <c r="AA200" s="27" t="str">
        <f t="shared" si="75"/>
        <v/>
      </c>
      <c r="AB200" s="69" t="str">
        <f t="shared" si="1"/>
        <v/>
      </c>
      <c r="AC200" s="60">
        <f t="shared" si="2"/>
        <v>0</v>
      </c>
      <c r="AD200" s="70" t="str">
        <f t="shared" si="76"/>
        <v/>
      </c>
      <c r="AE200" s="70" t="str">
        <f t="shared" si="77"/>
        <v/>
      </c>
      <c r="AF200" s="71" t="str">
        <f t="shared" si="6"/>
        <v/>
      </c>
      <c r="AG200" s="69">
        <f t="shared" si="78"/>
        <v>0</v>
      </c>
      <c r="AH200" s="60">
        <f t="shared" si="79"/>
        <v>0</v>
      </c>
      <c r="AI200" s="60">
        <f t="shared" si="80"/>
        <v>0</v>
      </c>
      <c r="AJ200" s="60">
        <f t="shared" si="81"/>
        <v>0</v>
      </c>
      <c r="AK200" s="60">
        <f t="shared" si="82"/>
        <v>0</v>
      </c>
      <c r="AL200" s="60">
        <f t="shared" si="83"/>
        <v>0</v>
      </c>
      <c r="AM200" s="60">
        <f t="shared" si="84"/>
        <v>0</v>
      </c>
      <c r="AN200" s="60">
        <f t="shared" si="85"/>
        <v>0</v>
      </c>
      <c r="AO200" s="60">
        <f t="shared" si="86"/>
        <v>0</v>
      </c>
      <c r="AP200" s="60">
        <f t="shared" si="87"/>
        <v>0</v>
      </c>
      <c r="AQ200" s="60">
        <f t="shared" si="88"/>
        <v>0</v>
      </c>
      <c r="AR200" s="60">
        <f t="shared" si="89"/>
        <v>0</v>
      </c>
      <c r="AS200" s="68">
        <f t="shared" si="90"/>
        <v>0</v>
      </c>
      <c r="AT200" s="68">
        <f t="shared" si="91"/>
        <v>0</v>
      </c>
      <c r="AU200" s="69" t="str">
        <f t="shared" si="92"/>
        <v/>
      </c>
      <c r="AV200" s="68" t="str">
        <f t="shared" si="93"/>
        <v/>
      </c>
      <c r="AW200" s="67" t="str">
        <f t="shared" si="94"/>
        <v/>
      </c>
      <c r="AX200" s="68" t="str">
        <f t="shared" si="3"/>
        <v/>
      </c>
      <c r="AY200" s="69" t="str">
        <f t="shared" si="4"/>
        <v/>
      </c>
      <c r="AZ200" s="68">
        <f t="shared" si="95"/>
        <v>0</v>
      </c>
      <c r="BA200" s="67" t="str">
        <f t="shared" si="7"/>
        <v/>
      </c>
      <c r="BB200" s="69" t="str">
        <f t="shared" si="96"/>
        <v/>
      </c>
      <c r="BC200" s="68" t="str">
        <f t="shared" si="97"/>
        <v/>
      </c>
      <c r="BD200" s="67" t="str">
        <f t="shared" si="8"/>
        <v/>
      </c>
    </row>
    <row r="201" spans="1:56" ht="12" x14ac:dyDescent="0.3">
      <c r="A201" s="445"/>
      <c r="B201" s="3"/>
      <c r="C201" s="3"/>
      <c r="D201" s="387"/>
      <c r="E201" s="3"/>
      <c r="F201" s="3"/>
      <c r="G201" s="3"/>
      <c r="H201" s="4"/>
      <c r="I201" s="9"/>
      <c r="J201" s="9"/>
      <c r="K201" s="9"/>
      <c r="L201" s="9"/>
      <c r="M201" s="8"/>
      <c r="N201" s="385"/>
      <c r="O201" s="386"/>
      <c r="P201" s="383"/>
      <c r="Q201" s="3"/>
      <c r="R201" s="60"/>
      <c r="S201" s="26">
        <f t="shared" si="0"/>
        <v>0</v>
      </c>
      <c r="T201" s="26">
        <f t="shared" si="69"/>
        <v>0</v>
      </c>
      <c r="U201" s="21">
        <f t="shared" si="70"/>
        <v>0</v>
      </c>
      <c r="V201" s="42" t="str">
        <f t="shared" si="68"/>
        <v/>
      </c>
      <c r="W201" s="26" t="str">
        <f t="shared" si="71"/>
        <v/>
      </c>
      <c r="X201" s="22" t="str">
        <f t="shared" si="72"/>
        <v/>
      </c>
      <c r="Y201" s="22" t="str">
        <f t="shared" si="73"/>
        <v/>
      </c>
      <c r="Z201" s="26" t="str">
        <f t="shared" si="74"/>
        <v/>
      </c>
      <c r="AA201" s="27" t="str">
        <f t="shared" si="75"/>
        <v/>
      </c>
      <c r="AB201" s="69" t="str">
        <f t="shared" si="1"/>
        <v/>
      </c>
      <c r="AC201" s="60">
        <f t="shared" si="2"/>
        <v>0</v>
      </c>
      <c r="AD201" s="70" t="str">
        <f t="shared" si="76"/>
        <v/>
      </c>
      <c r="AE201" s="70" t="str">
        <f t="shared" si="77"/>
        <v/>
      </c>
      <c r="AF201" s="71" t="str">
        <f t="shared" si="6"/>
        <v/>
      </c>
      <c r="AG201" s="69">
        <f t="shared" si="78"/>
        <v>0</v>
      </c>
      <c r="AH201" s="60">
        <f t="shared" si="79"/>
        <v>0</v>
      </c>
      <c r="AI201" s="60">
        <f t="shared" si="80"/>
        <v>0</v>
      </c>
      <c r="AJ201" s="60">
        <f t="shared" si="81"/>
        <v>0</v>
      </c>
      <c r="AK201" s="60">
        <f t="shared" si="82"/>
        <v>0</v>
      </c>
      <c r="AL201" s="60">
        <f t="shared" si="83"/>
        <v>0</v>
      </c>
      <c r="AM201" s="60">
        <f t="shared" si="84"/>
        <v>0</v>
      </c>
      <c r="AN201" s="60">
        <f t="shared" si="85"/>
        <v>0</v>
      </c>
      <c r="AO201" s="60">
        <f t="shared" si="86"/>
        <v>0</v>
      </c>
      <c r="AP201" s="60">
        <f t="shared" si="87"/>
        <v>0</v>
      </c>
      <c r="AQ201" s="60">
        <f t="shared" si="88"/>
        <v>0</v>
      </c>
      <c r="AR201" s="60">
        <f t="shared" si="89"/>
        <v>0</v>
      </c>
      <c r="AS201" s="68">
        <f t="shared" si="90"/>
        <v>0</v>
      </c>
      <c r="AT201" s="68">
        <f t="shared" si="91"/>
        <v>0</v>
      </c>
      <c r="AU201" s="69" t="str">
        <f t="shared" si="92"/>
        <v/>
      </c>
      <c r="AV201" s="68" t="str">
        <f t="shared" si="93"/>
        <v/>
      </c>
      <c r="AW201" s="67" t="str">
        <f t="shared" si="94"/>
        <v/>
      </c>
      <c r="AX201" s="68" t="str">
        <f t="shared" si="3"/>
        <v/>
      </c>
      <c r="AY201" s="69" t="str">
        <f t="shared" si="4"/>
        <v/>
      </c>
      <c r="AZ201" s="68">
        <f t="shared" si="95"/>
        <v>0</v>
      </c>
      <c r="BA201" s="67" t="str">
        <f t="shared" si="7"/>
        <v/>
      </c>
      <c r="BB201" s="69" t="str">
        <f t="shared" si="96"/>
        <v/>
      </c>
      <c r="BC201" s="68" t="str">
        <f t="shared" si="97"/>
        <v/>
      </c>
      <c r="BD201" s="67" t="str">
        <f t="shared" si="8"/>
        <v/>
      </c>
    </row>
    <row r="202" spans="1:56" ht="12" x14ac:dyDescent="0.3">
      <c r="A202" s="445"/>
      <c r="B202" s="3"/>
      <c r="C202" s="3"/>
      <c r="D202" s="387"/>
      <c r="E202" s="3"/>
      <c r="F202" s="3"/>
      <c r="G202" s="3"/>
      <c r="H202" s="4"/>
      <c r="I202" s="9"/>
      <c r="J202" s="9"/>
      <c r="K202" s="9"/>
      <c r="L202" s="9"/>
      <c r="M202" s="8"/>
      <c r="N202" s="385"/>
      <c r="O202" s="386"/>
      <c r="P202" s="383"/>
      <c r="Q202" s="3"/>
      <c r="R202" s="60"/>
      <c r="S202" s="26">
        <f t="shared" si="0"/>
        <v>0</v>
      </c>
      <c r="T202" s="26">
        <f t="shared" si="69"/>
        <v>0</v>
      </c>
      <c r="U202" s="21">
        <f t="shared" si="70"/>
        <v>0</v>
      </c>
      <c r="V202" s="42" t="str">
        <f t="shared" si="68"/>
        <v/>
      </c>
      <c r="W202" s="26" t="str">
        <f t="shared" si="71"/>
        <v/>
      </c>
      <c r="X202" s="22" t="str">
        <f t="shared" si="72"/>
        <v/>
      </c>
      <c r="Y202" s="22" t="str">
        <f t="shared" si="73"/>
        <v/>
      </c>
      <c r="Z202" s="26" t="str">
        <f t="shared" si="74"/>
        <v/>
      </c>
      <c r="AA202" s="27" t="str">
        <f t="shared" si="75"/>
        <v/>
      </c>
      <c r="AB202" s="69" t="str">
        <f t="shared" si="1"/>
        <v/>
      </c>
      <c r="AC202" s="60">
        <f t="shared" si="2"/>
        <v>0</v>
      </c>
      <c r="AD202" s="70" t="str">
        <f t="shared" si="76"/>
        <v/>
      </c>
      <c r="AE202" s="70" t="str">
        <f t="shared" si="77"/>
        <v/>
      </c>
      <c r="AF202" s="71" t="str">
        <f t="shared" si="6"/>
        <v/>
      </c>
      <c r="AG202" s="69">
        <f t="shared" si="78"/>
        <v>0</v>
      </c>
      <c r="AH202" s="60">
        <f t="shared" si="79"/>
        <v>0</v>
      </c>
      <c r="AI202" s="60">
        <f t="shared" si="80"/>
        <v>0</v>
      </c>
      <c r="AJ202" s="60">
        <f t="shared" si="81"/>
        <v>0</v>
      </c>
      <c r="AK202" s="60">
        <f t="shared" si="82"/>
        <v>0</v>
      </c>
      <c r="AL202" s="60">
        <f t="shared" si="83"/>
        <v>0</v>
      </c>
      <c r="AM202" s="60">
        <f t="shared" si="84"/>
        <v>0</v>
      </c>
      <c r="AN202" s="60">
        <f t="shared" si="85"/>
        <v>0</v>
      </c>
      <c r="AO202" s="60">
        <f t="shared" si="86"/>
        <v>0</v>
      </c>
      <c r="AP202" s="60">
        <f t="shared" si="87"/>
        <v>0</v>
      </c>
      <c r="AQ202" s="60">
        <f t="shared" si="88"/>
        <v>0</v>
      </c>
      <c r="AR202" s="60">
        <f t="shared" si="89"/>
        <v>0</v>
      </c>
      <c r="AS202" s="68">
        <f t="shared" si="90"/>
        <v>0</v>
      </c>
      <c r="AT202" s="68">
        <f t="shared" si="91"/>
        <v>0</v>
      </c>
      <c r="AU202" s="69" t="str">
        <f t="shared" si="92"/>
        <v/>
      </c>
      <c r="AV202" s="68" t="str">
        <f t="shared" si="93"/>
        <v/>
      </c>
      <c r="AW202" s="67" t="str">
        <f t="shared" si="94"/>
        <v/>
      </c>
      <c r="AX202" s="68" t="str">
        <f t="shared" si="3"/>
        <v/>
      </c>
      <c r="AY202" s="69" t="str">
        <f t="shared" si="4"/>
        <v/>
      </c>
      <c r="AZ202" s="68">
        <f t="shared" si="95"/>
        <v>0</v>
      </c>
      <c r="BA202" s="67" t="str">
        <f t="shared" si="7"/>
        <v/>
      </c>
      <c r="BB202" s="69" t="str">
        <f t="shared" si="96"/>
        <v/>
      </c>
      <c r="BC202" s="68" t="str">
        <f t="shared" si="97"/>
        <v/>
      </c>
      <c r="BD202" s="67" t="str">
        <f t="shared" si="8"/>
        <v/>
      </c>
    </row>
    <row r="203" spans="1:56" ht="12" x14ac:dyDescent="0.3">
      <c r="A203" s="445"/>
      <c r="B203" s="3"/>
      <c r="C203" s="3"/>
      <c r="D203" s="387"/>
      <c r="E203" s="3"/>
      <c r="F203" s="3"/>
      <c r="G203" s="3"/>
      <c r="H203" s="4"/>
      <c r="I203" s="9"/>
      <c r="J203" s="9"/>
      <c r="K203" s="9"/>
      <c r="L203" s="9"/>
      <c r="M203" s="8"/>
      <c r="N203" s="385"/>
      <c r="O203" s="386"/>
      <c r="P203" s="383"/>
      <c r="Q203" s="3"/>
      <c r="R203" s="60"/>
      <c r="S203" s="26">
        <f t="shared" si="0"/>
        <v>0</v>
      </c>
      <c r="T203" s="26">
        <f t="shared" si="69"/>
        <v>0</v>
      </c>
      <c r="U203" s="21">
        <f t="shared" si="70"/>
        <v>0</v>
      </c>
      <c r="V203" s="42" t="str">
        <f t="shared" si="68"/>
        <v/>
      </c>
      <c r="W203" s="26" t="str">
        <f t="shared" si="71"/>
        <v/>
      </c>
      <c r="X203" s="22" t="str">
        <f t="shared" si="72"/>
        <v/>
      </c>
      <c r="Y203" s="22" t="str">
        <f t="shared" si="73"/>
        <v/>
      </c>
      <c r="Z203" s="26" t="str">
        <f t="shared" si="74"/>
        <v/>
      </c>
      <c r="AA203" s="27" t="str">
        <f t="shared" si="75"/>
        <v/>
      </c>
      <c r="AB203" s="69" t="str">
        <f t="shared" si="1"/>
        <v/>
      </c>
      <c r="AC203" s="60">
        <f t="shared" si="2"/>
        <v>0</v>
      </c>
      <c r="AD203" s="70" t="str">
        <f t="shared" si="76"/>
        <v/>
      </c>
      <c r="AE203" s="70" t="str">
        <f t="shared" si="77"/>
        <v/>
      </c>
      <c r="AF203" s="71" t="str">
        <f t="shared" si="6"/>
        <v/>
      </c>
      <c r="AG203" s="69">
        <f t="shared" si="78"/>
        <v>0</v>
      </c>
      <c r="AH203" s="60">
        <f t="shared" si="79"/>
        <v>0</v>
      </c>
      <c r="AI203" s="60">
        <f t="shared" si="80"/>
        <v>0</v>
      </c>
      <c r="AJ203" s="60">
        <f t="shared" si="81"/>
        <v>0</v>
      </c>
      <c r="AK203" s="60">
        <f t="shared" si="82"/>
        <v>0</v>
      </c>
      <c r="AL203" s="60">
        <f t="shared" si="83"/>
        <v>0</v>
      </c>
      <c r="AM203" s="60">
        <f t="shared" si="84"/>
        <v>0</v>
      </c>
      <c r="AN203" s="60">
        <f t="shared" si="85"/>
        <v>0</v>
      </c>
      <c r="AO203" s="60">
        <f t="shared" si="86"/>
        <v>0</v>
      </c>
      <c r="AP203" s="60">
        <f t="shared" si="87"/>
        <v>0</v>
      </c>
      <c r="AQ203" s="60">
        <f t="shared" si="88"/>
        <v>0</v>
      </c>
      <c r="AR203" s="60">
        <f t="shared" si="89"/>
        <v>0</v>
      </c>
      <c r="AS203" s="68">
        <f t="shared" si="90"/>
        <v>0</v>
      </c>
      <c r="AT203" s="68">
        <f t="shared" si="91"/>
        <v>0</v>
      </c>
      <c r="AU203" s="69" t="str">
        <f t="shared" si="92"/>
        <v/>
      </c>
      <c r="AV203" s="68" t="str">
        <f t="shared" si="93"/>
        <v/>
      </c>
      <c r="AW203" s="67" t="str">
        <f t="shared" si="94"/>
        <v/>
      </c>
      <c r="AX203" s="68" t="str">
        <f t="shared" si="3"/>
        <v/>
      </c>
      <c r="AY203" s="69" t="str">
        <f t="shared" si="4"/>
        <v/>
      </c>
      <c r="AZ203" s="68">
        <f t="shared" si="95"/>
        <v>0</v>
      </c>
      <c r="BA203" s="67" t="str">
        <f t="shared" si="7"/>
        <v/>
      </c>
      <c r="BB203" s="69" t="str">
        <f t="shared" si="96"/>
        <v/>
      </c>
      <c r="BC203" s="68" t="str">
        <f t="shared" si="97"/>
        <v/>
      </c>
      <c r="BD203" s="67" t="str">
        <f t="shared" si="8"/>
        <v/>
      </c>
    </row>
    <row r="204" spans="1:56" ht="12" x14ac:dyDescent="0.3">
      <c r="A204" s="445"/>
      <c r="B204" s="3"/>
      <c r="C204" s="3"/>
      <c r="D204" s="387"/>
      <c r="E204" s="3"/>
      <c r="F204" s="3"/>
      <c r="G204" s="3"/>
      <c r="H204" s="4"/>
      <c r="I204" s="9"/>
      <c r="J204" s="9"/>
      <c r="K204" s="9"/>
      <c r="L204" s="9"/>
      <c r="M204" s="8"/>
      <c r="N204" s="385"/>
      <c r="O204" s="386"/>
      <c r="P204" s="383"/>
      <c r="Q204" s="3"/>
      <c r="R204" s="60"/>
      <c r="S204" s="26">
        <f t="shared" si="0"/>
        <v>0</v>
      </c>
      <c r="T204" s="26">
        <f t="shared" si="69"/>
        <v>0</v>
      </c>
      <c r="U204" s="21">
        <f t="shared" si="70"/>
        <v>0</v>
      </c>
      <c r="V204" s="42" t="str">
        <f t="shared" si="68"/>
        <v/>
      </c>
      <c r="W204" s="26" t="str">
        <f t="shared" si="71"/>
        <v/>
      </c>
      <c r="X204" s="22" t="str">
        <f t="shared" si="72"/>
        <v/>
      </c>
      <c r="Y204" s="22" t="str">
        <f t="shared" si="73"/>
        <v/>
      </c>
      <c r="Z204" s="26" t="str">
        <f t="shared" si="74"/>
        <v/>
      </c>
      <c r="AA204" s="27" t="str">
        <f t="shared" si="75"/>
        <v/>
      </c>
      <c r="AB204" s="69" t="str">
        <f t="shared" si="1"/>
        <v/>
      </c>
      <c r="AC204" s="60">
        <f t="shared" si="2"/>
        <v>0</v>
      </c>
      <c r="AD204" s="70" t="str">
        <f t="shared" si="76"/>
        <v/>
      </c>
      <c r="AE204" s="70" t="str">
        <f t="shared" si="77"/>
        <v/>
      </c>
      <c r="AF204" s="71" t="str">
        <f t="shared" si="6"/>
        <v/>
      </c>
      <c r="AG204" s="69">
        <f t="shared" si="78"/>
        <v>0</v>
      </c>
      <c r="AH204" s="60">
        <f t="shared" si="79"/>
        <v>0</v>
      </c>
      <c r="AI204" s="60">
        <f t="shared" si="80"/>
        <v>0</v>
      </c>
      <c r="AJ204" s="60">
        <f t="shared" si="81"/>
        <v>0</v>
      </c>
      <c r="AK204" s="60">
        <f t="shared" si="82"/>
        <v>0</v>
      </c>
      <c r="AL204" s="60">
        <f t="shared" si="83"/>
        <v>0</v>
      </c>
      <c r="AM204" s="60">
        <f t="shared" si="84"/>
        <v>0</v>
      </c>
      <c r="AN204" s="60">
        <f t="shared" si="85"/>
        <v>0</v>
      </c>
      <c r="AO204" s="60">
        <f t="shared" si="86"/>
        <v>0</v>
      </c>
      <c r="AP204" s="60">
        <f t="shared" si="87"/>
        <v>0</v>
      </c>
      <c r="AQ204" s="60">
        <f t="shared" si="88"/>
        <v>0</v>
      </c>
      <c r="AR204" s="60">
        <f t="shared" si="89"/>
        <v>0</v>
      </c>
      <c r="AS204" s="68">
        <f t="shared" si="90"/>
        <v>0</v>
      </c>
      <c r="AT204" s="68">
        <f t="shared" si="91"/>
        <v>0</v>
      </c>
      <c r="AU204" s="69" t="str">
        <f t="shared" si="92"/>
        <v/>
      </c>
      <c r="AV204" s="68" t="str">
        <f t="shared" si="93"/>
        <v/>
      </c>
      <c r="AW204" s="67" t="str">
        <f t="shared" si="94"/>
        <v/>
      </c>
      <c r="AX204" s="68" t="str">
        <f t="shared" si="3"/>
        <v/>
      </c>
      <c r="AY204" s="69" t="str">
        <f t="shared" si="4"/>
        <v/>
      </c>
      <c r="AZ204" s="68">
        <f t="shared" si="95"/>
        <v>0</v>
      </c>
      <c r="BA204" s="67" t="str">
        <f t="shared" si="7"/>
        <v/>
      </c>
      <c r="BB204" s="69" t="str">
        <f t="shared" si="96"/>
        <v/>
      </c>
      <c r="BC204" s="68" t="str">
        <f t="shared" si="97"/>
        <v/>
      </c>
      <c r="BD204" s="67" t="str">
        <f t="shared" si="8"/>
        <v/>
      </c>
    </row>
    <row r="205" spans="1:56" ht="12" x14ac:dyDescent="0.3">
      <c r="A205" s="445"/>
      <c r="B205" s="3"/>
      <c r="C205" s="3"/>
      <c r="D205" s="387"/>
      <c r="E205" s="3"/>
      <c r="F205" s="3"/>
      <c r="G205" s="3"/>
      <c r="H205" s="4"/>
      <c r="I205" s="9"/>
      <c r="J205" s="9"/>
      <c r="K205" s="9"/>
      <c r="L205" s="9"/>
      <c r="M205" s="8"/>
      <c r="N205" s="385"/>
      <c r="O205" s="386"/>
      <c r="P205" s="383"/>
      <c r="Q205" s="3"/>
      <c r="R205" s="60"/>
      <c r="S205" s="26">
        <f t="shared" si="0"/>
        <v>0</v>
      </c>
      <c r="T205" s="26">
        <f t="shared" si="69"/>
        <v>0</v>
      </c>
      <c r="U205" s="21">
        <f t="shared" si="70"/>
        <v>0</v>
      </c>
      <c r="V205" s="42" t="str">
        <f t="shared" si="68"/>
        <v/>
      </c>
      <c r="W205" s="26" t="str">
        <f t="shared" si="71"/>
        <v/>
      </c>
      <c r="X205" s="22" t="str">
        <f t="shared" si="72"/>
        <v/>
      </c>
      <c r="Y205" s="22" t="str">
        <f t="shared" si="73"/>
        <v/>
      </c>
      <c r="Z205" s="26" t="str">
        <f t="shared" si="74"/>
        <v/>
      </c>
      <c r="AA205" s="27" t="str">
        <f t="shared" si="75"/>
        <v/>
      </c>
      <c r="AB205" s="69" t="str">
        <f t="shared" si="1"/>
        <v/>
      </c>
      <c r="AC205" s="60">
        <f t="shared" si="2"/>
        <v>0</v>
      </c>
      <c r="AD205" s="70" t="str">
        <f t="shared" si="76"/>
        <v/>
      </c>
      <c r="AE205" s="70" t="str">
        <f t="shared" si="77"/>
        <v/>
      </c>
      <c r="AF205" s="71" t="str">
        <f t="shared" si="6"/>
        <v/>
      </c>
      <c r="AG205" s="69">
        <f t="shared" si="78"/>
        <v>0</v>
      </c>
      <c r="AH205" s="60">
        <f t="shared" si="79"/>
        <v>0</v>
      </c>
      <c r="AI205" s="60">
        <f t="shared" si="80"/>
        <v>0</v>
      </c>
      <c r="AJ205" s="60">
        <f t="shared" si="81"/>
        <v>0</v>
      </c>
      <c r="AK205" s="60">
        <f t="shared" si="82"/>
        <v>0</v>
      </c>
      <c r="AL205" s="60">
        <f t="shared" si="83"/>
        <v>0</v>
      </c>
      <c r="AM205" s="60">
        <f t="shared" si="84"/>
        <v>0</v>
      </c>
      <c r="AN205" s="60">
        <f t="shared" si="85"/>
        <v>0</v>
      </c>
      <c r="AO205" s="60">
        <f t="shared" si="86"/>
        <v>0</v>
      </c>
      <c r="AP205" s="60">
        <f t="shared" si="87"/>
        <v>0</v>
      </c>
      <c r="AQ205" s="60">
        <f t="shared" si="88"/>
        <v>0</v>
      </c>
      <c r="AR205" s="60">
        <f t="shared" si="89"/>
        <v>0</v>
      </c>
      <c r="AS205" s="68">
        <f t="shared" si="90"/>
        <v>0</v>
      </c>
      <c r="AT205" s="68">
        <f t="shared" si="91"/>
        <v>0</v>
      </c>
      <c r="AU205" s="69" t="str">
        <f t="shared" si="92"/>
        <v/>
      </c>
      <c r="AV205" s="68" t="str">
        <f t="shared" si="93"/>
        <v/>
      </c>
      <c r="AW205" s="67" t="str">
        <f t="shared" si="94"/>
        <v/>
      </c>
      <c r="AX205" s="68" t="str">
        <f t="shared" si="3"/>
        <v/>
      </c>
      <c r="AY205" s="69" t="str">
        <f t="shared" si="4"/>
        <v/>
      </c>
      <c r="AZ205" s="68">
        <f t="shared" si="95"/>
        <v>0</v>
      </c>
      <c r="BA205" s="67" t="str">
        <f t="shared" si="7"/>
        <v/>
      </c>
      <c r="BB205" s="69" t="str">
        <f t="shared" si="96"/>
        <v/>
      </c>
      <c r="BC205" s="68" t="str">
        <f t="shared" si="97"/>
        <v/>
      </c>
      <c r="BD205" s="67" t="str">
        <f t="shared" si="8"/>
        <v/>
      </c>
    </row>
    <row r="206" spans="1:56" ht="12" x14ac:dyDescent="0.3">
      <c r="A206" s="445"/>
      <c r="B206" s="3"/>
      <c r="C206" s="3"/>
      <c r="D206" s="387"/>
      <c r="E206" s="3"/>
      <c r="F206" s="3"/>
      <c r="G206" s="3"/>
      <c r="H206" s="4"/>
      <c r="I206" s="9"/>
      <c r="J206" s="9"/>
      <c r="K206" s="9"/>
      <c r="L206" s="9"/>
      <c r="M206" s="8"/>
      <c r="N206" s="385"/>
      <c r="O206" s="386"/>
      <c r="P206" s="383"/>
      <c r="Q206" s="3"/>
      <c r="R206" s="60"/>
      <c r="S206" s="26">
        <f t="shared" si="0"/>
        <v>0</v>
      </c>
      <c r="T206" s="26">
        <f t="shared" si="69"/>
        <v>0</v>
      </c>
      <c r="U206" s="21">
        <f t="shared" si="70"/>
        <v>0</v>
      </c>
      <c r="V206" s="42" t="str">
        <f t="shared" si="68"/>
        <v/>
      </c>
      <c r="W206" s="26" t="str">
        <f t="shared" si="71"/>
        <v/>
      </c>
      <c r="X206" s="22" t="str">
        <f t="shared" si="72"/>
        <v/>
      </c>
      <c r="Y206" s="22" t="str">
        <f t="shared" si="73"/>
        <v/>
      </c>
      <c r="Z206" s="26" t="str">
        <f t="shared" si="74"/>
        <v/>
      </c>
      <c r="AA206" s="27" t="str">
        <f t="shared" si="75"/>
        <v/>
      </c>
      <c r="AB206" s="69" t="str">
        <f t="shared" si="1"/>
        <v/>
      </c>
      <c r="AC206" s="60">
        <f t="shared" si="2"/>
        <v>0</v>
      </c>
      <c r="AD206" s="70" t="str">
        <f t="shared" si="76"/>
        <v/>
      </c>
      <c r="AE206" s="70" t="str">
        <f t="shared" si="77"/>
        <v/>
      </c>
      <c r="AF206" s="71" t="str">
        <f t="shared" si="6"/>
        <v/>
      </c>
      <c r="AG206" s="69">
        <f t="shared" si="78"/>
        <v>0</v>
      </c>
      <c r="AH206" s="60">
        <f t="shared" si="79"/>
        <v>0</v>
      </c>
      <c r="AI206" s="60">
        <f t="shared" si="80"/>
        <v>0</v>
      </c>
      <c r="AJ206" s="60">
        <f t="shared" si="81"/>
        <v>0</v>
      </c>
      <c r="AK206" s="60">
        <f t="shared" si="82"/>
        <v>0</v>
      </c>
      <c r="AL206" s="60">
        <f t="shared" si="83"/>
        <v>0</v>
      </c>
      <c r="AM206" s="60">
        <f t="shared" si="84"/>
        <v>0</v>
      </c>
      <c r="AN206" s="60">
        <f t="shared" si="85"/>
        <v>0</v>
      </c>
      <c r="AO206" s="60">
        <f t="shared" si="86"/>
        <v>0</v>
      </c>
      <c r="AP206" s="60">
        <f t="shared" si="87"/>
        <v>0</v>
      </c>
      <c r="AQ206" s="60">
        <f t="shared" si="88"/>
        <v>0</v>
      </c>
      <c r="AR206" s="60">
        <f t="shared" si="89"/>
        <v>0</v>
      </c>
      <c r="AS206" s="68">
        <f t="shared" si="90"/>
        <v>0</v>
      </c>
      <c r="AT206" s="68">
        <f t="shared" si="91"/>
        <v>0</v>
      </c>
      <c r="AU206" s="69" t="str">
        <f t="shared" si="92"/>
        <v/>
      </c>
      <c r="AV206" s="68" t="str">
        <f t="shared" si="93"/>
        <v/>
      </c>
      <c r="AW206" s="67" t="str">
        <f t="shared" si="94"/>
        <v/>
      </c>
      <c r="AX206" s="68" t="str">
        <f t="shared" si="3"/>
        <v/>
      </c>
      <c r="AY206" s="69" t="str">
        <f t="shared" si="4"/>
        <v/>
      </c>
      <c r="AZ206" s="68">
        <f t="shared" si="95"/>
        <v>0</v>
      </c>
      <c r="BA206" s="67" t="str">
        <f t="shared" si="7"/>
        <v/>
      </c>
      <c r="BB206" s="69" t="str">
        <f t="shared" si="96"/>
        <v/>
      </c>
      <c r="BC206" s="68" t="str">
        <f t="shared" si="97"/>
        <v/>
      </c>
      <c r="BD206" s="67" t="str">
        <f t="shared" si="8"/>
        <v/>
      </c>
    </row>
    <row r="207" spans="1:56" ht="12" x14ac:dyDescent="0.3">
      <c r="A207" s="445"/>
      <c r="B207" s="3"/>
      <c r="C207" s="3"/>
      <c r="D207" s="387"/>
      <c r="E207" s="3"/>
      <c r="F207" s="3"/>
      <c r="G207" s="3"/>
      <c r="H207" s="4"/>
      <c r="I207" s="9"/>
      <c r="J207" s="9"/>
      <c r="K207" s="9"/>
      <c r="L207" s="9"/>
      <c r="M207" s="8"/>
      <c r="N207" s="385"/>
      <c r="O207" s="386"/>
      <c r="P207" s="383"/>
      <c r="Q207" s="3"/>
      <c r="R207" s="60"/>
      <c r="S207" s="26">
        <f t="shared" si="0"/>
        <v>0</v>
      </c>
      <c r="T207" s="26">
        <f t="shared" si="69"/>
        <v>0</v>
      </c>
      <c r="U207" s="21">
        <f t="shared" si="70"/>
        <v>0</v>
      </c>
      <c r="V207" s="42" t="str">
        <f t="shared" si="68"/>
        <v/>
      </c>
      <c r="W207" s="26" t="str">
        <f t="shared" si="71"/>
        <v/>
      </c>
      <c r="X207" s="22" t="str">
        <f t="shared" si="72"/>
        <v/>
      </c>
      <c r="Y207" s="22" t="str">
        <f t="shared" si="73"/>
        <v/>
      </c>
      <c r="Z207" s="26" t="str">
        <f t="shared" si="74"/>
        <v/>
      </c>
      <c r="AA207" s="27" t="str">
        <f t="shared" si="75"/>
        <v/>
      </c>
      <c r="AB207" s="69" t="str">
        <f t="shared" si="1"/>
        <v/>
      </c>
      <c r="AC207" s="60">
        <f t="shared" si="2"/>
        <v>0</v>
      </c>
      <c r="AD207" s="70" t="str">
        <f t="shared" si="76"/>
        <v/>
      </c>
      <c r="AE207" s="70" t="str">
        <f t="shared" si="77"/>
        <v/>
      </c>
      <c r="AF207" s="71" t="str">
        <f t="shared" si="6"/>
        <v/>
      </c>
      <c r="AG207" s="69">
        <f t="shared" si="78"/>
        <v>0</v>
      </c>
      <c r="AH207" s="60">
        <f t="shared" si="79"/>
        <v>0</v>
      </c>
      <c r="AI207" s="60">
        <f t="shared" si="80"/>
        <v>0</v>
      </c>
      <c r="AJ207" s="60">
        <f t="shared" si="81"/>
        <v>0</v>
      </c>
      <c r="AK207" s="60">
        <f t="shared" si="82"/>
        <v>0</v>
      </c>
      <c r="AL207" s="60">
        <f t="shared" si="83"/>
        <v>0</v>
      </c>
      <c r="AM207" s="60">
        <f t="shared" si="84"/>
        <v>0</v>
      </c>
      <c r="AN207" s="60">
        <f t="shared" si="85"/>
        <v>0</v>
      </c>
      <c r="AO207" s="60">
        <f t="shared" si="86"/>
        <v>0</v>
      </c>
      <c r="AP207" s="60">
        <f t="shared" si="87"/>
        <v>0</v>
      </c>
      <c r="AQ207" s="60">
        <f t="shared" si="88"/>
        <v>0</v>
      </c>
      <c r="AR207" s="60">
        <f t="shared" si="89"/>
        <v>0</v>
      </c>
      <c r="AS207" s="68">
        <f t="shared" si="90"/>
        <v>0</v>
      </c>
      <c r="AT207" s="68">
        <f t="shared" si="91"/>
        <v>0</v>
      </c>
      <c r="AU207" s="69" t="str">
        <f t="shared" si="92"/>
        <v/>
      </c>
      <c r="AV207" s="68" t="str">
        <f t="shared" si="93"/>
        <v/>
      </c>
      <c r="AW207" s="67" t="str">
        <f t="shared" si="94"/>
        <v/>
      </c>
      <c r="AX207" s="68" t="str">
        <f t="shared" si="3"/>
        <v/>
      </c>
      <c r="AY207" s="69" t="str">
        <f t="shared" si="4"/>
        <v/>
      </c>
      <c r="AZ207" s="68">
        <f t="shared" si="95"/>
        <v>0</v>
      </c>
      <c r="BA207" s="67" t="str">
        <f t="shared" si="7"/>
        <v/>
      </c>
      <c r="BB207" s="69" t="str">
        <f t="shared" si="96"/>
        <v/>
      </c>
      <c r="BC207" s="68" t="str">
        <f t="shared" si="97"/>
        <v/>
      </c>
      <c r="BD207" s="67" t="str">
        <f t="shared" si="8"/>
        <v/>
      </c>
    </row>
    <row r="208" spans="1:56" ht="12" x14ac:dyDescent="0.3">
      <c r="A208" s="445"/>
      <c r="B208" s="3"/>
      <c r="C208" s="3"/>
      <c r="D208" s="387"/>
      <c r="E208" s="3"/>
      <c r="F208" s="3"/>
      <c r="G208" s="3"/>
      <c r="H208" s="4"/>
      <c r="I208" s="9"/>
      <c r="J208" s="9"/>
      <c r="K208" s="9"/>
      <c r="L208" s="9"/>
      <c r="M208" s="8"/>
      <c r="N208" s="385"/>
      <c r="O208" s="386"/>
      <c r="P208" s="383"/>
      <c r="Q208" s="3"/>
      <c r="R208" s="60"/>
      <c r="S208" s="26">
        <f t="shared" si="0"/>
        <v>0</v>
      </c>
      <c r="T208" s="26">
        <f t="shared" si="69"/>
        <v>0</v>
      </c>
      <c r="U208" s="21">
        <f t="shared" si="70"/>
        <v>0</v>
      </c>
      <c r="V208" s="42" t="str">
        <f t="shared" ref="V208:V271" si="98">G208&amp;F208&amp;H208</f>
        <v/>
      </c>
      <c r="W208" s="26" t="str">
        <f t="shared" si="71"/>
        <v/>
      </c>
      <c r="X208" s="22" t="str">
        <f t="shared" si="72"/>
        <v/>
      </c>
      <c r="Y208" s="22" t="str">
        <f t="shared" si="73"/>
        <v/>
      </c>
      <c r="Z208" s="26" t="str">
        <f t="shared" si="74"/>
        <v/>
      </c>
      <c r="AA208" s="27" t="str">
        <f t="shared" si="75"/>
        <v/>
      </c>
      <c r="AB208" s="69" t="str">
        <f t="shared" si="1"/>
        <v/>
      </c>
      <c r="AC208" s="60">
        <f t="shared" si="2"/>
        <v>0</v>
      </c>
      <c r="AD208" s="70" t="str">
        <f t="shared" si="76"/>
        <v/>
      </c>
      <c r="AE208" s="70" t="str">
        <f t="shared" si="77"/>
        <v/>
      </c>
      <c r="AF208" s="71" t="str">
        <f t="shared" si="6"/>
        <v/>
      </c>
      <c r="AG208" s="69">
        <f t="shared" si="78"/>
        <v>0</v>
      </c>
      <c r="AH208" s="60">
        <f t="shared" si="79"/>
        <v>0</v>
      </c>
      <c r="AI208" s="60">
        <f t="shared" si="80"/>
        <v>0</v>
      </c>
      <c r="AJ208" s="60">
        <f t="shared" si="81"/>
        <v>0</v>
      </c>
      <c r="AK208" s="60">
        <f t="shared" si="82"/>
        <v>0</v>
      </c>
      <c r="AL208" s="60">
        <f t="shared" si="83"/>
        <v>0</v>
      </c>
      <c r="AM208" s="60">
        <f t="shared" si="84"/>
        <v>0</v>
      </c>
      <c r="AN208" s="60">
        <f t="shared" si="85"/>
        <v>0</v>
      </c>
      <c r="AO208" s="60">
        <f t="shared" si="86"/>
        <v>0</v>
      </c>
      <c r="AP208" s="60">
        <f t="shared" si="87"/>
        <v>0</v>
      </c>
      <c r="AQ208" s="60">
        <f t="shared" si="88"/>
        <v>0</v>
      </c>
      <c r="AR208" s="60">
        <f t="shared" si="89"/>
        <v>0</v>
      </c>
      <c r="AS208" s="68">
        <f t="shared" si="90"/>
        <v>0</v>
      </c>
      <c r="AT208" s="68">
        <f t="shared" si="91"/>
        <v>0</v>
      </c>
      <c r="AU208" s="69" t="str">
        <f t="shared" si="92"/>
        <v/>
      </c>
      <c r="AV208" s="68" t="str">
        <f t="shared" si="93"/>
        <v/>
      </c>
      <c r="AW208" s="67" t="str">
        <f t="shared" si="94"/>
        <v/>
      </c>
      <c r="AX208" s="68" t="str">
        <f t="shared" si="3"/>
        <v/>
      </c>
      <c r="AY208" s="69" t="str">
        <f t="shared" si="4"/>
        <v/>
      </c>
      <c r="AZ208" s="68">
        <f t="shared" si="95"/>
        <v>0</v>
      </c>
      <c r="BA208" s="67" t="str">
        <f t="shared" si="7"/>
        <v/>
      </c>
      <c r="BB208" s="69" t="str">
        <f t="shared" si="96"/>
        <v/>
      </c>
      <c r="BC208" s="68" t="str">
        <f t="shared" si="97"/>
        <v/>
      </c>
      <c r="BD208" s="67" t="str">
        <f t="shared" si="8"/>
        <v/>
      </c>
    </row>
    <row r="209" spans="1:56" ht="12" x14ac:dyDescent="0.3">
      <c r="A209" s="445"/>
      <c r="B209" s="3"/>
      <c r="C209" s="3"/>
      <c r="D209" s="387"/>
      <c r="E209" s="3"/>
      <c r="F209" s="3"/>
      <c r="G209" s="3"/>
      <c r="H209" s="4"/>
      <c r="I209" s="9"/>
      <c r="J209" s="9"/>
      <c r="K209" s="9"/>
      <c r="L209" s="9"/>
      <c r="M209" s="8"/>
      <c r="N209" s="385"/>
      <c r="O209" s="386"/>
      <c r="P209" s="383"/>
      <c r="Q209" s="3"/>
      <c r="R209" s="60"/>
      <c r="S209" s="26">
        <f t="shared" si="0"/>
        <v>0</v>
      </c>
      <c r="T209" s="26">
        <f t="shared" ref="T209:T271" si="99">IF(ISBLANK(G209),0,IF(AND($C$11&gt;2014,D209=$C$382,G209&lt;&gt;$E$385),1,IF(AND(G209&lt;&gt;$E$384,D209=$C$382,$C$11&lt;2015,OR(AND(H209=$F$384,$C$11&gt;2011),AND(H209=$F$385,$C$11&gt;2010))),1,0)))</f>
        <v>0</v>
      </c>
      <c r="U209" s="21">
        <f t="shared" ref="U209:U271" si="100">IF(AND(G209&lt;&gt;$E$383,D209=$C$382,C209=$B$381,$C$11&gt;2005,OR(AND(H209=$F$384,$C$11&lt;2012),AND(H209=$F$385,$C$11&lt;2011))),1,IF(AND(G209=$E$383,D209=$C$382,C209&lt;&gt;$B$381,$C$11&gt;2005,OR(AND(H209=$F$384,$C$11&lt;2012),AND(H209=$F$385,$C$11&lt;2011))),1,0))</f>
        <v>0</v>
      </c>
      <c r="V209" s="42" t="str">
        <f t="shared" si="98"/>
        <v/>
      </c>
      <c r="W209" s="26" t="str">
        <f t="shared" ref="W209:W272" si="101">IF(AND(C209=$B$382,D209=$C$381,G209=$E$383,F209=$D$382,$C$11&lt;2013,H209=$F$384),0.2,IF(AND(C209=$B$382,F209=$D$382,G209=$E$383,H209=$F$385,$C$11&lt;2013),0.24,""))</f>
        <v/>
      </c>
      <c r="X209" s="22" t="str">
        <f t="shared" ref="X209:X272" si="102">IF(AND(S209&lt;&gt;0,C209=$B$382,W209=""),IF(VLOOKUP(V209,$S$319:$AA$360,5,FALSE)&lt;&gt;0,VLOOKUP(V209,$S$319:$AA$360,5,FALSE),""),"")</f>
        <v/>
      </c>
      <c r="Y209" s="22" t="str">
        <f t="shared" ref="Y209:Y272" si="103">IF(AND(S209&lt;&gt;0,C209=$B$381,W209=""),IF(VLOOKUP(V209,$S$319:$AA$360,7,FALSE)&lt;&gt;0,VLOOKUP(V209,$S$319:$AA$360,7,FALSE),""),"")</f>
        <v/>
      </c>
      <c r="Z209" s="26" t="str">
        <f t="shared" ref="Z209:Z272" si="104">IF(AND(S209&lt;&gt;0,C209=$B$382),VLOOKUP(V209,$S$319:$AA$360,6,FALSE),"")</f>
        <v/>
      </c>
      <c r="AA209" s="27" t="str">
        <f t="shared" ref="AA209:AA272" si="105">IF(AND(S209&lt;&gt;0,C209=$B$381),VLOOKUP(V209,$S$319:$AA$360,8,FALSE),"")</f>
        <v/>
      </c>
      <c r="AB209" s="69" t="str">
        <f t="shared" si="1"/>
        <v/>
      </c>
      <c r="AC209" s="60">
        <f t="shared" si="2"/>
        <v>0</v>
      </c>
      <c r="AD209" s="70" t="str">
        <f t="shared" ref="AD209:AD272" si="106">IF(C209=$B$381,IF(H209=$F$384,$B$402,$B$401),IF(AND(H209=$F$385,G209=$E$382),$B$400,IF(AND(H209=$F$385,G209=$E$383),$B$399,"")))</f>
        <v/>
      </c>
      <c r="AE209" s="70" t="str">
        <f t="shared" ref="AE209:AE272" si="107">IF(AND(C209=$B$382,H209=$F$384), IF(G209=$E$381,$B$398,IF(G209=$E$382,$B$397,IF(G209=$E$383,$B$396,IF(G209=$E$384,$B$395,"")))),"")</f>
        <v/>
      </c>
      <c r="AF209" s="71" t="str">
        <f t="shared" si="6"/>
        <v/>
      </c>
      <c r="AG209" s="69">
        <f t="shared" ref="AG209:AG272" si="108">IF(G209=$E$381,1,0)</f>
        <v>0</v>
      </c>
      <c r="AH209" s="60">
        <f t="shared" ref="AH209:AH272" si="109">IF(G209=$E$382,1,0)</f>
        <v>0</v>
      </c>
      <c r="AI209" s="60">
        <f t="shared" ref="AI209:AI272" si="110">IF(G209=$E$383,1,0)</f>
        <v>0</v>
      </c>
      <c r="AJ209" s="60">
        <f t="shared" ref="AJ209:AJ272" si="111">IF(G209=$E$384,1,0)</f>
        <v>0</v>
      </c>
      <c r="AK209" s="60">
        <f t="shared" ref="AK209:AK272" si="112">IF(G209=$E$385,1,0)</f>
        <v>0</v>
      </c>
      <c r="AL209" s="60">
        <f t="shared" ref="AL209:AL272" si="113">IF(C209=$B$381,1,0)</f>
        <v>0</v>
      </c>
      <c r="AM209" s="60">
        <f t="shared" ref="AM209:AM272" si="114">IF(C209=$B$382,1,0)</f>
        <v>0</v>
      </c>
      <c r="AN209" s="60">
        <f t="shared" ref="AN209:AN272" si="115">IF(H209=$F$384,1,0)</f>
        <v>0</v>
      </c>
      <c r="AO209" s="60">
        <f t="shared" ref="AO209:AO272" si="116">IF(H209=$F$385,1,0)</f>
        <v>0</v>
      </c>
      <c r="AP209" s="60">
        <f t="shared" ref="AP209:AP272" si="117">IF(F209=$D$382,1,0)</f>
        <v>0</v>
      </c>
      <c r="AQ209" s="60">
        <f t="shared" ref="AQ209:AQ272" si="118">IF(F209=$D$381,1,0)</f>
        <v>0</v>
      </c>
      <c r="AR209" s="60">
        <f t="shared" ref="AR209:AR272" si="119">IF(F209=$D$383,1,0)</f>
        <v>0</v>
      </c>
      <c r="AS209" s="68">
        <f t="shared" ref="AS209:AS272" si="120">IF(AND(G209=$E$385,P209&lt;0),L209,0)</f>
        <v>0</v>
      </c>
      <c r="AT209" s="68">
        <f t="shared" ref="AT209:AT272" si="121">IF(AND(P209&lt;&gt;"",G209=$E$385),L209,0)</f>
        <v>0</v>
      </c>
      <c r="AU209" s="69" t="str">
        <f t="shared" ref="AU209:AU272" si="122">IF(AND(D209=$C$382,F209=$D$381,C209=$B$381,P209&lt;0,P209&lt;&gt;""),L209,"")</f>
        <v/>
      </c>
      <c r="AV209" s="68" t="str">
        <f t="shared" ref="AV209:AV272" si="123">IF(AND(D209=$C$382,C209=$B$381,F209=$D$381,P209&lt;&gt;""),L209,"")</f>
        <v/>
      </c>
      <c r="AW209" s="67" t="str">
        <f t="shared" ref="AW209:AW272" si="124">IF(AND(S209=1,C209=$B$382,O209&lt;&gt;""),(O209-M209)*1.341*J209*L209*N209*10^-3,"")</f>
        <v/>
      </c>
      <c r="AX209" s="68" t="str">
        <f t="shared" si="3"/>
        <v/>
      </c>
      <c r="AY209" s="69" t="str">
        <f t="shared" si="4"/>
        <v/>
      </c>
      <c r="AZ209" s="68">
        <f t="shared" ref="AZ209:AZ272" si="125">IF(AND(S209=1,AW209&lt;&gt;0, AW209&lt;&gt;""),MATCH(AY209,$AX$14:$AX$315,0),0)</f>
        <v>0</v>
      </c>
      <c r="BA209" s="67" t="str">
        <f t="shared" si="7"/>
        <v/>
      </c>
      <c r="BB209" s="69" t="str">
        <f t="shared" ref="BB209:BB272" si="126">IF(AND(F209=$D$383,OR(G209&lt;&gt;$E$385,C209&lt;&gt;$B$382)),$B$388,IF(AND(C209=$B$381,OR(G209=$E$384,G209=$E$385)),$B$392,IF(AB209=1,$B$389,IF(BA209=1,$B$393,""))))</f>
        <v/>
      </c>
      <c r="BC209" s="68" t="str">
        <f t="shared" ref="BC209:BC272" si="127">IF(AND(D209=$C$382,N209&lt;&gt;"",N209&lt;1),$B$387,IF(F599=0,$B$391,IF(AC209=1,$B$390,IF(OR(T209=1,U209=1),$B$394,""))))</f>
        <v/>
      </c>
      <c r="BD209" s="67" t="str">
        <f t="shared" si="8"/>
        <v/>
      </c>
    </row>
    <row r="210" spans="1:56" ht="12" x14ac:dyDescent="0.3">
      <c r="A210" s="445"/>
      <c r="B210" s="3"/>
      <c r="C210" s="3"/>
      <c r="D210" s="387"/>
      <c r="E210" s="3"/>
      <c r="F210" s="3"/>
      <c r="G210" s="3"/>
      <c r="H210" s="4"/>
      <c r="I210" s="9"/>
      <c r="J210" s="9"/>
      <c r="K210" s="9"/>
      <c r="L210" s="9"/>
      <c r="M210" s="8"/>
      <c r="N210" s="385"/>
      <c r="O210" s="386"/>
      <c r="P210" s="383"/>
      <c r="Q210" s="3"/>
      <c r="R210" s="60"/>
      <c r="S210" s="26">
        <f t="shared" si="0"/>
        <v>0</v>
      </c>
      <c r="T210" s="26">
        <f t="shared" si="99"/>
        <v>0</v>
      </c>
      <c r="U210" s="21">
        <f t="shared" si="100"/>
        <v>0</v>
      </c>
      <c r="V210" s="42" t="str">
        <f t="shared" si="98"/>
        <v/>
      </c>
      <c r="W210" s="26" t="str">
        <f t="shared" si="101"/>
        <v/>
      </c>
      <c r="X210" s="22" t="str">
        <f t="shared" si="102"/>
        <v/>
      </c>
      <c r="Y210" s="22" t="str">
        <f t="shared" si="103"/>
        <v/>
      </c>
      <c r="Z210" s="26" t="str">
        <f t="shared" si="104"/>
        <v/>
      </c>
      <c r="AA210" s="27" t="str">
        <f t="shared" si="105"/>
        <v/>
      </c>
      <c r="AB210" s="69" t="str">
        <f t="shared" si="1"/>
        <v/>
      </c>
      <c r="AC210" s="60">
        <f t="shared" si="2"/>
        <v>0</v>
      </c>
      <c r="AD210" s="70" t="str">
        <f t="shared" si="106"/>
        <v/>
      </c>
      <c r="AE210" s="70" t="str">
        <f t="shared" si="107"/>
        <v/>
      </c>
      <c r="AF210" s="71" t="str">
        <f t="shared" si="6"/>
        <v/>
      </c>
      <c r="AG210" s="69">
        <f t="shared" si="108"/>
        <v>0</v>
      </c>
      <c r="AH210" s="60">
        <f t="shared" si="109"/>
        <v>0</v>
      </c>
      <c r="AI210" s="60">
        <f t="shared" si="110"/>
        <v>0</v>
      </c>
      <c r="AJ210" s="60">
        <f t="shared" si="111"/>
        <v>0</v>
      </c>
      <c r="AK210" s="60">
        <f t="shared" si="112"/>
        <v>0</v>
      </c>
      <c r="AL210" s="60">
        <f t="shared" si="113"/>
        <v>0</v>
      </c>
      <c r="AM210" s="60">
        <f t="shared" si="114"/>
        <v>0</v>
      </c>
      <c r="AN210" s="60">
        <f t="shared" si="115"/>
        <v>0</v>
      </c>
      <c r="AO210" s="60">
        <f t="shared" si="116"/>
        <v>0</v>
      </c>
      <c r="AP210" s="60">
        <f t="shared" si="117"/>
        <v>0</v>
      </c>
      <c r="AQ210" s="60">
        <f t="shared" si="118"/>
        <v>0</v>
      </c>
      <c r="AR210" s="60">
        <f t="shared" si="119"/>
        <v>0</v>
      </c>
      <c r="AS210" s="68">
        <f t="shared" si="120"/>
        <v>0</v>
      </c>
      <c r="AT210" s="68">
        <f t="shared" si="121"/>
        <v>0</v>
      </c>
      <c r="AU210" s="69" t="str">
        <f t="shared" si="122"/>
        <v/>
      </c>
      <c r="AV210" s="68" t="str">
        <f t="shared" si="123"/>
        <v/>
      </c>
      <c r="AW210" s="67" t="str">
        <f t="shared" si="124"/>
        <v/>
      </c>
      <c r="AX210" s="68" t="str">
        <f t="shared" si="3"/>
        <v/>
      </c>
      <c r="AY210" s="69" t="str">
        <f t="shared" si="4"/>
        <v/>
      </c>
      <c r="AZ210" s="68">
        <f t="shared" si="125"/>
        <v>0</v>
      </c>
      <c r="BA210" s="67" t="str">
        <f t="shared" si="7"/>
        <v/>
      </c>
      <c r="BB210" s="69" t="str">
        <f t="shared" si="126"/>
        <v/>
      </c>
      <c r="BC210" s="68" t="str">
        <f t="shared" si="127"/>
        <v/>
      </c>
      <c r="BD210" s="67" t="str">
        <f t="shared" si="8"/>
        <v/>
      </c>
    </row>
    <row r="211" spans="1:56" ht="12" x14ac:dyDescent="0.3">
      <c r="A211" s="445"/>
      <c r="B211" s="3"/>
      <c r="C211" s="3"/>
      <c r="D211" s="387"/>
      <c r="E211" s="3"/>
      <c r="F211" s="3"/>
      <c r="G211" s="3"/>
      <c r="H211" s="4"/>
      <c r="I211" s="9"/>
      <c r="J211" s="9"/>
      <c r="K211" s="9"/>
      <c r="L211" s="9"/>
      <c r="M211" s="8"/>
      <c r="N211" s="385"/>
      <c r="O211" s="386"/>
      <c r="P211" s="383"/>
      <c r="Q211" s="3"/>
      <c r="R211" s="60"/>
      <c r="S211" s="26">
        <f t="shared" si="0"/>
        <v>0</v>
      </c>
      <c r="T211" s="26">
        <f t="shared" si="99"/>
        <v>0</v>
      </c>
      <c r="U211" s="21">
        <f t="shared" si="100"/>
        <v>0</v>
      </c>
      <c r="V211" s="42" t="str">
        <f t="shared" si="98"/>
        <v/>
      </c>
      <c r="W211" s="26" t="str">
        <f t="shared" si="101"/>
        <v/>
      </c>
      <c r="X211" s="22" t="str">
        <f t="shared" si="102"/>
        <v/>
      </c>
      <c r="Y211" s="22" t="str">
        <f t="shared" si="103"/>
        <v/>
      </c>
      <c r="Z211" s="26" t="str">
        <f t="shared" si="104"/>
        <v/>
      </c>
      <c r="AA211" s="27" t="str">
        <f t="shared" si="105"/>
        <v/>
      </c>
      <c r="AB211" s="69" t="str">
        <f t="shared" si="1"/>
        <v/>
      </c>
      <c r="AC211" s="60">
        <f t="shared" si="2"/>
        <v>0</v>
      </c>
      <c r="AD211" s="70" t="str">
        <f t="shared" si="106"/>
        <v/>
      </c>
      <c r="AE211" s="70" t="str">
        <f t="shared" si="107"/>
        <v/>
      </c>
      <c r="AF211" s="71" t="str">
        <f t="shared" si="6"/>
        <v/>
      </c>
      <c r="AG211" s="69">
        <f t="shared" si="108"/>
        <v>0</v>
      </c>
      <c r="AH211" s="60">
        <f t="shared" si="109"/>
        <v>0</v>
      </c>
      <c r="AI211" s="60">
        <f t="shared" si="110"/>
        <v>0</v>
      </c>
      <c r="AJ211" s="60">
        <f t="shared" si="111"/>
        <v>0</v>
      </c>
      <c r="AK211" s="60">
        <f t="shared" si="112"/>
        <v>0</v>
      </c>
      <c r="AL211" s="60">
        <f t="shared" si="113"/>
        <v>0</v>
      </c>
      <c r="AM211" s="60">
        <f t="shared" si="114"/>
        <v>0</v>
      </c>
      <c r="AN211" s="60">
        <f t="shared" si="115"/>
        <v>0</v>
      </c>
      <c r="AO211" s="60">
        <f t="shared" si="116"/>
        <v>0</v>
      </c>
      <c r="AP211" s="60">
        <f t="shared" si="117"/>
        <v>0</v>
      </c>
      <c r="AQ211" s="60">
        <f t="shared" si="118"/>
        <v>0</v>
      </c>
      <c r="AR211" s="60">
        <f t="shared" si="119"/>
        <v>0</v>
      </c>
      <c r="AS211" s="68">
        <f t="shared" si="120"/>
        <v>0</v>
      </c>
      <c r="AT211" s="68">
        <f t="shared" si="121"/>
        <v>0</v>
      </c>
      <c r="AU211" s="69" t="str">
        <f t="shared" si="122"/>
        <v/>
      </c>
      <c r="AV211" s="68" t="str">
        <f t="shared" si="123"/>
        <v/>
      </c>
      <c r="AW211" s="67" t="str">
        <f t="shared" si="124"/>
        <v/>
      </c>
      <c r="AX211" s="68" t="str">
        <f t="shared" si="3"/>
        <v/>
      </c>
      <c r="AY211" s="69" t="str">
        <f t="shared" si="4"/>
        <v/>
      </c>
      <c r="AZ211" s="68">
        <f t="shared" si="125"/>
        <v>0</v>
      </c>
      <c r="BA211" s="67" t="str">
        <f t="shared" si="7"/>
        <v/>
      </c>
      <c r="BB211" s="69" t="str">
        <f t="shared" si="126"/>
        <v/>
      </c>
      <c r="BC211" s="68" t="str">
        <f t="shared" si="127"/>
        <v/>
      </c>
      <c r="BD211" s="67" t="str">
        <f t="shared" si="8"/>
        <v/>
      </c>
    </row>
    <row r="212" spans="1:56" ht="12" x14ac:dyDescent="0.3">
      <c r="A212" s="445"/>
      <c r="B212" s="3"/>
      <c r="C212" s="3"/>
      <c r="D212" s="387"/>
      <c r="E212" s="3"/>
      <c r="F212" s="3"/>
      <c r="G212" s="3"/>
      <c r="H212" s="4"/>
      <c r="I212" s="9"/>
      <c r="J212" s="9"/>
      <c r="K212" s="9"/>
      <c r="L212" s="9"/>
      <c r="M212" s="8"/>
      <c r="N212" s="385"/>
      <c r="O212" s="386"/>
      <c r="P212" s="383"/>
      <c r="Q212" s="3"/>
      <c r="R212" s="60"/>
      <c r="S212" s="26">
        <f t="shared" si="0"/>
        <v>0</v>
      </c>
      <c r="T212" s="26">
        <f t="shared" si="99"/>
        <v>0</v>
      </c>
      <c r="U212" s="21">
        <f t="shared" si="100"/>
        <v>0</v>
      </c>
      <c r="V212" s="42" t="str">
        <f t="shared" si="98"/>
        <v/>
      </c>
      <c r="W212" s="26" t="str">
        <f t="shared" si="101"/>
        <v/>
      </c>
      <c r="X212" s="22" t="str">
        <f t="shared" si="102"/>
        <v/>
      </c>
      <c r="Y212" s="22" t="str">
        <f t="shared" si="103"/>
        <v/>
      </c>
      <c r="Z212" s="26" t="str">
        <f t="shared" si="104"/>
        <v/>
      </c>
      <c r="AA212" s="27" t="str">
        <f t="shared" si="105"/>
        <v/>
      </c>
      <c r="AB212" s="69" t="str">
        <f t="shared" si="1"/>
        <v/>
      </c>
      <c r="AC212" s="60">
        <f t="shared" si="2"/>
        <v>0</v>
      </c>
      <c r="AD212" s="70" t="str">
        <f t="shared" si="106"/>
        <v/>
      </c>
      <c r="AE212" s="70" t="str">
        <f t="shared" si="107"/>
        <v/>
      </c>
      <c r="AF212" s="71" t="str">
        <f t="shared" si="6"/>
        <v/>
      </c>
      <c r="AG212" s="69">
        <f t="shared" si="108"/>
        <v>0</v>
      </c>
      <c r="AH212" s="60">
        <f t="shared" si="109"/>
        <v>0</v>
      </c>
      <c r="AI212" s="60">
        <f t="shared" si="110"/>
        <v>0</v>
      </c>
      <c r="AJ212" s="60">
        <f t="shared" si="111"/>
        <v>0</v>
      </c>
      <c r="AK212" s="60">
        <f t="shared" si="112"/>
        <v>0</v>
      </c>
      <c r="AL212" s="60">
        <f t="shared" si="113"/>
        <v>0</v>
      </c>
      <c r="AM212" s="60">
        <f t="shared" si="114"/>
        <v>0</v>
      </c>
      <c r="AN212" s="60">
        <f t="shared" si="115"/>
        <v>0</v>
      </c>
      <c r="AO212" s="60">
        <f t="shared" si="116"/>
        <v>0</v>
      </c>
      <c r="AP212" s="60">
        <f t="shared" si="117"/>
        <v>0</v>
      </c>
      <c r="AQ212" s="60">
        <f t="shared" si="118"/>
        <v>0</v>
      </c>
      <c r="AR212" s="60">
        <f t="shared" si="119"/>
        <v>0</v>
      </c>
      <c r="AS212" s="68">
        <f t="shared" si="120"/>
        <v>0</v>
      </c>
      <c r="AT212" s="68">
        <f t="shared" si="121"/>
        <v>0</v>
      </c>
      <c r="AU212" s="69" t="str">
        <f t="shared" si="122"/>
        <v/>
      </c>
      <c r="AV212" s="68" t="str">
        <f t="shared" si="123"/>
        <v/>
      </c>
      <c r="AW212" s="67" t="str">
        <f t="shared" si="124"/>
        <v/>
      </c>
      <c r="AX212" s="68" t="str">
        <f t="shared" si="3"/>
        <v/>
      </c>
      <c r="AY212" s="69" t="str">
        <f t="shared" si="4"/>
        <v/>
      </c>
      <c r="AZ212" s="68">
        <f t="shared" si="125"/>
        <v>0</v>
      </c>
      <c r="BA212" s="67" t="str">
        <f t="shared" si="7"/>
        <v/>
      </c>
      <c r="BB212" s="69" t="str">
        <f t="shared" si="126"/>
        <v/>
      </c>
      <c r="BC212" s="68" t="str">
        <f t="shared" si="127"/>
        <v/>
      </c>
      <c r="BD212" s="67" t="str">
        <f t="shared" si="8"/>
        <v/>
      </c>
    </row>
    <row r="213" spans="1:56" ht="12" x14ac:dyDescent="0.3">
      <c r="A213" s="445"/>
      <c r="B213" s="3"/>
      <c r="C213" s="3"/>
      <c r="D213" s="387"/>
      <c r="E213" s="3"/>
      <c r="F213" s="3"/>
      <c r="G213" s="3"/>
      <c r="H213" s="4"/>
      <c r="I213" s="9"/>
      <c r="J213" s="9"/>
      <c r="K213" s="9"/>
      <c r="L213" s="9"/>
      <c r="M213" s="8"/>
      <c r="N213" s="385"/>
      <c r="O213" s="386"/>
      <c r="P213" s="383"/>
      <c r="Q213" s="3"/>
      <c r="R213" s="60"/>
      <c r="S213" s="26">
        <f t="shared" si="0"/>
        <v>0</v>
      </c>
      <c r="T213" s="26">
        <f t="shared" si="99"/>
        <v>0</v>
      </c>
      <c r="U213" s="21">
        <f t="shared" si="100"/>
        <v>0</v>
      </c>
      <c r="V213" s="42" t="str">
        <f t="shared" si="98"/>
        <v/>
      </c>
      <c r="W213" s="26" t="str">
        <f t="shared" si="101"/>
        <v/>
      </c>
      <c r="X213" s="22" t="str">
        <f t="shared" si="102"/>
        <v/>
      </c>
      <c r="Y213" s="22" t="str">
        <f t="shared" si="103"/>
        <v/>
      </c>
      <c r="Z213" s="26" t="str">
        <f t="shared" si="104"/>
        <v/>
      </c>
      <c r="AA213" s="27" t="str">
        <f t="shared" si="105"/>
        <v/>
      </c>
      <c r="AB213" s="69" t="str">
        <f t="shared" si="1"/>
        <v/>
      </c>
      <c r="AC213" s="60">
        <f t="shared" si="2"/>
        <v>0</v>
      </c>
      <c r="AD213" s="70" t="str">
        <f t="shared" si="106"/>
        <v/>
      </c>
      <c r="AE213" s="70" t="str">
        <f t="shared" si="107"/>
        <v/>
      </c>
      <c r="AF213" s="71" t="str">
        <f t="shared" si="6"/>
        <v/>
      </c>
      <c r="AG213" s="69">
        <f t="shared" si="108"/>
        <v>0</v>
      </c>
      <c r="AH213" s="60">
        <f t="shared" si="109"/>
        <v>0</v>
      </c>
      <c r="AI213" s="60">
        <f t="shared" si="110"/>
        <v>0</v>
      </c>
      <c r="AJ213" s="60">
        <f t="shared" si="111"/>
        <v>0</v>
      </c>
      <c r="AK213" s="60">
        <f t="shared" si="112"/>
        <v>0</v>
      </c>
      <c r="AL213" s="60">
        <f t="shared" si="113"/>
        <v>0</v>
      </c>
      <c r="AM213" s="60">
        <f t="shared" si="114"/>
        <v>0</v>
      </c>
      <c r="AN213" s="60">
        <f t="shared" si="115"/>
        <v>0</v>
      </c>
      <c r="AO213" s="60">
        <f t="shared" si="116"/>
        <v>0</v>
      </c>
      <c r="AP213" s="60">
        <f t="shared" si="117"/>
        <v>0</v>
      </c>
      <c r="AQ213" s="60">
        <f t="shared" si="118"/>
        <v>0</v>
      </c>
      <c r="AR213" s="60">
        <f t="shared" si="119"/>
        <v>0</v>
      </c>
      <c r="AS213" s="68">
        <f t="shared" si="120"/>
        <v>0</v>
      </c>
      <c r="AT213" s="68">
        <f t="shared" si="121"/>
        <v>0</v>
      </c>
      <c r="AU213" s="69" t="str">
        <f t="shared" si="122"/>
        <v/>
      </c>
      <c r="AV213" s="68" t="str">
        <f t="shared" si="123"/>
        <v/>
      </c>
      <c r="AW213" s="67" t="str">
        <f t="shared" si="124"/>
        <v/>
      </c>
      <c r="AX213" s="68" t="str">
        <f t="shared" si="3"/>
        <v/>
      </c>
      <c r="AY213" s="69" t="str">
        <f t="shared" si="4"/>
        <v/>
      </c>
      <c r="AZ213" s="68">
        <f t="shared" si="125"/>
        <v>0</v>
      </c>
      <c r="BA213" s="67" t="str">
        <f t="shared" si="7"/>
        <v/>
      </c>
      <c r="BB213" s="69" t="str">
        <f t="shared" si="126"/>
        <v/>
      </c>
      <c r="BC213" s="68" t="str">
        <f t="shared" si="127"/>
        <v/>
      </c>
      <c r="BD213" s="67" t="str">
        <f t="shared" si="8"/>
        <v/>
      </c>
    </row>
    <row r="214" spans="1:56" ht="12" x14ac:dyDescent="0.3">
      <c r="A214" s="445"/>
      <c r="B214" s="3"/>
      <c r="C214" s="3"/>
      <c r="D214" s="387"/>
      <c r="E214" s="3"/>
      <c r="F214" s="3"/>
      <c r="G214" s="3"/>
      <c r="H214" s="4"/>
      <c r="I214" s="9"/>
      <c r="J214" s="9"/>
      <c r="K214" s="9"/>
      <c r="L214" s="9"/>
      <c r="M214" s="8"/>
      <c r="N214" s="385"/>
      <c r="O214" s="386"/>
      <c r="P214" s="383"/>
      <c r="Q214" s="3"/>
      <c r="R214" s="60"/>
      <c r="S214" s="26">
        <f t="shared" si="0"/>
        <v>0</v>
      </c>
      <c r="T214" s="26">
        <f t="shared" si="99"/>
        <v>0</v>
      </c>
      <c r="U214" s="21">
        <f t="shared" si="100"/>
        <v>0</v>
      </c>
      <c r="V214" s="42" t="str">
        <f t="shared" si="98"/>
        <v/>
      </c>
      <c r="W214" s="26" t="str">
        <f t="shared" si="101"/>
        <v/>
      </c>
      <c r="X214" s="22" t="str">
        <f t="shared" si="102"/>
        <v/>
      </c>
      <c r="Y214" s="22" t="str">
        <f t="shared" si="103"/>
        <v/>
      </c>
      <c r="Z214" s="26" t="str">
        <f t="shared" si="104"/>
        <v/>
      </c>
      <c r="AA214" s="27" t="str">
        <f t="shared" si="105"/>
        <v/>
      </c>
      <c r="AB214" s="69" t="str">
        <f t="shared" si="1"/>
        <v/>
      </c>
      <c r="AC214" s="60">
        <f t="shared" si="2"/>
        <v>0</v>
      </c>
      <c r="AD214" s="70" t="str">
        <f t="shared" si="106"/>
        <v/>
      </c>
      <c r="AE214" s="70" t="str">
        <f t="shared" si="107"/>
        <v/>
      </c>
      <c r="AF214" s="71" t="str">
        <f t="shared" si="6"/>
        <v/>
      </c>
      <c r="AG214" s="69">
        <f t="shared" si="108"/>
        <v>0</v>
      </c>
      <c r="AH214" s="60">
        <f t="shared" si="109"/>
        <v>0</v>
      </c>
      <c r="AI214" s="60">
        <f t="shared" si="110"/>
        <v>0</v>
      </c>
      <c r="AJ214" s="60">
        <f t="shared" si="111"/>
        <v>0</v>
      </c>
      <c r="AK214" s="60">
        <f t="shared" si="112"/>
        <v>0</v>
      </c>
      <c r="AL214" s="60">
        <f t="shared" si="113"/>
        <v>0</v>
      </c>
      <c r="AM214" s="60">
        <f t="shared" si="114"/>
        <v>0</v>
      </c>
      <c r="AN214" s="60">
        <f t="shared" si="115"/>
        <v>0</v>
      </c>
      <c r="AO214" s="60">
        <f t="shared" si="116"/>
        <v>0</v>
      </c>
      <c r="AP214" s="60">
        <f t="shared" si="117"/>
        <v>0</v>
      </c>
      <c r="AQ214" s="60">
        <f t="shared" si="118"/>
        <v>0</v>
      </c>
      <c r="AR214" s="60">
        <f t="shared" si="119"/>
        <v>0</v>
      </c>
      <c r="AS214" s="68">
        <f t="shared" si="120"/>
        <v>0</v>
      </c>
      <c r="AT214" s="68">
        <f t="shared" si="121"/>
        <v>0</v>
      </c>
      <c r="AU214" s="69" t="str">
        <f t="shared" si="122"/>
        <v/>
      </c>
      <c r="AV214" s="68" t="str">
        <f t="shared" si="123"/>
        <v/>
      </c>
      <c r="AW214" s="67" t="str">
        <f t="shared" si="124"/>
        <v/>
      </c>
      <c r="AX214" s="68" t="str">
        <f t="shared" si="3"/>
        <v/>
      </c>
      <c r="AY214" s="69" t="str">
        <f t="shared" si="4"/>
        <v/>
      </c>
      <c r="AZ214" s="68">
        <f t="shared" si="125"/>
        <v>0</v>
      </c>
      <c r="BA214" s="67" t="str">
        <f t="shared" si="7"/>
        <v/>
      </c>
      <c r="BB214" s="69" t="str">
        <f t="shared" si="126"/>
        <v/>
      </c>
      <c r="BC214" s="68" t="str">
        <f t="shared" si="127"/>
        <v/>
      </c>
      <c r="BD214" s="67" t="str">
        <f t="shared" si="8"/>
        <v/>
      </c>
    </row>
    <row r="215" spans="1:56" ht="12" x14ac:dyDescent="0.3">
      <c r="A215" s="445"/>
      <c r="B215" s="3"/>
      <c r="C215" s="3"/>
      <c r="D215" s="387"/>
      <c r="E215" s="3"/>
      <c r="F215" s="3"/>
      <c r="G215" s="3"/>
      <c r="H215" s="4"/>
      <c r="I215" s="9"/>
      <c r="J215" s="9"/>
      <c r="K215" s="9"/>
      <c r="L215" s="9"/>
      <c r="M215" s="8"/>
      <c r="N215" s="385"/>
      <c r="O215" s="386"/>
      <c r="P215" s="383"/>
      <c r="Q215" s="3"/>
      <c r="R215" s="60"/>
      <c r="S215" s="26">
        <f t="shared" si="0"/>
        <v>0</v>
      </c>
      <c r="T215" s="26">
        <f t="shared" si="99"/>
        <v>0</v>
      </c>
      <c r="U215" s="21">
        <f t="shared" si="100"/>
        <v>0</v>
      </c>
      <c r="V215" s="42" t="str">
        <f t="shared" si="98"/>
        <v/>
      </c>
      <c r="W215" s="26" t="str">
        <f t="shared" si="101"/>
        <v/>
      </c>
      <c r="X215" s="22" t="str">
        <f t="shared" si="102"/>
        <v/>
      </c>
      <c r="Y215" s="22" t="str">
        <f t="shared" si="103"/>
        <v/>
      </c>
      <c r="Z215" s="26" t="str">
        <f t="shared" si="104"/>
        <v/>
      </c>
      <c r="AA215" s="27" t="str">
        <f t="shared" si="105"/>
        <v/>
      </c>
      <c r="AB215" s="69" t="str">
        <f t="shared" si="1"/>
        <v/>
      </c>
      <c r="AC215" s="60">
        <f t="shared" si="2"/>
        <v>0</v>
      </c>
      <c r="AD215" s="70" t="str">
        <f t="shared" si="106"/>
        <v/>
      </c>
      <c r="AE215" s="70" t="str">
        <f t="shared" si="107"/>
        <v/>
      </c>
      <c r="AF215" s="71" t="str">
        <f t="shared" si="6"/>
        <v/>
      </c>
      <c r="AG215" s="69">
        <f t="shared" si="108"/>
        <v>0</v>
      </c>
      <c r="AH215" s="60">
        <f t="shared" si="109"/>
        <v>0</v>
      </c>
      <c r="AI215" s="60">
        <f t="shared" si="110"/>
        <v>0</v>
      </c>
      <c r="AJ215" s="60">
        <f t="shared" si="111"/>
        <v>0</v>
      </c>
      <c r="AK215" s="60">
        <f t="shared" si="112"/>
        <v>0</v>
      </c>
      <c r="AL215" s="60">
        <f t="shared" si="113"/>
        <v>0</v>
      </c>
      <c r="AM215" s="60">
        <f t="shared" si="114"/>
        <v>0</v>
      </c>
      <c r="AN215" s="60">
        <f t="shared" si="115"/>
        <v>0</v>
      </c>
      <c r="AO215" s="60">
        <f t="shared" si="116"/>
        <v>0</v>
      </c>
      <c r="AP215" s="60">
        <f t="shared" si="117"/>
        <v>0</v>
      </c>
      <c r="AQ215" s="60">
        <f t="shared" si="118"/>
        <v>0</v>
      </c>
      <c r="AR215" s="60">
        <f t="shared" si="119"/>
        <v>0</v>
      </c>
      <c r="AS215" s="68">
        <f t="shared" si="120"/>
        <v>0</v>
      </c>
      <c r="AT215" s="68">
        <f t="shared" si="121"/>
        <v>0</v>
      </c>
      <c r="AU215" s="69" t="str">
        <f t="shared" si="122"/>
        <v/>
      </c>
      <c r="AV215" s="68" t="str">
        <f t="shared" si="123"/>
        <v/>
      </c>
      <c r="AW215" s="67" t="str">
        <f t="shared" si="124"/>
        <v/>
      </c>
      <c r="AX215" s="68" t="str">
        <f t="shared" si="3"/>
        <v/>
      </c>
      <c r="AY215" s="69" t="str">
        <f t="shared" si="4"/>
        <v/>
      </c>
      <c r="AZ215" s="68">
        <f t="shared" si="125"/>
        <v>0</v>
      </c>
      <c r="BA215" s="67" t="str">
        <f t="shared" si="7"/>
        <v/>
      </c>
      <c r="BB215" s="69" t="str">
        <f t="shared" si="126"/>
        <v/>
      </c>
      <c r="BC215" s="68" t="str">
        <f t="shared" si="127"/>
        <v/>
      </c>
      <c r="BD215" s="67" t="str">
        <f t="shared" si="8"/>
        <v/>
      </c>
    </row>
    <row r="216" spans="1:56" ht="12" x14ac:dyDescent="0.3">
      <c r="A216" s="445"/>
      <c r="B216" s="3"/>
      <c r="C216" s="3"/>
      <c r="D216" s="387"/>
      <c r="E216" s="3"/>
      <c r="F216" s="3"/>
      <c r="G216" s="3"/>
      <c r="H216" s="4"/>
      <c r="I216" s="9"/>
      <c r="J216" s="9"/>
      <c r="K216" s="9"/>
      <c r="L216" s="9"/>
      <c r="M216" s="8"/>
      <c r="N216" s="385"/>
      <c r="O216" s="386"/>
      <c r="P216" s="383"/>
      <c r="Q216" s="3"/>
      <c r="R216" s="60"/>
      <c r="S216" s="26">
        <f t="shared" si="0"/>
        <v>0</v>
      </c>
      <c r="T216" s="26">
        <f t="shared" si="99"/>
        <v>0</v>
      </c>
      <c r="U216" s="21">
        <f t="shared" si="100"/>
        <v>0</v>
      </c>
      <c r="V216" s="42" t="str">
        <f t="shared" si="98"/>
        <v/>
      </c>
      <c r="W216" s="26" t="str">
        <f t="shared" si="101"/>
        <v/>
      </c>
      <c r="X216" s="22" t="str">
        <f t="shared" si="102"/>
        <v/>
      </c>
      <c r="Y216" s="22" t="str">
        <f t="shared" si="103"/>
        <v/>
      </c>
      <c r="Z216" s="26" t="str">
        <f t="shared" si="104"/>
        <v/>
      </c>
      <c r="AA216" s="27" t="str">
        <f t="shared" si="105"/>
        <v/>
      </c>
      <c r="AB216" s="69" t="str">
        <f t="shared" si="1"/>
        <v/>
      </c>
      <c r="AC216" s="60">
        <f t="shared" si="2"/>
        <v>0</v>
      </c>
      <c r="AD216" s="70" t="str">
        <f t="shared" si="106"/>
        <v/>
      </c>
      <c r="AE216" s="70" t="str">
        <f t="shared" si="107"/>
        <v/>
      </c>
      <c r="AF216" s="71" t="str">
        <f t="shared" si="6"/>
        <v/>
      </c>
      <c r="AG216" s="69">
        <f t="shared" si="108"/>
        <v>0</v>
      </c>
      <c r="AH216" s="60">
        <f t="shared" si="109"/>
        <v>0</v>
      </c>
      <c r="AI216" s="60">
        <f t="shared" si="110"/>
        <v>0</v>
      </c>
      <c r="AJ216" s="60">
        <f t="shared" si="111"/>
        <v>0</v>
      </c>
      <c r="AK216" s="60">
        <f t="shared" si="112"/>
        <v>0</v>
      </c>
      <c r="AL216" s="60">
        <f t="shared" si="113"/>
        <v>0</v>
      </c>
      <c r="AM216" s="60">
        <f t="shared" si="114"/>
        <v>0</v>
      </c>
      <c r="AN216" s="60">
        <f t="shared" si="115"/>
        <v>0</v>
      </c>
      <c r="AO216" s="60">
        <f t="shared" si="116"/>
        <v>0</v>
      </c>
      <c r="AP216" s="60">
        <f t="shared" si="117"/>
        <v>0</v>
      </c>
      <c r="AQ216" s="60">
        <f t="shared" si="118"/>
        <v>0</v>
      </c>
      <c r="AR216" s="60">
        <f t="shared" si="119"/>
        <v>0</v>
      </c>
      <c r="AS216" s="68">
        <f t="shared" si="120"/>
        <v>0</v>
      </c>
      <c r="AT216" s="68">
        <f t="shared" si="121"/>
        <v>0</v>
      </c>
      <c r="AU216" s="69" t="str">
        <f t="shared" si="122"/>
        <v/>
      </c>
      <c r="AV216" s="68" t="str">
        <f t="shared" si="123"/>
        <v/>
      </c>
      <c r="AW216" s="67" t="str">
        <f t="shared" si="124"/>
        <v/>
      </c>
      <c r="AX216" s="68" t="str">
        <f t="shared" si="3"/>
        <v/>
      </c>
      <c r="AY216" s="69" t="str">
        <f t="shared" si="4"/>
        <v/>
      </c>
      <c r="AZ216" s="68">
        <f t="shared" si="125"/>
        <v>0</v>
      </c>
      <c r="BA216" s="67" t="str">
        <f t="shared" si="7"/>
        <v/>
      </c>
      <c r="BB216" s="69" t="str">
        <f t="shared" si="126"/>
        <v/>
      </c>
      <c r="BC216" s="68" t="str">
        <f t="shared" si="127"/>
        <v/>
      </c>
      <c r="BD216" s="67" t="str">
        <f t="shared" si="8"/>
        <v/>
      </c>
    </row>
    <row r="217" spans="1:56" ht="12" x14ac:dyDescent="0.3">
      <c r="A217" s="445"/>
      <c r="B217" s="3"/>
      <c r="C217" s="3"/>
      <c r="D217" s="387"/>
      <c r="E217" s="3"/>
      <c r="F217" s="3"/>
      <c r="G217" s="3"/>
      <c r="H217" s="4"/>
      <c r="I217" s="9"/>
      <c r="J217" s="9"/>
      <c r="K217" s="9"/>
      <c r="L217" s="9"/>
      <c r="M217" s="8"/>
      <c r="N217" s="385"/>
      <c r="O217" s="386"/>
      <c r="P217" s="383"/>
      <c r="Q217" s="3"/>
      <c r="R217" s="60"/>
      <c r="S217" s="26">
        <f t="shared" si="0"/>
        <v>0</v>
      </c>
      <c r="T217" s="26">
        <f t="shared" si="99"/>
        <v>0</v>
      </c>
      <c r="U217" s="21">
        <f t="shared" si="100"/>
        <v>0</v>
      </c>
      <c r="V217" s="42" t="str">
        <f t="shared" si="98"/>
        <v/>
      </c>
      <c r="W217" s="26" t="str">
        <f t="shared" si="101"/>
        <v/>
      </c>
      <c r="X217" s="22" t="str">
        <f t="shared" si="102"/>
        <v/>
      </c>
      <c r="Y217" s="22" t="str">
        <f t="shared" si="103"/>
        <v/>
      </c>
      <c r="Z217" s="26" t="str">
        <f t="shared" si="104"/>
        <v/>
      </c>
      <c r="AA217" s="27" t="str">
        <f t="shared" si="105"/>
        <v/>
      </c>
      <c r="AB217" s="69" t="str">
        <f t="shared" si="1"/>
        <v/>
      </c>
      <c r="AC217" s="60">
        <f t="shared" si="2"/>
        <v>0</v>
      </c>
      <c r="AD217" s="70" t="str">
        <f t="shared" si="106"/>
        <v/>
      </c>
      <c r="AE217" s="70" t="str">
        <f t="shared" si="107"/>
        <v/>
      </c>
      <c r="AF217" s="71" t="str">
        <f t="shared" si="6"/>
        <v/>
      </c>
      <c r="AG217" s="69">
        <f t="shared" si="108"/>
        <v>0</v>
      </c>
      <c r="AH217" s="60">
        <f t="shared" si="109"/>
        <v>0</v>
      </c>
      <c r="AI217" s="60">
        <f t="shared" si="110"/>
        <v>0</v>
      </c>
      <c r="AJ217" s="60">
        <f t="shared" si="111"/>
        <v>0</v>
      </c>
      <c r="AK217" s="60">
        <f t="shared" si="112"/>
        <v>0</v>
      </c>
      <c r="AL217" s="60">
        <f t="shared" si="113"/>
        <v>0</v>
      </c>
      <c r="AM217" s="60">
        <f t="shared" si="114"/>
        <v>0</v>
      </c>
      <c r="AN217" s="60">
        <f t="shared" si="115"/>
        <v>0</v>
      </c>
      <c r="AO217" s="60">
        <f t="shared" si="116"/>
        <v>0</v>
      </c>
      <c r="AP217" s="60">
        <f t="shared" si="117"/>
        <v>0</v>
      </c>
      <c r="AQ217" s="60">
        <f t="shared" si="118"/>
        <v>0</v>
      </c>
      <c r="AR217" s="60">
        <f t="shared" si="119"/>
        <v>0</v>
      </c>
      <c r="AS217" s="68">
        <f t="shared" si="120"/>
        <v>0</v>
      </c>
      <c r="AT217" s="68">
        <f t="shared" si="121"/>
        <v>0</v>
      </c>
      <c r="AU217" s="69" t="str">
        <f t="shared" si="122"/>
        <v/>
      </c>
      <c r="AV217" s="68" t="str">
        <f t="shared" si="123"/>
        <v/>
      </c>
      <c r="AW217" s="67" t="str">
        <f t="shared" si="124"/>
        <v/>
      </c>
      <c r="AX217" s="68" t="str">
        <f t="shared" si="3"/>
        <v/>
      </c>
      <c r="AY217" s="69" t="str">
        <f t="shared" si="4"/>
        <v/>
      </c>
      <c r="AZ217" s="68">
        <f t="shared" si="125"/>
        <v>0</v>
      </c>
      <c r="BA217" s="67" t="str">
        <f t="shared" si="7"/>
        <v/>
      </c>
      <c r="BB217" s="69" t="str">
        <f t="shared" si="126"/>
        <v/>
      </c>
      <c r="BC217" s="68" t="str">
        <f t="shared" si="127"/>
        <v/>
      </c>
      <c r="BD217" s="67" t="str">
        <f t="shared" si="8"/>
        <v/>
      </c>
    </row>
    <row r="218" spans="1:56" ht="12" x14ac:dyDescent="0.3">
      <c r="A218" s="445"/>
      <c r="B218" s="3"/>
      <c r="C218" s="3"/>
      <c r="D218" s="387"/>
      <c r="E218" s="3"/>
      <c r="F218" s="3"/>
      <c r="G218" s="3"/>
      <c r="H218" s="4"/>
      <c r="I218" s="9"/>
      <c r="J218" s="9"/>
      <c r="K218" s="9"/>
      <c r="L218" s="9"/>
      <c r="M218" s="8"/>
      <c r="N218" s="385"/>
      <c r="O218" s="386"/>
      <c r="P218" s="383"/>
      <c r="Q218" s="3"/>
      <c r="R218" s="60"/>
      <c r="S218" s="26">
        <f t="shared" si="0"/>
        <v>0</v>
      </c>
      <c r="T218" s="26">
        <f t="shared" si="99"/>
        <v>0</v>
      </c>
      <c r="U218" s="21">
        <f t="shared" si="100"/>
        <v>0</v>
      </c>
      <c r="V218" s="42" t="str">
        <f t="shared" si="98"/>
        <v/>
      </c>
      <c r="W218" s="26" t="str">
        <f t="shared" si="101"/>
        <v/>
      </c>
      <c r="X218" s="22" t="str">
        <f t="shared" si="102"/>
        <v/>
      </c>
      <c r="Y218" s="22" t="str">
        <f t="shared" si="103"/>
        <v/>
      </c>
      <c r="Z218" s="26" t="str">
        <f t="shared" si="104"/>
        <v/>
      </c>
      <c r="AA218" s="27" t="str">
        <f t="shared" si="105"/>
        <v/>
      </c>
      <c r="AB218" s="69" t="str">
        <f t="shared" si="1"/>
        <v/>
      </c>
      <c r="AC218" s="60">
        <f t="shared" si="2"/>
        <v>0</v>
      </c>
      <c r="AD218" s="70" t="str">
        <f t="shared" si="106"/>
        <v/>
      </c>
      <c r="AE218" s="70" t="str">
        <f t="shared" si="107"/>
        <v/>
      </c>
      <c r="AF218" s="71" t="str">
        <f t="shared" si="6"/>
        <v/>
      </c>
      <c r="AG218" s="69">
        <f t="shared" si="108"/>
        <v>0</v>
      </c>
      <c r="AH218" s="60">
        <f t="shared" si="109"/>
        <v>0</v>
      </c>
      <c r="AI218" s="60">
        <f t="shared" si="110"/>
        <v>0</v>
      </c>
      <c r="AJ218" s="60">
        <f t="shared" si="111"/>
        <v>0</v>
      </c>
      <c r="AK218" s="60">
        <f t="shared" si="112"/>
        <v>0</v>
      </c>
      <c r="AL218" s="60">
        <f t="shared" si="113"/>
        <v>0</v>
      </c>
      <c r="AM218" s="60">
        <f t="shared" si="114"/>
        <v>0</v>
      </c>
      <c r="AN218" s="60">
        <f t="shared" si="115"/>
        <v>0</v>
      </c>
      <c r="AO218" s="60">
        <f t="shared" si="116"/>
        <v>0</v>
      </c>
      <c r="AP218" s="60">
        <f t="shared" si="117"/>
        <v>0</v>
      </c>
      <c r="AQ218" s="60">
        <f t="shared" si="118"/>
        <v>0</v>
      </c>
      <c r="AR218" s="60">
        <f t="shared" si="119"/>
        <v>0</v>
      </c>
      <c r="AS218" s="68">
        <f t="shared" si="120"/>
        <v>0</v>
      </c>
      <c r="AT218" s="68">
        <f t="shared" si="121"/>
        <v>0</v>
      </c>
      <c r="AU218" s="69" t="str">
        <f t="shared" si="122"/>
        <v/>
      </c>
      <c r="AV218" s="68" t="str">
        <f t="shared" si="123"/>
        <v/>
      </c>
      <c r="AW218" s="67" t="str">
        <f t="shared" si="124"/>
        <v/>
      </c>
      <c r="AX218" s="68" t="str">
        <f t="shared" si="3"/>
        <v/>
      </c>
      <c r="AY218" s="69" t="str">
        <f t="shared" si="4"/>
        <v/>
      </c>
      <c r="AZ218" s="68">
        <f t="shared" si="125"/>
        <v>0</v>
      </c>
      <c r="BA218" s="67" t="str">
        <f t="shared" si="7"/>
        <v/>
      </c>
      <c r="BB218" s="69" t="str">
        <f t="shared" si="126"/>
        <v/>
      </c>
      <c r="BC218" s="68" t="str">
        <f t="shared" si="127"/>
        <v/>
      </c>
      <c r="BD218" s="67" t="str">
        <f t="shared" si="8"/>
        <v/>
      </c>
    </row>
    <row r="219" spans="1:56" ht="12" x14ac:dyDescent="0.3">
      <c r="A219" s="445"/>
      <c r="B219" s="3"/>
      <c r="C219" s="3"/>
      <c r="D219" s="387"/>
      <c r="E219" s="3"/>
      <c r="F219" s="3"/>
      <c r="G219" s="3"/>
      <c r="H219" s="4"/>
      <c r="I219" s="9"/>
      <c r="J219" s="9"/>
      <c r="K219" s="9"/>
      <c r="L219" s="9"/>
      <c r="M219" s="8"/>
      <c r="N219" s="385"/>
      <c r="O219" s="386"/>
      <c r="P219" s="383"/>
      <c r="Q219" s="3"/>
      <c r="R219" s="60"/>
      <c r="S219" s="26">
        <f t="shared" si="0"/>
        <v>0</v>
      </c>
      <c r="T219" s="26">
        <f t="shared" si="99"/>
        <v>0</v>
      </c>
      <c r="U219" s="21">
        <f t="shared" si="100"/>
        <v>0</v>
      </c>
      <c r="V219" s="42" t="str">
        <f t="shared" si="98"/>
        <v/>
      </c>
      <c r="W219" s="26" t="str">
        <f t="shared" si="101"/>
        <v/>
      </c>
      <c r="X219" s="22" t="str">
        <f t="shared" si="102"/>
        <v/>
      </c>
      <c r="Y219" s="22" t="str">
        <f t="shared" si="103"/>
        <v/>
      </c>
      <c r="Z219" s="26" t="str">
        <f t="shared" si="104"/>
        <v/>
      </c>
      <c r="AA219" s="27" t="str">
        <f t="shared" si="105"/>
        <v/>
      </c>
      <c r="AB219" s="69" t="str">
        <f t="shared" si="1"/>
        <v/>
      </c>
      <c r="AC219" s="60">
        <f t="shared" si="2"/>
        <v>0</v>
      </c>
      <c r="AD219" s="70" t="str">
        <f t="shared" si="106"/>
        <v/>
      </c>
      <c r="AE219" s="70" t="str">
        <f t="shared" si="107"/>
        <v/>
      </c>
      <c r="AF219" s="71" t="str">
        <f t="shared" si="6"/>
        <v/>
      </c>
      <c r="AG219" s="69">
        <f t="shared" si="108"/>
        <v>0</v>
      </c>
      <c r="AH219" s="60">
        <f t="shared" si="109"/>
        <v>0</v>
      </c>
      <c r="AI219" s="60">
        <f t="shared" si="110"/>
        <v>0</v>
      </c>
      <c r="AJ219" s="60">
        <f t="shared" si="111"/>
        <v>0</v>
      </c>
      <c r="AK219" s="60">
        <f t="shared" si="112"/>
        <v>0</v>
      </c>
      <c r="AL219" s="60">
        <f t="shared" si="113"/>
        <v>0</v>
      </c>
      <c r="AM219" s="60">
        <f t="shared" si="114"/>
        <v>0</v>
      </c>
      <c r="AN219" s="60">
        <f t="shared" si="115"/>
        <v>0</v>
      </c>
      <c r="AO219" s="60">
        <f t="shared" si="116"/>
        <v>0</v>
      </c>
      <c r="AP219" s="60">
        <f t="shared" si="117"/>
        <v>0</v>
      </c>
      <c r="AQ219" s="60">
        <f t="shared" si="118"/>
        <v>0</v>
      </c>
      <c r="AR219" s="60">
        <f t="shared" si="119"/>
        <v>0</v>
      </c>
      <c r="AS219" s="68">
        <f t="shared" si="120"/>
        <v>0</v>
      </c>
      <c r="AT219" s="68">
        <f t="shared" si="121"/>
        <v>0</v>
      </c>
      <c r="AU219" s="69" t="str">
        <f t="shared" si="122"/>
        <v/>
      </c>
      <c r="AV219" s="68" t="str">
        <f t="shared" si="123"/>
        <v/>
      </c>
      <c r="AW219" s="67" t="str">
        <f t="shared" si="124"/>
        <v/>
      </c>
      <c r="AX219" s="68" t="str">
        <f t="shared" si="3"/>
        <v/>
      </c>
      <c r="AY219" s="69" t="str">
        <f t="shared" si="4"/>
        <v/>
      </c>
      <c r="AZ219" s="68">
        <f t="shared" si="125"/>
        <v>0</v>
      </c>
      <c r="BA219" s="67" t="str">
        <f t="shared" si="7"/>
        <v/>
      </c>
      <c r="BB219" s="69" t="str">
        <f t="shared" si="126"/>
        <v/>
      </c>
      <c r="BC219" s="68" t="str">
        <f t="shared" si="127"/>
        <v/>
      </c>
      <c r="BD219" s="67" t="str">
        <f t="shared" si="8"/>
        <v/>
      </c>
    </row>
    <row r="220" spans="1:56" ht="12" x14ac:dyDescent="0.3">
      <c r="A220" s="445"/>
      <c r="B220" s="3"/>
      <c r="C220" s="3"/>
      <c r="D220" s="387"/>
      <c r="E220" s="3"/>
      <c r="F220" s="3"/>
      <c r="G220" s="3"/>
      <c r="H220" s="4"/>
      <c r="I220" s="9"/>
      <c r="J220" s="9"/>
      <c r="K220" s="9"/>
      <c r="L220" s="9"/>
      <c r="M220" s="8"/>
      <c r="N220" s="385"/>
      <c r="O220" s="386"/>
      <c r="P220" s="383"/>
      <c r="Q220" s="3"/>
      <c r="R220" s="60"/>
      <c r="S220" s="26">
        <f t="shared" si="0"/>
        <v>0</v>
      </c>
      <c r="T220" s="26">
        <f t="shared" si="99"/>
        <v>0</v>
      </c>
      <c r="U220" s="21">
        <f t="shared" si="100"/>
        <v>0</v>
      </c>
      <c r="V220" s="42" t="str">
        <f t="shared" si="98"/>
        <v/>
      </c>
      <c r="W220" s="26" t="str">
        <f t="shared" si="101"/>
        <v/>
      </c>
      <c r="X220" s="22" t="str">
        <f t="shared" si="102"/>
        <v/>
      </c>
      <c r="Y220" s="22" t="str">
        <f t="shared" si="103"/>
        <v/>
      </c>
      <c r="Z220" s="26" t="str">
        <f t="shared" si="104"/>
        <v/>
      </c>
      <c r="AA220" s="27" t="str">
        <f t="shared" si="105"/>
        <v/>
      </c>
      <c r="AB220" s="69" t="str">
        <f t="shared" si="1"/>
        <v/>
      </c>
      <c r="AC220" s="60">
        <f t="shared" si="2"/>
        <v>0</v>
      </c>
      <c r="AD220" s="70" t="str">
        <f t="shared" si="106"/>
        <v/>
      </c>
      <c r="AE220" s="70" t="str">
        <f t="shared" si="107"/>
        <v/>
      </c>
      <c r="AF220" s="71" t="str">
        <f t="shared" si="6"/>
        <v/>
      </c>
      <c r="AG220" s="69">
        <f t="shared" si="108"/>
        <v>0</v>
      </c>
      <c r="AH220" s="60">
        <f t="shared" si="109"/>
        <v>0</v>
      </c>
      <c r="AI220" s="60">
        <f t="shared" si="110"/>
        <v>0</v>
      </c>
      <c r="AJ220" s="60">
        <f t="shared" si="111"/>
        <v>0</v>
      </c>
      <c r="AK220" s="60">
        <f t="shared" si="112"/>
        <v>0</v>
      </c>
      <c r="AL220" s="60">
        <f t="shared" si="113"/>
        <v>0</v>
      </c>
      <c r="AM220" s="60">
        <f t="shared" si="114"/>
        <v>0</v>
      </c>
      <c r="AN220" s="60">
        <f t="shared" si="115"/>
        <v>0</v>
      </c>
      <c r="AO220" s="60">
        <f t="shared" si="116"/>
        <v>0</v>
      </c>
      <c r="AP220" s="60">
        <f t="shared" si="117"/>
        <v>0</v>
      </c>
      <c r="AQ220" s="60">
        <f t="shared" si="118"/>
        <v>0</v>
      </c>
      <c r="AR220" s="60">
        <f t="shared" si="119"/>
        <v>0</v>
      </c>
      <c r="AS220" s="68">
        <f t="shared" si="120"/>
        <v>0</v>
      </c>
      <c r="AT220" s="68">
        <f t="shared" si="121"/>
        <v>0</v>
      </c>
      <c r="AU220" s="69" t="str">
        <f t="shared" si="122"/>
        <v/>
      </c>
      <c r="AV220" s="68" t="str">
        <f t="shared" si="123"/>
        <v/>
      </c>
      <c r="AW220" s="67" t="str">
        <f t="shared" si="124"/>
        <v/>
      </c>
      <c r="AX220" s="68" t="str">
        <f t="shared" si="3"/>
        <v/>
      </c>
      <c r="AY220" s="69" t="str">
        <f t="shared" si="4"/>
        <v/>
      </c>
      <c r="AZ220" s="68">
        <f t="shared" si="125"/>
        <v>0</v>
      </c>
      <c r="BA220" s="67" t="str">
        <f t="shared" si="7"/>
        <v/>
      </c>
      <c r="BB220" s="69" t="str">
        <f t="shared" si="126"/>
        <v/>
      </c>
      <c r="BC220" s="68" t="str">
        <f t="shared" si="127"/>
        <v/>
      </c>
      <c r="BD220" s="67" t="str">
        <f t="shared" si="8"/>
        <v/>
      </c>
    </row>
    <row r="221" spans="1:56" ht="12" x14ac:dyDescent="0.3">
      <c r="A221" s="445"/>
      <c r="B221" s="3"/>
      <c r="C221" s="3"/>
      <c r="D221" s="387"/>
      <c r="E221" s="3"/>
      <c r="F221" s="3"/>
      <c r="G221" s="3"/>
      <c r="H221" s="4"/>
      <c r="I221" s="9"/>
      <c r="J221" s="9"/>
      <c r="K221" s="9"/>
      <c r="L221" s="9"/>
      <c r="M221" s="8"/>
      <c r="N221" s="385"/>
      <c r="O221" s="386"/>
      <c r="P221" s="383"/>
      <c r="Q221" s="3"/>
      <c r="R221" s="60"/>
      <c r="S221" s="26">
        <f t="shared" si="0"/>
        <v>0</v>
      </c>
      <c r="T221" s="26">
        <f t="shared" si="99"/>
        <v>0</v>
      </c>
      <c r="U221" s="21">
        <f t="shared" si="100"/>
        <v>0</v>
      </c>
      <c r="V221" s="42" t="str">
        <f t="shared" si="98"/>
        <v/>
      </c>
      <c r="W221" s="26" t="str">
        <f t="shared" si="101"/>
        <v/>
      </c>
      <c r="X221" s="22" t="str">
        <f t="shared" si="102"/>
        <v/>
      </c>
      <c r="Y221" s="22" t="str">
        <f t="shared" si="103"/>
        <v/>
      </c>
      <c r="Z221" s="26" t="str">
        <f t="shared" si="104"/>
        <v/>
      </c>
      <c r="AA221" s="27" t="str">
        <f t="shared" si="105"/>
        <v/>
      </c>
      <c r="AB221" s="69" t="str">
        <f t="shared" si="1"/>
        <v/>
      </c>
      <c r="AC221" s="60">
        <f t="shared" si="2"/>
        <v>0</v>
      </c>
      <c r="AD221" s="70" t="str">
        <f t="shared" si="106"/>
        <v/>
      </c>
      <c r="AE221" s="70" t="str">
        <f t="shared" si="107"/>
        <v/>
      </c>
      <c r="AF221" s="71" t="str">
        <f t="shared" si="6"/>
        <v/>
      </c>
      <c r="AG221" s="69">
        <f t="shared" si="108"/>
        <v>0</v>
      </c>
      <c r="AH221" s="60">
        <f t="shared" si="109"/>
        <v>0</v>
      </c>
      <c r="AI221" s="60">
        <f t="shared" si="110"/>
        <v>0</v>
      </c>
      <c r="AJ221" s="60">
        <f t="shared" si="111"/>
        <v>0</v>
      </c>
      <c r="AK221" s="60">
        <f t="shared" si="112"/>
        <v>0</v>
      </c>
      <c r="AL221" s="60">
        <f t="shared" si="113"/>
        <v>0</v>
      </c>
      <c r="AM221" s="60">
        <f t="shared" si="114"/>
        <v>0</v>
      </c>
      <c r="AN221" s="60">
        <f t="shared" si="115"/>
        <v>0</v>
      </c>
      <c r="AO221" s="60">
        <f t="shared" si="116"/>
        <v>0</v>
      </c>
      <c r="AP221" s="60">
        <f t="shared" si="117"/>
        <v>0</v>
      </c>
      <c r="AQ221" s="60">
        <f t="shared" si="118"/>
        <v>0</v>
      </c>
      <c r="AR221" s="60">
        <f t="shared" si="119"/>
        <v>0</v>
      </c>
      <c r="AS221" s="68">
        <f t="shared" si="120"/>
        <v>0</v>
      </c>
      <c r="AT221" s="68">
        <f t="shared" si="121"/>
        <v>0</v>
      </c>
      <c r="AU221" s="69" t="str">
        <f t="shared" si="122"/>
        <v/>
      </c>
      <c r="AV221" s="68" t="str">
        <f t="shared" si="123"/>
        <v/>
      </c>
      <c r="AW221" s="67" t="str">
        <f t="shared" si="124"/>
        <v/>
      </c>
      <c r="AX221" s="68" t="str">
        <f t="shared" si="3"/>
        <v/>
      </c>
      <c r="AY221" s="69" t="str">
        <f t="shared" si="4"/>
        <v/>
      </c>
      <c r="AZ221" s="68">
        <f t="shared" si="125"/>
        <v>0</v>
      </c>
      <c r="BA221" s="67" t="str">
        <f t="shared" si="7"/>
        <v/>
      </c>
      <c r="BB221" s="69" t="str">
        <f t="shared" si="126"/>
        <v/>
      </c>
      <c r="BC221" s="68" t="str">
        <f t="shared" si="127"/>
        <v/>
      </c>
      <c r="BD221" s="67" t="str">
        <f t="shared" si="8"/>
        <v/>
      </c>
    </row>
    <row r="222" spans="1:56" ht="12" x14ac:dyDescent="0.3">
      <c r="A222" s="445"/>
      <c r="B222" s="3"/>
      <c r="C222" s="3"/>
      <c r="D222" s="387"/>
      <c r="E222" s="3"/>
      <c r="F222" s="3"/>
      <c r="G222" s="3"/>
      <c r="H222" s="4"/>
      <c r="I222" s="9"/>
      <c r="J222" s="9"/>
      <c r="K222" s="9"/>
      <c r="L222" s="9"/>
      <c r="M222" s="8"/>
      <c r="N222" s="385"/>
      <c r="O222" s="386"/>
      <c r="P222" s="383"/>
      <c r="Q222" s="3"/>
      <c r="R222" s="60"/>
      <c r="S222" s="26">
        <f t="shared" si="0"/>
        <v>0</v>
      </c>
      <c r="T222" s="26">
        <f t="shared" si="99"/>
        <v>0</v>
      </c>
      <c r="U222" s="21">
        <f t="shared" si="100"/>
        <v>0</v>
      </c>
      <c r="V222" s="42" t="str">
        <f t="shared" si="98"/>
        <v/>
      </c>
      <c r="W222" s="26" t="str">
        <f t="shared" si="101"/>
        <v/>
      </c>
      <c r="X222" s="22" t="str">
        <f t="shared" si="102"/>
        <v/>
      </c>
      <c r="Y222" s="22" t="str">
        <f t="shared" si="103"/>
        <v/>
      </c>
      <c r="Z222" s="26" t="str">
        <f t="shared" si="104"/>
        <v/>
      </c>
      <c r="AA222" s="27" t="str">
        <f t="shared" si="105"/>
        <v/>
      </c>
      <c r="AB222" s="69" t="str">
        <f t="shared" si="1"/>
        <v/>
      </c>
      <c r="AC222" s="60">
        <f t="shared" si="2"/>
        <v>0</v>
      </c>
      <c r="AD222" s="70" t="str">
        <f t="shared" si="106"/>
        <v/>
      </c>
      <c r="AE222" s="70" t="str">
        <f t="shared" si="107"/>
        <v/>
      </c>
      <c r="AF222" s="71" t="str">
        <f t="shared" si="6"/>
        <v/>
      </c>
      <c r="AG222" s="69">
        <f t="shared" si="108"/>
        <v>0</v>
      </c>
      <c r="AH222" s="60">
        <f t="shared" si="109"/>
        <v>0</v>
      </c>
      <c r="AI222" s="60">
        <f t="shared" si="110"/>
        <v>0</v>
      </c>
      <c r="AJ222" s="60">
        <f t="shared" si="111"/>
        <v>0</v>
      </c>
      <c r="AK222" s="60">
        <f t="shared" si="112"/>
        <v>0</v>
      </c>
      <c r="AL222" s="60">
        <f t="shared" si="113"/>
        <v>0</v>
      </c>
      <c r="AM222" s="60">
        <f t="shared" si="114"/>
        <v>0</v>
      </c>
      <c r="AN222" s="60">
        <f t="shared" si="115"/>
        <v>0</v>
      </c>
      <c r="AO222" s="60">
        <f t="shared" si="116"/>
        <v>0</v>
      </c>
      <c r="AP222" s="60">
        <f t="shared" si="117"/>
        <v>0</v>
      </c>
      <c r="AQ222" s="60">
        <f t="shared" si="118"/>
        <v>0</v>
      </c>
      <c r="AR222" s="60">
        <f t="shared" si="119"/>
        <v>0</v>
      </c>
      <c r="AS222" s="68">
        <f t="shared" si="120"/>
        <v>0</v>
      </c>
      <c r="AT222" s="68">
        <f t="shared" si="121"/>
        <v>0</v>
      </c>
      <c r="AU222" s="69" t="str">
        <f t="shared" si="122"/>
        <v/>
      </c>
      <c r="AV222" s="68" t="str">
        <f t="shared" si="123"/>
        <v/>
      </c>
      <c r="AW222" s="67" t="str">
        <f t="shared" si="124"/>
        <v/>
      </c>
      <c r="AX222" s="68" t="str">
        <f t="shared" si="3"/>
        <v/>
      </c>
      <c r="AY222" s="69" t="str">
        <f t="shared" si="4"/>
        <v/>
      </c>
      <c r="AZ222" s="68">
        <f t="shared" si="125"/>
        <v>0</v>
      </c>
      <c r="BA222" s="67" t="str">
        <f t="shared" si="7"/>
        <v/>
      </c>
      <c r="BB222" s="69" t="str">
        <f t="shared" si="126"/>
        <v/>
      </c>
      <c r="BC222" s="68" t="str">
        <f t="shared" si="127"/>
        <v/>
      </c>
      <c r="BD222" s="67" t="str">
        <f t="shared" si="8"/>
        <v/>
      </c>
    </row>
    <row r="223" spans="1:56" ht="12" x14ac:dyDescent="0.3">
      <c r="A223" s="445"/>
      <c r="B223" s="3"/>
      <c r="C223" s="3"/>
      <c r="D223" s="387"/>
      <c r="E223" s="3"/>
      <c r="F223" s="3"/>
      <c r="G223" s="3"/>
      <c r="H223" s="4"/>
      <c r="I223" s="9"/>
      <c r="J223" s="9"/>
      <c r="K223" s="9"/>
      <c r="L223" s="9"/>
      <c r="M223" s="8"/>
      <c r="N223" s="385"/>
      <c r="O223" s="386"/>
      <c r="P223" s="383"/>
      <c r="Q223" s="3"/>
      <c r="R223" s="60"/>
      <c r="S223" s="26">
        <f t="shared" si="0"/>
        <v>0</v>
      </c>
      <c r="T223" s="26">
        <f t="shared" si="99"/>
        <v>0</v>
      </c>
      <c r="U223" s="21">
        <f t="shared" si="100"/>
        <v>0</v>
      </c>
      <c r="V223" s="42" t="str">
        <f t="shared" si="98"/>
        <v/>
      </c>
      <c r="W223" s="26" t="str">
        <f t="shared" si="101"/>
        <v/>
      </c>
      <c r="X223" s="22" t="str">
        <f t="shared" si="102"/>
        <v/>
      </c>
      <c r="Y223" s="22" t="str">
        <f t="shared" si="103"/>
        <v/>
      </c>
      <c r="Z223" s="26" t="str">
        <f t="shared" si="104"/>
        <v/>
      </c>
      <c r="AA223" s="27" t="str">
        <f t="shared" si="105"/>
        <v/>
      </c>
      <c r="AB223" s="69" t="str">
        <f t="shared" si="1"/>
        <v/>
      </c>
      <c r="AC223" s="60">
        <f t="shared" si="2"/>
        <v>0</v>
      </c>
      <c r="AD223" s="70" t="str">
        <f t="shared" si="106"/>
        <v/>
      </c>
      <c r="AE223" s="70" t="str">
        <f t="shared" si="107"/>
        <v/>
      </c>
      <c r="AF223" s="71" t="str">
        <f t="shared" ref="AF223:AF286" si="128">IF(AD223&lt;&gt;"",AD223,AE223)</f>
        <v/>
      </c>
      <c r="AG223" s="69">
        <f t="shared" si="108"/>
        <v>0</v>
      </c>
      <c r="AH223" s="60">
        <f t="shared" si="109"/>
        <v>0</v>
      </c>
      <c r="AI223" s="60">
        <f t="shared" si="110"/>
        <v>0</v>
      </c>
      <c r="AJ223" s="60">
        <f t="shared" si="111"/>
        <v>0</v>
      </c>
      <c r="AK223" s="60">
        <f t="shared" si="112"/>
        <v>0</v>
      </c>
      <c r="AL223" s="60">
        <f t="shared" si="113"/>
        <v>0</v>
      </c>
      <c r="AM223" s="60">
        <f t="shared" si="114"/>
        <v>0</v>
      </c>
      <c r="AN223" s="60">
        <f t="shared" si="115"/>
        <v>0</v>
      </c>
      <c r="AO223" s="60">
        <f t="shared" si="116"/>
        <v>0</v>
      </c>
      <c r="AP223" s="60">
        <f t="shared" si="117"/>
        <v>0</v>
      </c>
      <c r="AQ223" s="60">
        <f t="shared" si="118"/>
        <v>0</v>
      </c>
      <c r="AR223" s="60">
        <f t="shared" si="119"/>
        <v>0</v>
      </c>
      <c r="AS223" s="68">
        <f t="shared" si="120"/>
        <v>0</v>
      </c>
      <c r="AT223" s="68">
        <f t="shared" si="121"/>
        <v>0</v>
      </c>
      <c r="AU223" s="69" t="str">
        <f t="shared" si="122"/>
        <v/>
      </c>
      <c r="AV223" s="68" t="str">
        <f t="shared" si="123"/>
        <v/>
      </c>
      <c r="AW223" s="67" t="str">
        <f t="shared" si="124"/>
        <v/>
      </c>
      <c r="AX223" s="68" t="str">
        <f t="shared" si="3"/>
        <v/>
      </c>
      <c r="AY223" s="69" t="str">
        <f t="shared" si="4"/>
        <v/>
      </c>
      <c r="AZ223" s="68">
        <f t="shared" si="125"/>
        <v>0</v>
      </c>
      <c r="BA223" s="67" t="str">
        <f t="shared" ref="BA223:BA286" si="129">IF(ISERROR(AZ223),0,IF(AZ223&gt;1,1,""))</f>
        <v/>
      </c>
      <c r="BB223" s="69" t="str">
        <f t="shared" si="126"/>
        <v/>
      </c>
      <c r="BC223" s="68" t="str">
        <f t="shared" si="127"/>
        <v/>
      </c>
      <c r="BD223" s="67" t="str">
        <f t="shared" ref="BD223:BD286" si="130">IF(BB223&lt;&gt;"",BB223,BC223)</f>
        <v/>
      </c>
    </row>
    <row r="224" spans="1:56" ht="12" x14ac:dyDescent="0.3">
      <c r="A224" s="445"/>
      <c r="B224" s="3"/>
      <c r="C224" s="3"/>
      <c r="D224" s="387"/>
      <c r="E224" s="3"/>
      <c r="F224" s="3"/>
      <c r="G224" s="3"/>
      <c r="H224" s="4"/>
      <c r="I224" s="9"/>
      <c r="J224" s="9"/>
      <c r="K224" s="9"/>
      <c r="L224" s="9"/>
      <c r="M224" s="8"/>
      <c r="N224" s="385"/>
      <c r="O224" s="386"/>
      <c r="P224" s="383"/>
      <c r="Q224" s="3"/>
      <c r="R224" s="60"/>
      <c r="S224" s="26">
        <f t="shared" si="0"/>
        <v>0</v>
      </c>
      <c r="T224" s="26">
        <f t="shared" si="99"/>
        <v>0</v>
      </c>
      <c r="U224" s="21">
        <f t="shared" si="100"/>
        <v>0</v>
      </c>
      <c r="V224" s="42" t="str">
        <f t="shared" si="98"/>
        <v/>
      </c>
      <c r="W224" s="26" t="str">
        <f t="shared" si="101"/>
        <v/>
      </c>
      <c r="X224" s="22" t="str">
        <f t="shared" si="102"/>
        <v/>
      </c>
      <c r="Y224" s="22" t="str">
        <f t="shared" si="103"/>
        <v/>
      </c>
      <c r="Z224" s="26" t="str">
        <f t="shared" si="104"/>
        <v/>
      </c>
      <c r="AA224" s="27" t="str">
        <f t="shared" si="105"/>
        <v/>
      </c>
      <c r="AB224" s="69" t="str">
        <f t="shared" si="1"/>
        <v/>
      </c>
      <c r="AC224" s="60">
        <f t="shared" si="2"/>
        <v>0</v>
      </c>
      <c r="AD224" s="70" t="str">
        <f t="shared" si="106"/>
        <v/>
      </c>
      <c r="AE224" s="70" t="str">
        <f t="shared" si="107"/>
        <v/>
      </c>
      <c r="AF224" s="71" t="str">
        <f t="shared" si="128"/>
        <v/>
      </c>
      <c r="AG224" s="69">
        <f t="shared" si="108"/>
        <v>0</v>
      </c>
      <c r="AH224" s="60">
        <f t="shared" si="109"/>
        <v>0</v>
      </c>
      <c r="AI224" s="60">
        <f t="shared" si="110"/>
        <v>0</v>
      </c>
      <c r="AJ224" s="60">
        <f t="shared" si="111"/>
        <v>0</v>
      </c>
      <c r="AK224" s="60">
        <f t="shared" si="112"/>
        <v>0</v>
      </c>
      <c r="AL224" s="60">
        <f t="shared" si="113"/>
        <v>0</v>
      </c>
      <c r="AM224" s="60">
        <f t="shared" si="114"/>
        <v>0</v>
      </c>
      <c r="AN224" s="60">
        <f t="shared" si="115"/>
        <v>0</v>
      </c>
      <c r="AO224" s="60">
        <f t="shared" si="116"/>
        <v>0</v>
      </c>
      <c r="AP224" s="60">
        <f t="shared" si="117"/>
        <v>0</v>
      </c>
      <c r="AQ224" s="60">
        <f t="shared" si="118"/>
        <v>0</v>
      </c>
      <c r="AR224" s="60">
        <f t="shared" si="119"/>
        <v>0</v>
      </c>
      <c r="AS224" s="68">
        <f t="shared" si="120"/>
        <v>0</v>
      </c>
      <c r="AT224" s="68">
        <f t="shared" si="121"/>
        <v>0</v>
      </c>
      <c r="AU224" s="69" t="str">
        <f t="shared" si="122"/>
        <v/>
      </c>
      <c r="AV224" s="68" t="str">
        <f t="shared" si="123"/>
        <v/>
      </c>
      <c r="AW224" s="67" t="str">
        <f t="shared" si="124"/>
        <v/>
      </c>
      <c r="AX224" s="68" t="str">
        <f t="shared" si="3"/>
        <v/>
      </c>
      <c r="AY224" s="69" t="str">
        <f t="shared" si="4"/>
        <v/>
      </c>
      <c r="AZ224" s="68">
        <f t="shared" si="125"/>
        <v>0</v>
      </c>
      <c r="BA224" s="67" t="str">
        <f t="shared" si="129"/>
        <v/>
      </c>
      <c r="BB224" s="69" t="str">
        <f t="shared" si="126"/>
        <v/>
      </c>
      <c r="BC224" s="68" t="str">
        <f t="shared" si="127"/>
        <v/>
      </c>
      <c r="BD224" s="67" t="str">
        <f t="shared" si="130"/>
        <v/>
      </c>
    </row>
    <row r="225" spans="1:56" ht="12" x14ac:dyDescent="0.3">
      <c r="A225" s="445"/>
      <c r="B225" s="3"/>
      <c r="C225" s="3"/>
      <c r="D225" s="387"/>
      <c r="E225" s="3"/>
      <c r="F225" s="3"/>
      <c r="G225" s="3"/>
      <c r="H225" s="4"/>
      <c r="I225" s="9"/>
      <c r="J225" s="9"/>
      <c r="K225" s="9"/>
      <c r="L225" s="9"/>
      <c r="M225" s="8"/>
      <c r="N225" s="385"/>
      <c r="O225" s="386"/>
      <c r="P225" s="383"/>
      <c r="Q225" s="3"/>
      <c r="R225" s="60"/>
      <c r="S225" s="26">
        <f t="shared" si="0"/>
        <v>0</v>
      </c>
      <c r="T225" s="26">
        <f t="shared" si="99"/>
        <v>0</v>
      </c>
      <c r="U225" s="21">
        <f t="shared" si="100"/>
        <v>0</v>
      </c>
      <c r="V225" s="42" t="str">
        <f t="shared" si="98"/>
        <v/>
      </c>
      <c r="W225" s="26" t="str">
        <f t="shared" si="101"/>
        <v/>
      </c>
      <c r="X225" s="22" t="str">
        <f t="shared" si="102"/>
        <v/>
      </c>
      <c r="Y225" s="22" t="str">
        <f t="shared" si="103"/>
        <v/>
      </c>
      <c r="Z225" s="26" t="str">
        <f t="shared" si="104"/>
        <v/>
      </c>
      <c r="AA225" s="27" t="str">
        <f t="shared" si="105"/>
        <v/>
      </c>
      <c r="AB225" s="69" t="str">
        <f t="shared" si="1"/>
        <v/>
      </c>
      <c r="AC225" s="60">
        <f t="shared" si="2"/>
        <v>0</v>
      </c>
      <c r="AD225" s="70" t="str">
        <f t="shared" si="106"/>
        <v/>
      </c>
      <c r="AE225" s="70" t="str">
        <f t="shared" si="107"/>
        <v/>
      </c>
      <c r="AF225" s="71" t="str">
        <f t="shared" si="128"/>
        <v/>
      </c>
      <c r="AG225" s="69">
        <f t="shared" si="108"/>
        <v>0</v>
      </c>
      <c r="AH225" s="60">
        <f t="shared" si="109"/>
        <v>0</v>
      </c>
      <c r="AI225" s="60">
        <f t="shared" si="110"/>
        <v>0</v>
      </c>
      <c r="AJ225" s="60">
        <f t="shared" si="111"/>
        <v>0</v>
      </c>
      <c r="AK225" s="60">
        <f t="shared" si="112"/>
        <v>0</v>
      </c>
      <c r="AL225" s="60">
        <f t="shared" si="113"/>
        <v>0</v>
      </c>
      <c r="AM225" s="60">
        <f t="shared" si="114"/>
        <v>0</v>
      </c>
      <c r="AN225" s="60">
        <f t="shared" si="115"/>
        <v>0</v>
      </c>
      <c r="AO225" s="60">
        <f t="shared" si="116"/>
        <v>0</v>
      </c>
      <c r="AP225" s="60">
        <f t="shared" si="117"/>
        <v>0</v>
      </c>
      <c r="AQ225" s="60">
        <f t="shared" si="118"/>
        <v>0</v>
      </c>
      <c r="AR225" s="60">
        <f t="shared" si="119"/>
        <v>0</v>
      </c>
      <c r="AS225" s="68">
        <f t="shared" si="120"/>
        <v>0</v>
      </c>
      <c r="AT225" s="68">
        <f t="shared" si="121"/>
        <v>0</v>
      </c>
      <c r="AU225" s="69" t="str">
        <f t="shared" si="122"/>
        <v/>
      </c>
      <c r="AV225" s="68" t="str">
        <f t="shared" si="123"/>
        <v/>
      </c>
      <c r="AW225" s="67" t="str">
        <f t="shared" si="124"/>
        <v/>
      </c>
      <c r="AX225" s="68" t="str">
        <f t="shared" si="3"/>
        <v/>
      </c>
      <c r="AY225" s="69" t="str">
        <f t="shared" si="4"/>
        <v/>
      </c>
      <c r="AZ225" s="68">
        <f t="shared" si="125"/>
        <v>0</v>
      </c>
      <c r="BA225" s="67" t="str">
        <f t="shared" si="129"/>
        <v/>
      </c>
      <c r="BB225" s="69" t="str">
        <f t="shared" si="126"/>
        <v/>
      </c>
      <c r="BC225" s="68" t="str">
        <f t="shared" si="127"/>
        <v/>
      </c>
      <c r="BD225" s="67" t="str">
        <f t="shared" si="130"/>
        <v/>
      </c>
    </row>
    <row r="226" spans="1:56" ht="12" x14ac:dyDescent="0.3">
      <c r="A226" s="445"/>
      <c r="B226" s="3"/>
      <c r="C226" s="3"/>
      <c r="D226" s="387"/>
      <c r="E226" s="3"/>
      <c r="F226" s="3"/>
      <c r="G226" s="3"/>
      <c r="H226" s="4"/>
      <c r="I226" s="9"/>
      <c r="J226" s="9"/>
      <c r="K226" s="9"/>
      <c r="L226" s="9"/>
      <c r="M226" s="8"/>
      <c r="N226" s="385"/>
      <c r="O226" s="386"/>
      <c r="P226" s="383"/>
      <c r="Q226" s="3"/>
      <c r="R226" s="60"/>
      <c r="S226" s="26">
        <f t="shared" si="0"/>
        <v>0</v>
      </c>
      <c r="T226" s="26">
        <f t="shared" si="99"/>
        <v>0</v>
      </c>
      <c r="U226" s="21">
        <f t="shared" si="100"/>
        <v>0</v>
      </c>
      <c r="V226" s="42" t="str">
        <f t="shared" si="98"/>
        <v/>
      </c>
      <c r="W226" s="26" t="str">
        <f t="shared" si="101"/>
        <v/>
      </c>
      <c r="X226" s="22" t="str">
        <f t="shared" si="102"/>
        <v/>
      </c>
      <c r="Y226" s="22" t="str">
        <f t="shared" si="103"/>
        <v/>
      </c>
      <c r="Z226" s="26" t="str">
        <f t="shared" si="104"/>
        <v/>
      </c>
      <c r="AA226" s="27" t="str">
        <f t="shared" si="105"/>
        <v/>
      </c>
      <c r="AB226" s="69" t="str">
        <f t="shared" si="1"/>
        <v/>
      </c>
      <c r="AC226" s="60">
        <f t="shared" si="2"/>
        <v>0</v>
      </c>
      <c r="AD226" s="70" t="str">
        <f t="shared" si="106"/>
        <v/>
      </c>
      <c r="AE226" s="70" t="str">
        <f t="shared" si="107"/>
        <v/>
      </c>
      <c r="AF226" s="71" t="str">
        <f t="shared" si="128"/>
        <v/>
      </c>
      <c r="AG226" s="69">
        <f t="shared" si="108"/>
        <v>0</v>
      </c>
      <c r="AH226" s="60">
        <f t="shared" si="109"/>
        <v>0</v>
      </c>
      <c r="AI226" s="60">
        <f t="shared" si="110"/>
        <v>0</v>
      </c>
      <c r="AJ226" s="60">
        <f t="shared" si="111"/>
        <v>0</v>
      </c>
      <c r="AK226" s="60">
        <f t="shared" si="112"/>
        <v>0</v>
      </c>
      <c r="AL226" s="60">
        <f t="shared" si="113"/>
        <v>0</v>
      </c>
      <c r="AM226" s="60">
        <f t="shared" si="114"/>
        <v>0</v>
      </c>
      <c r="AN226" s="60">
        <f t="shared" si="115"/>
        <v>0</v>
      </c>
      <c r="AO226" s="60">
        <f t="shared" si="116"/>
        <v>0</v>
      </c>
      <c r="AP226" s="60">
        <f t="shared" si="117"/>
        <v>0</v>
      </c>
      <c r="AQ226" s="60">
        <f t="shared" si="118"/>
        <v>0</v>
      </c>
      <c r="AR226" s="60">
        <f t="shared" si="119"/>
        <v>0</v>
      </c>
      <c r="AS226" s="68">
        <f t="shared" si="120"/>
        <v>0</v>
      </c>
      <c r="AT226" s="68">
        <f t="shared" si="121"/>
        <v>0</v>
      </c>
      <c r="AU226" s="69" t="str">
        <f t="shared" si="122"/>
        <v/>
      </c>
      <c r="AV226" s="68" t="str">
        <f t="shared" si="123"/>
        <v/>
      </c>
      <c r="AW226" s="67" t="str">
        <f t="shared" si="124"/>
        <v/>
      </c>
      <c r="AX226" s="68" t="str">
        <f t="shared" si="3"/>
        <v/>
      </c>
      <c r="AY226" s="69" t="str">
        <f t="shared" si="4"/>
        <v/>
      </c>
      <c r="AZ226" s="68">
        <f t="shared" si="125"/>
        <v>0</v>
      </c>
      <c r="BA226" s="67" t="str">
        <f t="shared" si="129"/>
        <v/>
      </c>
      <c r="BB226" s="69" t="str">
        <f t="shared" si="126"/>
        <v/>
      </c>
      <c r="BC226" s="68" t="str">
        <f t="shared" si="127"/>
        <v/>
      </c>
      <c r="BD226" s="67" t="str">
        <f t="shared" si="130"/>
        <v/>
      </c>
    </row>
    <row r="227" spans="1:56" ht="12" x14ac:dyDescent="0.3">
      <c r="A227" s="445"/>
      <c r="B227" s="3"/>
      <c r="C227" s="3"/>
      <c r="D227" s="387"/>
      <c r="E227" s="3"/>
      <c r="F227" s="3"/>
      <c r="G227" s="3"/>
      <c r="H227" s="4"/>
      <c r="I227" s="9"/>
      <c r="J227" s="9"/>
      <c r="K227" s="9"/>
      <c r="L227" s="9"/>
      <c r="M227" s="8"/>
      <c r="N227" s="385"/>
      <c r="O227" s="386"/>
      <c r="P227" s="383"/>
      <c r="Q227" s="3"/>
      <c r="R227" s="60"/>
      <c r="S227" s="26">
        <f t="shared" si="0"/>
        <v>0</v>
      </c>
      <c r="T227" s="26">
        <f t="shared" si="99"/>
        <v>0</v>
      </c>
      <c r="U227" s="21">
        <f t="shared" si="100"/>
        <v>0</v>
      </c>
      <c r="V227" s="42" t="str">
        <f t="shared" si="98"/>
        <v/>
      </c>
      <c r="W227" s="26" t="str">
        <f t="shared" si="101"/>
        <v/>
      </c>
      <c r="X227" s="22" t="str">
        <f t="shared" si="102"/>
        <v/>
      </c>
      <c r="Y227" s="22" t="str">
        <f t="shared" si="103"/>
        <v/>
      </c>
      <c r="Z227" s="26" t="str">
        <f t="shared" si="104"/>
        <v/>
      </c>
      <c r="AA227" s="27" t="str">
        <f t="shared" si="105"/>
        <v/>
      </c>
      <c r="AB227" s="69" t="str">
        <f t="shared" si="1"/>
        <v/>
      </c>
      <c r="AC227" s="60">
        <f t="shared" si="2"/>
        <v>0</v>
      </c>
      <c r="AD227" s="70" t="str">
        <f t="shared" si="106"/>
        <v/>
      </c>
      <c r="AE227" s="70" t="str">
        <f t="shared" si="107"/>
        <v/>
      </c>
      <c r="AF227" s="71" t="str">
        <f t="shared" si="128"/>
        <v/>
      </c>
      <c r="AG227" s="69">
        <f t="shared" si="108"/>
        <v>0</v>
      </c>
      <c r="AH227" s="60">
        <f t="shared" si="109"/>
        <v>0</v>
      </c>
      <c r="AI227" s="60">
        <f t="shared" si="110"/>
        <v>0</v>
      </c>
      <c r="AJ227" s="60">
        <f t="shared" si="111"/>
        <v>0</v>
      </c>
      <c r="AK227" s="60">
        <f t="shared" si="112"/>
        <v>0</v>
      </c>
      <c r="AL227" s="60">
        <f t="shared" si="113"/>
        <v>0</v>
      </c>
      <c r="AM227" s="60">
        <f t="shared" si="114"/>
        <v>0</v>
      </c>
      <c r="AN227" s="60">
        <f t="shared" si="115"/>
        <v>0</v>
      </c>
      <c r="AO227" s="60">
        <f t="shared" si="116"/>
        <v>0</v>
      </c>
      <c r="AP227" s="60">
        <f t="shared" si="117"/>
        <v>0</v>
      </c>
      <c r="AQ227" s="60">
        <f t="shared" si="118"/>
        <v>0</v>
      </c>
      <c r="AR227" s="60">
        <f t="shared" si="119"/>
        <v>0</v>
      </c>
      <c r="AS227" s="68">
        <f t="shared" si="120"/>
        <v>0</v>
      </c>
      <c r="AT227" s="68">
        <f t="shared" si="121"/>
        <v>0</v>
      </c>
      <c r="AU227" s="69" t="str">
        <f t="shared" si="122"/>
        <v/>
      </c>
      <c r="AV227" s="68" t="str">
        <f t="shared" si="123"/>
        <v/>
      </c>
      <c r="AW227" s="67" t="str">
        <f t="shared" si="124"/>
        <v/>
      </c>
      <c r="AX227" s="68" t="str">
        <f t="shared" si="3"/>
        <v/>
      </c>
      <c r="AY227" s="69" t="str">
        <f t="shared" si="4"/>
        <v/>
      </c>
      <c r="AZ227" s="68">
        <f t="shared" si="125"/>
        <v>0</v>
      </c>
      <c r="BA227" s="67" t="str">
        <f t="shared" si="129"/>
        <v/>
      </c>
      <c r="BB227" s="69" t="str">
        <f t="shared" si="126"/>
        <v/>
      </c>
      <c r="BC227" s="68" t="str">
        <f t="shared" si="127"/>
        <v/>
      </c>
      <c r="BD227" s="67" t="str">
        <f t="shared" si="130"/>
        <v/>
      </c>
    </row>
    <row r="228" spans="1:56" ht="12" x14ac:dyDescent="0.3">
      <c r="A228" s="445"/>
      <c r="B228" s="3"/>
      <c r="C228" s="3"/>
      <c r="D228" s="387"/>
      <c r="E228" s="3"/>
      <c r="F228" s="3"/>
      <c r="G228" s="3"/>
      <c r="H228" s="4"/>
      <c r="I228" s="9"/>
      <c r="J228" s="9"/>
      <c r="K228" s="9"/>
      <c r="L228" s="9"/>
      <c r="M228" s="8"/>
      <c r="N228" s="385"/>
      <c r="O228" s="386"/>
      <c r="P228" s="383"/>
      <c r="Q228" s="3"/>
      <c r="R228" s="60"/>
      <c r="S228" s="26">
        <f t="shared" si="0"/>
        <v>0</v>
      </c>
      <c r="T228" s="26">
        <f t="shared" si="99"/>
        <v>0</v>
      </c>
      <c r="U228" s="21">
        <f t="shared" si="100"/>
        <v>0</v>
      </c>
      <c r="V228" s="42" t="str">
        <f t="shared" si="98"/>
        <v/>
      </c>
      <c r="W228" s="26" t="str">
        <f t="shared" si="101"/>
        <v/>
      </c>
      <c r="X228" s="22" t="str">
        <f t="shared" si="102"/>
        <v/>
      </c>
      <c r="Y228" s="22" t="str">
        <f t="shared" si="103"/>
        <v/>
      </c>
      <c r="Z228" s="26" t="str">
        <f t="shared" si="104"/>
        <v/>
      </c>
      <c r="AA228" s="27" t="str">
        <f t="shared" si="105"/>
        <v/>
      </c>
      <c r="AB228" s="69" t="str">
        <f t="shared" si="1"/>
        <v/>
      </c>
      <c r="AC228" s="60">
        <f t="shared" si="2"/>
        <v>0</v>
      </c>
      <c r="AD228" s="70" t="str">
        <f t="shared" si="106"/>
        <v/>
      </c>
      <c r="AE228" s="70" t="str">
        <f t="shared" si="107"/>
        <v/>
      </c>
      <c r="AF228" s="71" t="str">
        <f t="shared" si="128"/>
        <v/>
      </c>
      <c r="AG228" s="69">
        <f t="shared" si="108"/>
        <v>0</v>
      </c>
      <c r="AH228" s="60">
        <f t="shared" si="109"/>
        <v>0</v>
      </c>
      <c r="AI228" s="60">
        <f t="shared" si="110"/>
        <v>0</v>
      </c>
      <c r="AJ228" s="60">
        <f t="shared" si="111"/>
        <v>0</v>
      </c>
      <c r="AK228" s="60">
        <f t="shared" si="112"/>
        <v>0</v>
      </c>
      <c r="AL228" s="60">
        <f t="shared" si="113"/>
        <v>0</v>
      </c>
      <c r="AM228" s="60">
        <f t="shared" si="114"/>
        <v>0</v>
      </c>
      <c r="AN228" s="60">
        <f t="shared" si="115"/>
        <v>0</v>
      </c>
      <c r="AO228" s="60">
        <f t="shared" si="116"/>
        <v>0</v>
      </c>
      <c r="AP228" s="60">
        <f t="shared" si="117"/>
        <v>0</v>
      </c>
      <c r="AQ228" s="60">
        <f t="shared" si="118"/>
        <v>0</v>
      </c>
      <c r="AR228" s="60">
        <f t="shared" si="119"/>
        <v>0</v>
      </c>
      <c r="AS228" s="68">
        <f t="shared" si="120"/>
        <v>0</v>
      </c>
      <c r="AT228" s="68">
        <f t="shared" si="121"/>
        <v>0</v>
      </c>
      <c r="AU228" s="69" t="str">
        <f t="shared" si="122"/>
        <v/>
      </c>
      <c r="AV228" s="68" t="str">
        <f t="shared" si="123"/>
        <v/>
      </c>
      <c r="AW228" s="67" t="str">
        <f t="shared" si="124"/>
        <v/>
      </c>
      <c r="AX228" s="68" t="str">
        <f t="shared" si="3"/>
        <v/>
      </c>
      <c r="AY228" s="69" t="str">
        <f t="shared" si="4"/>
        <v/>
      </c>
      <c r="AZ228" s="68">
        <f t="shared" si="125"/>
        <v>0</v>
      </c>
      <c r="BA228" s="67" t="str">
        <f t="shared" si="129"/>
        <v/>
      </c>
      <c r="BB228" s="69" t="str">
        <f t="shared" si="126"/>
        <v/>
      </c>
      <c r="BC228" s="68" t="str">
        <f t="shared" si="127"/>
        <v/>
      </c>
      <c r="BD228" s="67" t="str">
        <f t="shared" si="130"/>
        <v/>
      </c>
    </row>
    <row r="229" spans="1:56" ht="12" x14ac:dyDescent="0.3">
      <c r="A229" s="445"/>
      <c r="B229" s="3"/>
      <c r="C229" s="3"/>
      <c r="D229" s="387"/>
      <c r="E229" s="3"/>
      <c r="F229" s="3"/>
      <c r="G229" s="3"/>
      <c r="H229" s="4"/>
      <c r="I229" s="9"/>
      <c r="J229" s="9"/>
      <c r="K229" s="9"/>
      <c r="L229" s="9"/>
      <c r="M229" s="8"/>
      <c r="N229" s="385"/>
      <c r="O229" s="386"/>
      <c r="P229" s="383"/>
      <c r="Q229" s="3"/>
      <c r="R229" s="60"/>
      <c r="S229" s="26">
        <f t="shared" si="0"/>
        <v>0</v>
      </c>
      <c r="T229" s="26">
        <f t="shared" si="99"/>
        <v>0</v>
      </c>
      <c r="U229" s="21">
        <f t="shared" si="100"/>
        <v>0</v>
      </c>
      <c r="V229" s="42" t="str">
        <f t="shared" si="98"/>
        <v/>
      </c>
      <c r="W229" s="26" t="str">
        <f t="shared" si="101"/>
        <v/>
      </c>
      <c r="X229" s="22" t="str">
        <f t="shared" si="102"/>
        <v/>
      </c>
      <c r="Y229" s="22" t="str">
        <f t="shared" si="103"/>
        <v/>
      </c>
      <c r="Z229" s="26" t="str">
        <f t="shared" si="104"/>
        <v/>
      </c>
      <c r="AA229" s="27" t="str">
        <f t="shared" si="105"/>
        <v/>
      </c>
      <c r="AB229" s="69" t="str">
        <f t="shared" si="1"/>
        <v/>
      </c>
      <c r="AC229" s="60">
        <f t="shared" si="2"/>
        <v>0</v>
      </c>
      <c r="AD229" s="70" t="str">
        <f t="shared" si="106"/>
        <v/>
      </c>
      <c r="AE229" s="70" t="str">
        <f t="shared" si="107"/>
        <v/>
      </c>
      <c r="AF229" s="71" t="str">
        <f t="shared" si="128"/>
        <v/>
      </c>
      <c r="AG229" s="69">
        <f t="shared" si="108"/>
        <v>0</v>
      </c>
      <c r="AH229" s="60">
        <f t="shared" si="109"/>
        <v>0</v>
      </c>
      <c r="AI229" s="60">
        <f t="shared" si="110"/>
        <v>0</v>
      </c>
      <c r="AJ229" s="60">
        <f t="shared" si="111"/>
        <v>0</v>
      </c>
      <c r="AK229" s="60">
        <f t="shared" si="112"/>
        <v>0</v>
      </c>
      <c r="AL229" s="60">
        <f t="shared" si="113"/>
        <v>0</v>
      </c>
      <c r="AM229" s="60">
        <f t="shared" si="114"/>
        <v>0</v>
      </c>
      <c r="AN229" s="60">
        <f t="shared" si="115"/>
        <v>0</v>
      </c>
      <c r="AO229" s="60">
        <f t="shared" si="116"/>
        <v>0</v>
      </c>
      <c r="AP229" s="60">
        <f t="shared" si="117"/>
        <v>0</v>
      </c>
      <c r="AQ229" s="60">
        <f t="shared" si="118"/>
        <v>0</v>
      </c>
      <c r="AR229" s="60">
        <f t="shared" si="119"/>
        <v>0</v>
      </c>
      <c r="AS229" s="68">
        <f t="shared" si="120"/>
        <v>0</v>
      </c>
      <c r="AT229" s="68">
        <f t="shared" si="121"/>
        <v>0</v>
      </c>
      <c r="AU229" s="69" t="str">
        <f t="shared" si="122"/>
        <v/>
      </c>
      <c r="AV229" s="68" t="str">
        <f t="shared" si="123"/>
        <v/>
      </c>
      <c r="AW229" s="67" t="str">
        <f t="shared" si="124"/>
        <v/>
      </c>
      <c r="AX229" s="68" t="str">
        <f t="shared" si="3"/>
        <v/>
      </c>
      <c r="AY229" s="69" t="str">
        <f t="shared" si="4"/>
        <v/>
      </c>
      <c r="AZ229" s="68">
        <f t="shared" si="125"/>
        <v>0</v>
      </c>
      <c r="BA229" s="67" t="str">
        <f t="shared" si="129"/>
        <v/>
      </c>
      <c r="BB229" s="69" t="str">
        <f t="shared" si="126"/>
        <v/>
      </c>
      <c r="BC229" s="68" t="str">
        <f t="shared" si="127"/>
        <v/>
      </c>
      <c r="BD229" s="67" t="str">
        <f t="shared" si="130"/>
        <v/>
      </c>
    </row>
    <row r="230" spans="1:56" ht="12" x14ac:dyDescent="0.3">
      <c r="A230" s="445"/>
      <c r="B230" s="3"/>
      <c r="C230" s="3"/>
      <c r="D230" s="387"/>
      <c r="E230" s="3"/>
      <c r="F230" s="3"/>
      <c r="G230" s="3"/>
      <c r="H230" s="4"/>
      <c r="I230" s="9"/>
      <c r="J230" s="9"/>
      <c r="K230" s="9"/>
      <c r="L230" s="9"/>
      <c r="M230" s="8"/>
      <c r="N230" s="385"/>
      <c r="O230" s="386"/>
      <c r="P230" s="383"/>
      <c r="Q230" s="3"/>
      <c r="R230" s="60"/>
      <c r="S230" s="26">
        <f t="shared" si="0"/>
        <v>0</v>
      </c>
      <c r="T230" s="26">
        <f t="shared" si="99"/>
        <v>0</v>
      </c>
      <c r="U230" s="21">
        <f t="shared" si="100"/>
        <v>0</v>
      </c>
      <c r="V230" s="42" t="str">
        <f t="shared" si="98"/>
        <v/>
      </c>
      <c r="W230" s="26" t="str">
        <f t="shared" si="101"/>
        <v/>
      </c>
      <c r="X230" s="22" t="str">
        <f t="shared" si="102"/>
        <v/>
      </c>
      <c r="Y230" s="22" t="str">
        <f t="shared" si="103"/>
        <v/>
      </c>
      <c r="Z230" s="26" t="str">
        <f t="shared" si="104"/>
        <v/>
      </c>
      <c r="AA230" s="27" t="str">
        <f t="shared" si="105"/>
        <v/>
      </c>
      <c r="AB230" s="69" t="str">
        <f t="shared" si="1"/>
        <v/>
      </c>
      <c r="AC230" s="60">
        <f t="shared" si="2"/>
        <v>0</v>
      </c>
      <c r="AD230" s="70" t="str">
        <f t="shared" si="106"/>
        <v/>
      </c>
      <c r="AE230" s="70" t="str">
        <f t="shared" si="107"/>
        <v/>
      </c>
      <c r="AF230" s="71" t="str">
        <f t="shared" si="128"/>
        <v/>
      </c>
      <c r="AG230" s="69">
        <f t="shared" si="108"/>
        <v>0</v>
      </c>
      <c r="AH230" s="60">
        <f t="shared" si="109"/>
        <v>0</v>
      </c>
      <c r="AI230" s="60">
        <f t="shared" si="110"/>
        <v>0</v>
      </c>
      <c r="AJ230" s="60">
        <f t="shared" si="111"/>
        <v>0</v>
      </c>
      <c r="AK230" s="60">
        <f t="shared" si="112"/>
        <v>0</v>
      </c>
      <c r="AL230" s="60">
        <f t="shared" si="113"/>
        <v>0</v>
      </c>
      <c r="AM230" s="60">
        <f t="shared" si="114"/>
        <v>0</v>
      </c>
      <c r="AN230" s="60">
        <f t="shared" si="115"/>
        <v>0</v>
      </c>
      <c r="AO230" s="60">
        <f t="shared" si="116"/>
        <v>0</v>
      </c>
      <c r="AP230" s="60">
        <f t="shared" si="117"/>
        <v>0</v>
      </c>
      <c r="AQ230" s="60">
        <f t="shared" si="118"/>
        <v>0</v>
      </c>
      <c r="AR230" s="60">
        <f t="shared" si="119"/>
        <v>0</v>
      </c>
      <c r="AS230" s="68">
        <f t="shared" si="120"/>
        <v>0</v>
      </c>
      <c r="AT230" s="68">
        <f t="shared" si="121"/>
        <v>0</v>
      </c>
      <c r="AU230" s="69" t="str">
        <f t="shared" si="122"/>
        <v/>
      </c>
      <c r="AV230" s="68" t="str">
        <f t="shared" si="123"/>
        <v/>
      </c>
      <c r="AW230" s="67" t="str">
        <f t="shared" si="124"/>
        <v/>
      </c>
      <c r="AX230" s="68" t="str">
        <f t="shared" si="3"/>
        <v/>
      </c>
      <c r="AY230" s="69" t="str">
        <f t="shared" si="4"/>
        <v/>
      </c>
      <c r="AZ230" s="68">
        <f t="shared" si="125"/>
        <v>0</v>
      </c>
      <c r="BA230" s="67" t="str">
        <f t="shared" si="129"/>
        <v/>
      </c>
      <c r="BB230" s="69" t="str">
        <f t="shared" si="126"/>
        <v/>
      </c>
      <c r="BC230" s="68" t="str">
        <f t="shared" si="127"/>
        <v/>
      </c>
      <c r="BD230" s="67" t="str">
        <f t="shared" si="130"/>
        <v/>
      </c>
    </row>
    <row r="231" spans="1:56" ht="12" x14ac:dyDescent="0.3">
      <c r="A231" s="445"/>
      <c r="B231" s="3"/>
      <c r="C231" s="3"/>
      <c r="D231" s="387"/>
      <c r="E231" s="3"/>
      <c r="F231" s="3"/>
      <c r="G231" s="3"/>
      <c r="H231" s="4"/>
      <c r="I231" s="9"/>
      <c r="J231" s="9"/>
      <c r="K231" s="9"/>
      <c r="L231" s="9"/>
      <c r="M231" s="8"/>
      <c r="N231" s="385"/>
      <c r="O231" s="386"/>
      <c r="P231" s="383"/>
      <c r="Q231" s="3"/>
      <c r="R231" s="60"/>
      <c r="S231" s="26">
        <f t="shared" si="0"/>
        <v>0</v>
      </c>
      <c r="T231" s="26">
        <f t="shared" si="99"/>
        <v>0</v>
      </c>
      <c r="U231" s="21">
        <f t="shared" si="100"/>
        <v>0</v>
      </c>
      <c r="V231" s="42" t="str">
        <f t="shared" si="98"/>
        <v/>
      </c>
      <c r="W231" s="26" t="str">
        <f t="shared" si="101"/>
        <v/>
      </c>
      <c r="X231" s="22" t="str">
        <f t="shared" si="102"/>
        <v/>
      </c>
      <c r="Y231" s="22" t="str">
        <f t="shared" si="103"/>
        <v/>
      </c>
      <c r="Z231" s="26" t="str">
        <f t="shared" si="104"/>
        <v/>
      </c>
      <c r="AA231" s="27" t="str">
        <f t="shared" si="105"/>
        <v/>
      </c>
      <c r="AB231" s="69" t="str">
        <f t="shared" si="1"/>
        <v/>
      </c>
      <c r="AC231" s="60">
        <f t="shared" si="2"/>
        <v>0</v>
      </c>
      <c r="AD231" s="70" t="str">
        <f t="shared" si="106"/>
        <v/>
      </c>
      <c r="AE231" s="70" t="str">
        <f t="shared" si="107"/>
        <v/>
      </c>
      <c r="AF231" s="71" t="str">
        <f t="shared" si="128"/>
        <v/>
      </c>
      <c r="AG231" s="69">
        <f t="shared" si="108"/>
        <v>0</v>
      </c>
      <c r="AH231" s="60">
        <f t="shared" si="109"/>
        <v>0</v>
      </c>
      <c r="AI231" s="60">
        <f t="shared" si="110"/>
        <v>0</v>
      </c>
      <c r="AJ231" s="60">
        <f t="shared" si="111"/>
        <v>0</v>
      </c>
      <c r="AK231" s="60">
        <f t="shared" si="112"/>
        <v>0</v>
      </c>
      <c r="AL231" s="60">
        <f t="shared" si="113"/>
        <v>0</v>
      </c>
      <c r="AM231" s="60">
        <f t="shared" si="114"/>
        <v>0</v>
      </c>
      <c r="AN231" s="60">
        <f t="shared" si="115"/>
        <v>0</v>
      </c>
      <c r="AO231" s="60">
        <f t="shared" si="116"/>
        <v>0</v>
      </c>
      <c r="AP231" s="60">
        <f t="shared" si="117"/>
        <v>0</v>
      </c>
      <c r="AQ231" s="60">
        <f t="shared" si="118"/>
        <v>0</v>
      </c>
      <c r="AR231" s="60">
        <f t="shared" si="119"/>
        <v>0</v>
      </c>
      <c r="AS231" s="68">
        <f t="shared" si="120"/>
        <v>0</v>
      </c>
      <c r="AT231" s="68">
        <f t="shared" si="121"/>
        <v>0</v>
      </c>
      <c r="AU231" s="69" t="str">
        <f t="shared" si="122"/>
        <v/>
      </c>
      <c r="AV231" s="68" t="str">
        <f t="shared" si="123"/>
        <v/>
      </c>
      <c r="AW231" s="67" t="str">
        <f t="shared" si="124"/>
        <v/>
      </c>
      <c r="AX231" s="68" t="str">
        <f t="shared" si="3"/>
        <v/>
      </c>
      <c r="AY231" s="69" t="str">
        <f t="shared" si="4"/>
        <v/>
      </c>
      <c r="AZ231" s="68">
        <f t="shared" si="125"/>
        <v>0</v>
      </c>
      <c r="BA231" s="67" t="str">
        <f t="shared" si="129"/>
        <v/>
      </c>
      <c r="BB231" s="69" t="str">
        <f t="shared" si="126"/>
        <v/>
      </c>
      <c r="BC231" s="68" t="str">
        <f t="shared" si="127"/>
        <v/>
      </c>
      <c r="BD231" s="67" t="str">
        <f t="shared" si="130"/>
        <v/>
      </c>
    </row>
    <row r="232" spans="1:56" ht="12" x14ac:dyDescent="0.3">
      <c r="A232" s="445"/>
      <c r="B232" s="3"/>
      <c r="C232" s="3"/>
      <c r="D232" s="387"/>
      <c r="E232" s="3"/>
      <c r="F232" s="3"/>
      <c r="G232" s="3"/>
      <c r="H232" s="4"/>
      <c r="I232" s="9"/>
      <c r="J232" s="9"/>
      <c r="K232" s="9"/>
      <c r="L232" s="9"/>
      <c r="M232" s="8"/>
      <c r="N232" s="385"/>
      <c r="O232" s="386"/>
      <c r="P232" s="383"/>
      <c r="Q232" s="3"/>
      <c r="R232" s="60"/>
      <c r="S232" s="26">
        <f t="shared" si="0"/>
        <v>0</v>
      </c>
      <c r="T232" s="26">
        <f t="shared" si="99"/>
        <v>0</v>
      </c>
      <c r="U232" s="21">
        <f t="shared" si="100"/>
        <v>0</v>
      </c>
      <c r="V232" s="42" t="str">
        <f t="shared" si="98"/>
        <v/>
      </c>
      <c r="W232" s="26" t="str">
        <f t="shared" si="101"/>
        <v/>
      </c>
      <c r="X232" s="22" t="str">
        <f t="shared" si="102"/>
        <v/>
      </c>
      <c r="Y232" s="22" t="str">
        <f t="shared" si="103"/>
        <v/>
      </c>
      <c r="Z232" s="26" t="str">
        <f t="shared" si="104"/>
        <v/>
      </c>
      <c r="AA232" s="27" t="str">
        <f t="shared" si="105"/>
        <v/>
      </c>
      <c r="AB232" s="69" t="str">
        <f t="shared" si="1"/>
        <v/>
      </c>
      <c r="AC232" s="60">
        <f t="shared" si="2"/>
        <v>0</v>
      </c>
      <c r="AD232" s="70" t="str">
        <f t="shared" si="106"/>
        <v/>
      </c>
      <c r="AE232" s="70" t="str">
        <f t="shared" si="107"/>
        <v/>
      </c>
      <c r="AF232" s="71" t="str">
        <f t="shared" si="128"/>
        <v/>
      </c>
      <c r="AG232" s="69">
        <f t="shared" si="108"/>
        <v>0</v>
      </c>
      <c r="AH232" s="60">
        <f t="shared" si="109"/>
        <v>0</v>
      </c>
      <c r="AI232" s="60">
        <f t="shared" si="110"/>
        <v>0</v>
      </c>
      <c r="AJ232" s="60">
        <f t="shared" si="111"/>
        <v>0</v>
      </c>
      <c r="AK232" s="60">
        <f t="shared" si="112"/>
        <v>0</v>
      </c>
      <c r="AL232" s="60">
        <f t="shared" si="113"/>
        <v>0</v>
      </c>
      <c r="AM232" s="60">
        <f t="shared" si="114"/>
        <v>0</v>
      </c>
      <c r="AN232" s="60">
        <f t="shared" si="115"/>
        <v>0</v>
      </c>
      <c r="AO232" s="60">
        <f t="shared" si="116"/>
        <v>0</v>
      </c>
      <c r="AP232" s="60">
        <f t="shared" si="117"/>
        <v>0</v>
      </c>
      <c r="AQ232" s="60">
        <f t="shared" si="118"/>
        <v>0</v>
      </c>
      <c r="AR232" s="60">
        <f t="shared" si="119"/>
        <v>0</v>
      </c>
      <c r="AS232" s="68">
        <f t="shared" si="120"/>
        <v>0</v>
      </c>
      <c r="AT232" s="68">
        <f t="shared" si="121"/>
        <v>0</v>
      </c>
      <c r="AU232" s="69" t="str">
        <f t="shared" si="122"/>
        <v/>
      </c>
      <c r="AV232" s="68" t="str">
        <f t="shared" si="123"/>
        <v/>
      </c>
      <c r="AW232" s="67" t="str">
        <f t="shared" si="124"/>
        <v/>
      </c>
      <c r="AX232" s="68" t="str">
        <f t="shared" si="3"/>
        <v/>
      </c>
      <c r="AY232" s="69" t="str">
        <f t="shared" si="4"/>
        <v/>
      </c>
      <c r="AZ232" s="68">
        <f t="shared" si="125"/>
        <v>0</v>
      </c>
      <c r="BA232" s="67" t="str">
        <f t="shared" si="129"/>
        <v/>
      </c>
      <c r="BB232" s="69" t="str">
        <f t="shared" si="126"/>
        <v/>
      </c>
      <c r="BC232" s="68" t="str">
        <f t="shared" si="127"/>
        <v/>
      </c>
      <c r="BD232" s="67" t="str">
        <f t="shared" si="130"/>
        <v/>
      </c>
    </row>
    <row r="233" spans="1:56" ht="12" x14ac:dyDescent="0.3">
      <c r="A233" s="445"/>
      <c r="B233" s="3"/>
      <c r="C233" s="3"/>
      <c r="D233" s="387"/>
      <c r="E233" s="3"/>
      <c r="F233" s="3"/>
      <c r="G233" s="3"/>
      <c r="H233" s="4"/>
      <c r="I233" s="9"/>
      <c r="J233" s="9"/>
      <c r="K233" s="9"/>
      <c r="L233" s="9"/>
      <c r="M233" s="8"/>
      <c r="N233" s="385"/>
      <c r="O233" s="386"/>
      <c r="P233" s="383"/>
      <c r="Q233" s="3"/>
      <c r="R233" s="60"/>
      <c r="S233" s="26">
        <f t="shared" si="0"/>
        <v>0</v>
      </c>
      <c r="T233" s="26">
        <f t="shared" si="99"/>
        <v>0</v>
      </c>
      <c r="U233" s="21">
        <f t="shared" si="100"/>
        <v>0</v>
      </c>
      <c r="V233" s="42" t="str">
        <f t="shared" si="98"/>
        <v/>
      </c>
      <c r="W233" s="26" t="str">
        <f t="shared" si="101"/>
        <v/>
      </c>
      <c r="X233" s="22" t="str">
        <f t="shared" si="102"/>
        <v/>
      </c>
      <c r="Y233" s="22" t="str">
        <f t="shared" si="103"/>
        <v/>
      </c>
      <c r="Z233" s="26" t="str">
        <f t="shared" si="104"/>
        <v/>
      </c>
      <c r="AA233" s="27" t="str">
        <f t="shared" si="105"/>
        <v/>
      </c>
      <c r="AB233" s="69" t="str">
        <f t="shared" si="1"/>
        <v/>
      </c>
      <c r="AC233" s="60">
        <f t="shared" si="2"/>
        <v>0</v>
      </c>
      <c r="AD233" s="70" t="str">
        <f t="shared" si="106"/>
        <v/>
      </c>
      <c r="AE233" s="70" t="str">
        <f t="shared" si="107"/>
        <v/>
      </c>
      <c r="AF233" s="71" t="str">
        <f t="shared" si="128"/>
        <v/>
      </c>
      <c r="AG233" s="69">
        <f t="shared" si="108"/>
        <v>0</v>
      </c>
      <c r="AH233" s="60">
        <f t="shared" si="109"/>
        <v>0</v>
      </c>
      <c r="AI233" s="60">
        <f t="shared" si="110"/>
        <v>0</v>
      </c>
      <c r="AJ233" s="60">
        <f t="shared" si="111"/>
        <v>0</v>
      </c>
      <c r="AK233" s="60">
        <f t="shared" si="112"/>
        <v>0</v>
      </c>
      <c r="AL233" s="60">
        <f t="shared" si="113"/>
        <v>0</v>
      </c>
      <c r="AM233" s="60">
        <f t="shared" si="114"/>
        <v>0</v>
      </c>
      <c r="AN233" s="60">
        <f t="shared" si="115"/>
        <v>0</v>
      </c>
      <c r="AO233" s="60">
        <f t="shared" si="116"/>
        <v>0</v>
      </c>
      <c r="AP233" s="60">
        <f t="shared" si="117"/>
        <v>0</v>
      </c>
      <c r="AQ233" s="60">
        <f t="shared" si="118"/>
        <v>0</v>
      </c>
      <c r="AR233" s="60">
        <f t="shared" si="119"/>
        <v>0</v>
      </c>
      <c r="AS233" s="68">
        <f t="shared" si="120"/>
        <v>0</v>
      </c>
      <c r="AT233" s="68">
        <f t="shared" si="121"/>
        <v>0</v>
      </c>
      <c r="AU233" s="69" t="str">
        <f t="shared" si="122"/>
        <v/>
      </c>
      <c r="AV233" s="68" t="str">
        <f t="shared" si="123"/>
        <v/>
      </c>
      <c r="AW233" s="67" t="str">
        <f t="shared" si="124"/>
        <v/>
      </c>
      <c r="AX233" s="68" t="str">
        <f t="shared" si="3"/>
        <v/>
      </c>
      <c r="AY233" s="69" t="str">
        <f t="shared" si="4"/>
        <v/>
      </c>
      <c r="AZ233" s="68">
        <f t="shared" si="125"/>
        <v>0</v>
      </c>
      <c r="BA233" s="67" t="str">
        <f t="shared" si="129"/>
        <v/>
      </c>
      <c r="BB233" s="69" t="str">
        <f t="shared" si="126"/>
        <v/>
      </c>
      <c r="BC233" s="68" t="str">
        <f t="shared" si="127"/>
        <v/>
      </c>
      <c r="BD233" s="67" t="str">
        <f t="shared" si="130"/>
        <v/>
      </c>
    </row>
    <row r="234" spans="1:56" ht="12" x14ac:dyDescent="0.3">
      <c r="A234" s="445"/>
      <c r="B234" s="3"/>
      <c r="C234" s="3"/>
      <c r="D234" s="387"/>
      <c r="E234" s="3"/>
      <c r="F234" s="3"/>
      <c r="G234" s="3"/>
      <c r="H234" s="4"/>
      <c r="I234" s="9"/>
      <c r="J234" s="9"/>
      <c r="K234" s="9"/>
      <c r="L234" s="9"/>
      <c r="M234" s="8"/>
      <c r="N234" s="385"/>
      <c r="O234" s="386"/>
      <c r="P234" s="383"/>
      <c r="Q234" s="3"/>
      <c r="R234" s="60"/>
      <c r="S234" s="26">
        <f t="shared" si="0"/>
        <v>0</v>
      </c>
      <c r="T234" s="26">
        <f t="shared" si="99"/>
        <v>0</v>
      </c>
      <c r="U234" s="21">
        <f t="shared" si="100"/>
        <v>0</v>
      </c>
      <c r="V234" s="42" t="str">
        <f t="shared" si="98"/>
        <v/>
      </c>
      <c r="W234" s="26" t="str">
        <f t="shared" si="101"/>
        <v/>
      </c>
      <c r="X234" s="22" t="str">
        <f t="shared" si="102"/>
        <v/>
      </c>
      <c r="Y234" s="22" t="str">
        <f t="shared" si="103"/>
        <v/>
      </c>
      <c r="Z234" s="26" t="str">
        <f t="shared" si="104"/>
        <v/>
      </c>
      <c r="AA234" s="27" t="str">
        <f t="shared" si="105"/>
        <v/>
      </c>
      <c r="AB234" s="69" t="str">
        <f t="shared" si="1"/>
        <v/>
      </c>
      <c r="AC234" s="60">
        <f t="shared" si="2"/>
        <v>0</v>
      </c>
      <c r="AD234" s="70" t="str">
        <f t="shared" si="106"/>
        <v/>
      </c>
      <c r="AE234" s="70" t="str">
        <f t="shared" si="107"/>
        <v/>
      </c>
      <c r="AF234" s="71" t="str">
        <f t="shared" si="128"/>
        <v/>
      </c>
      <c r="AG234" s="69">
        <f t="shared" si="108"/>
        <v>0</v>
      </c>
      <c r="AH234" s="60">
        <f t="shared" si="109"/>
        <v>0</v>
      </c>
      <c r="AI234" s="60">
        <f t="shared" si="110"/>
        <v>0</v>
      </c>
      <c r="AJ234" s="60">
        <f t="shared" si="111"/>
        <v>0</v>
      </c>
      <c r="AK234" s="60">
        <f t="shared" si="112"/>
        <v>0</v>
      </c>
      <c r="AL234" s="60">
        <f t="shared" si="113"/>
        <v>0</v>
      </c>
      <c r="AM234" s="60">
        <f t="shared" si="114"/>
        <v>0</v>
      </c>
      <c r="AN234" s="60">
        <f t="shared" si="115"/>
        <v>0</v>
      </c>
      <c r="AO234" s="60">
        <f t="shared" si="116"/>
        <v>0</v>
      </c>
      <c r="AP234" s="60">
        <f t="shared" si="117"/>
        <v>0</v>
      </c>
      <c r="AQ234" s="60">
        <f t="shared" si="118"/>
        <v>0</v>
      </c>
      <c r="AR234" s="60">
        <f t="shared" si="119"/>
        <v>0</v>
      </c>
      <c r="AS234" s="68">
        <f t="shared" si="120"/>
        <v>0</v>
      </c>
      <c r="AT234" s="68">
        <f t="shared" si="121"/>
        <v>0</v>
      </c>
      <c r="AU234" s="69" t="str">
        <f t="shared" si="122"/>
        <v/>
      </c>
      <c r="AV234" s="68" t="str">
        <f t="shared" si="123"/>
        <v/>
      </c>
      <c r="AW234" s="67" t="str">
        <f t="shared" si="124"/>
        <v/>
      </c>
      <c r="AX234" s="68" t="str">
        <f t="shared" si="3"/>
        <v/>
      </c>
      <c r="AY234" s="69" t="str">
        <f t="shared" si="4"/>
        <v/>
      </c>
      <c r="AZ234" s="68">
        <f t="shared" si="125"/>
        <v>0</v>
      </c>
      <c r="BA234" s="67" t="str">
        <f t="shared" si="129"/>
        <v/>
      </c>
      <c r="BB234" s="69" t="str">
        <f t="shared" si="126"/>
        <v/>
      </c>
      <c r="BC234" s="68" t="str">
        <f t="shared" si="127"/>
        <v/>
      </c>
      <c r="BD234" s="67" t="str">
        <f t="shared" si="130"/>
        <v/>
      </c>
    </row>
    <row r="235" spans="1:56" ht="12" x14ac:dyDescent="0.3">
      <c r="A235" s="445"/>
      <c r="B235" s="3"/>
      <c r="C235" s="3"/>
      <c r="D235" s="387"/>
      <c r="E235" s="3"/>
      <c r="F235" s="3"/>
      <c r="G235" s="3"/>
      <c r="H235" s="4"/>
      <c r="I235" s="9"/>
      <c r="J235" s="9"/>
      <c r="K235" s="9"/>
      <c r="L235" s="9"/>
      <c r="M235" s="8"/>
      <c r="N235" s="385"/>
      <c r="O235" s="386"/>
      <c r="P235" s="383"/>
      <c r="Q235" s="3"/>
      <c r="R235" s="60"/>
      <c r="S235" s="26">
        <f t="shared" si="0"/>
        <v>0</v>
      </c>
      <c r="T235" s="26">
        <f t="shared" si="99"/>
        <v>0</v>
      </c>
      <c r="U235" s="21">
        <f t="shared" si="100"/>
        <v>0</v>
      </c>
      <c r="V235" s="42" t="str">
        <f t="shared" si="98"/>
        <v/>
      </c>
      <c r="W235" s="26" t="str">
        <f t="shared" si="101"/>
        <v/>
      </c>
      <c r="X235" s="22" t="str">
        <f t="shared" si="102"/>
        <v/>
      </c>
      <c r="Y235" s="22" t="str">
        <f t="shared" si="103"/>
        <v/>
      </c>
      <c r="Z235" s="26" t="str">
        <f t="shared" si="104"/>
        <v/>
      </c>
      <c r="AA235" s="27" t="str">
        <f t="shared" si="105"/>
        <v/>
      </c>
      <c r="AB235" s="69" t="str">
        <f t="shared" si="1"/>
        <v/>
      </c>
      <c r="AC235" s="60">
        <f t="shared" si="2"/>
        <v>0</v>
      </c>
      <c r="AD235" s="70" t="str">
        <f t="shared" si="106"/>
        <v/>
      </c>
      <c r="AE235" s="70" t="str">
        <f t="shared" si="107"/>
        <v/>
      </c>
      <c r="AF235" s="71" t="str">
        <f t="shared" si="128"/>
        <v/>
      </c>
      <c r="AG235" s="69">
        <f t="shared" si="108"/>
        <v>0</v>
      </c>
      <c r="AH235" s="60">
        <f t="shared" si="109"/>
        <v>0</v>
      </c>
      <c r="AI235" s="60">
        <f t="shared" si="110"/>
        <v>0</v>
      </c>
      <c r="AJ235" s="60">
        <f t="shared" si="111"/>
        <v>0</v>
      </c>
      <c r="AK235" s="60">
        <f t="shared" si="112"/>
        <v>0</v>
      </c>
      <c r="AL235" s="60">
        <f t="shared" si="113"/>
        <v>0</v>
      </c>
      <c r="AM235" s="60">
        <f t="shared" si="114"/>
        <v>0</v>
      </c>
      <c r="AN235" s="60">
        <f t="shared" si="115"/>
        <v>0</v>
      </c>
      <c r="AO235" s="60">
        <f t="shared" si="116"/>
        <v>0</v>
      </c>
      <c r="AP235" s="60">
        <f t="shared" si="117"/>
        <v>0</v>
      </c>
      <c r="AQ235" s="60">
        <f t="shared" si="118"/>
        <v>0</v>
      </c>
      <c r="AR235" s="60">
        <f t="shared" si="119"/>
        <v>0</v>
      </c>
      <c r="AS235" s="68">
        <f t="shared" si="120"/>
        <v>0</v>
      </c>
      <c r="AT235" s="68">
        <f t="shared" si="121"/>
        <v>0</v>
      </c>
      <c r="AU235" s="69" t="str">
        <f t="shared" si="122"/>
        <v/>
      </c>
      <c r="AV235" s="68" t="str">
        <f t="shared" si="123"/>
        <v/>
      </c>
      <c r="AW235" s="67" t="str">
        <f t="shared" si="124"/>
        <v/>
      </c>
      <c r="AX235" s="68" t="str">
        <f t="shared" si="3"/>
        <v/>
      </c>
      <c r="AY235" s="69" t="str">
        <f t="shared" si="4"/>
        <v/>
      </c>
      <c r="AZ235" s="68">
        <f t="shared" si="125"/>
        <v>0</v>
      </c>
      <c r="BA235" s="67" t="str">
        <f t="shared" si="129"/>
        <v/>
      </c>
      <c r="BB235" s="69" t="str">
        <f t="shared" si="126"/>
        <v/>
      </c>
      <c r="BC235" s="68" t="str">
        <f t="shared" si="127"/>
        <v/>
      </c>
      <c r="BD235" s="67" t="str">
        <f t="shared" si="130"/>
        <v/>
      </c>
    </row>
    <row r="236" spans="1:56" ht="12" x14ac:dyDescent="0.3">
      <c r="A236" s="445"/>
      <c r="B236" s="3"/>
      <c r="C236" s="3"/>
      <c r="D236" s="387"/>
      <c r="E236" s="3"/>
      <c r="F236" s="3"/>
      <c r="G236" s="3"/>
      <c r="H236" s="4"/>
      <c r="I236" s="9"/>
      <c r="J236" s="9"/>
      <c r="K236" s="9"/>
      <c r="L236" s="9"/>
      <c r="M236" s="8"/>
      <c r="N236" s="385"/>
      <c r="O236" s="386"/>
      <c r="P236" s="383"/>
      <c r="Q236" s="3"/>
      <c r="R236" s="60"/>
      <c r="S236" s="26">
        <f t="shared" si="0"/>
        <v>0</v>
      </c>
      <c r="T236" s="26">
        <f t="shared" si="99"/>
        <v>0</v>
      </c>
      <c r="U236" s="21">
        <f t="shared" si="100"/>
        <v>0</v>
      </c>
      <c r="V236" s="42" t="str">
        <f t="shared" si="98"/>
        <v/>
      </c>
      <c r="W236" s="26" t="str">
        <f t="shared" si="101"/>
        <v/>
      </c>
      <c r="X236" s="22" t="str">
        <f t="shared" si="102"/>
        <v/>
      </c>
      <c r="Y236" s="22" t="str">
        <f t="shared" si="103"/>
        <v/>
      </c>
      <c r="Z236" s="26" t="str">
        <f t="shared" si="104"/>
        <v/>
      </c>
      <c r="AA236" s="27" t="str">
        <f t="shared" si="105"/>
        <v/>
      </c>
      <c r="AB236" s="69" t="str">
        <f t="shared" si="1"/>
        <v/>
      </c>
      <c r="AC236" s="60">
        <f t="shared" si="2"/>
        <v>0</v>
      </c>
      <c r="AD236" s="70" t="str">
        <f t="shared" si="106"/>
        <v/>
      </c>
      <c r="AE236" s="70" t="str">
        <f t="shared" si="107"/>
        <v/>
      </c>
      <c r="AF236" s="71" t="str">
        <f t="shared" si="128"/>
        <v/>
      </c>
      <c r="AG236" s="69">
        <f t="shared" si="108"/>
        <v>0</v>
      </c>
      <c r="AH236" s="60">
        <f t="shared" si="109"/>
        <v>0</v>
      </c>
      <c r="AI236" s="60">
        <f t="shared" si="110"/>
        <v>0</v>
      </c>
      <c r="AJ236" s="60">
        <f t="shared" si="111"/>
        <v>0</v>
      </c>
      <c r="AK236" s="60">
        <f t="shared" si="112"/>
        <v>0</v>
      </c>
      <c r="AL236" s="60">
        <f t="shared" si="113"/>
        <v>0</v>
      </c>
      <c r="AM236" s="60">
        <f t="shared" si="114"/>
        <v>0</v>
      </c>
      <c r="AN236" s="60">
        <f t="shared" si="115"/>
        <v>0</v>
      </c>
      <c r="AO236" s="60">
        <f t="shared" si="116"/>
        <v>0</v>
      </c>
      <c r="AP236" s="60">
        <f t="shared" si="117"/>
        <v>0</v>
      </c>
      <c r="AQ236" s="60">
        <f t="shared" si="118"/>
        <v>0</v>
      </c>
      <c r="AR236" s="60">
        <f t="shared" si="119"/>
        <v>0</v>
      </c>
      <c r="AS236" s="68">
        <f t="shared" si="120"/>
        <v>0</v>
      </c>
      <c r="AT236" s="68">
        <f t="shared" si="121"/>
        <v>0</v>
      </c>
      <c r="AU236" s="69" t="str">
        <f t="shared" si="122"/>
        <v/>
      </c>
      <c r="AV236" s="68" t="str">
        <f t="shared" si="123"/>
        <v/>
      </c>
      <c r="AW236" s="67" t="str">
        <f t="shared" si="124"/>
        <v/>
      </c>
      <c r="AX236" s="68" t="str">
        <f t="shared" si="3"/>
        <v/>
      </c>
      <c r="AY236" s="69" t="str">
        <f t="shared" si="4"/>
        <v/>
      </c>
      <c r="AZ236" s="68">
        <f t="shared" si="125"/>
        <v>0</v>
      </c>
      <c r="BA236" s="67" t="str">
        <f t="shared" si="129"/>
        <v/>
      </c>
      <c r="BB236" s="69" t="str">
        <f t="shared" si="126"/>
        <v/>
      </c>
      <c r="BC236" s="68" t="str">
        <f t="shared" si="127"/>
        <v/>
      </c>
      <c r="BD236" s="67" t="str">
        <f t="shared" si="130"/>
        <v/>
      </c>
    </row>
    <row r="237" spans="1:56" ht="12" x14ac:dyDescent="0.3">
      <c r="A237" s="445"/>
      <c r="B237" s="3"/>
      <c r="C237" s="3"/>
      <c r="D237" s="387"/>
      <c r="E237" s="3"/>
      <c r="F237" s="3"/>
      <c r="G237" s="3"/>
      <c r="H237" s="4"/>
      <c r="I237" s="9"/>
      <c r="J237" s="9"/>
      <c r="K237" s="9"/>
      <c r="L237" s="9"/>
      <c r="M237" s="8"/>
      <c r="N237" s="385"/>
      <c r="O237" s="386"/>
      <c r="P237" s="383"/>
      <c r="Q237" s="3"/>
      <c r="R237" s="60"/>
      <c r="S237" s="26">
        <f t="shared" si="0"/>
        <v>0</v>
      </c>
      <c r="T237" s="26">
        <f t="shared" si="99"/>
        <v>0</v>
      </c>
      <c r="U237" s="21">
        <f t="shared" si="100"/>
        <v>0</v>
      </c>
      <c r="V237" s="42" t="str">
        <f t="shared" si="98"/>
        <v/>
      </c>
      <c r="W237" s="26" t="str">
        <f t="shared" si="101"/>
        <v/>
      </c>
      <c r="X237" s="22" t="str">
        <f t="shared" si="102"/>
        <v/>
      </c>
      <c r="Y237" s="22" t="str">
        <f t="shared" si="103"/>
        <v/>
      </c>
      <c r="Z237" s="26" t="str">
        <f t="shared" si="104"/>
        <v/>
      </c>
      <c r="AA237" s="27" t="str">
        <f t="shared" si="105"/>
        <v/>
      </c>
      <c r="AB237" s="69" t="str">
        <f t="shared" si="1"/>
        <v/>
      </c>
      <c r="AC237" s="60">
        <f t="shared" si="2"/>
        <v>0</v>
      </c>
      <c r="AD237" s="70" t="str">
        <f t="shared" si="106"/>
        <v/>
      </c>
      <c r="AE237" s="70" t="str">
        <f t="shared" si="107"/>
        <v/>
      </c>
      <c r="AF237" s="71" t="str">
        <f t="shared" si="128"/>
        <v/>
      </c>
      <c r="AG237" s="69">
        <f t="shared" si="108"/>
        <v>0</v>
      </c>
      <c r="AH237" s="60">
        <f t="shared" si="109"/>
        <v>0</v>
      </c>
      <c r="AI237" s="60">
        <f t="shared" si="110"/>
        <v>0</v>
      </c>
      <c r="AJ237" s="60">
        <f t="shared" si="111"/>
        <v>0</v>
      </c>
      <c r="AK237" s="60">
        <f t="shared" si="112"/>
        <v>0</v>
      </c>
      <c r="AL237" s="60">
        <f t="shared" si="113"/>
        <v>0</v>
      </c>
      <c r="AM237" s="60">
        <f t="shared" si="114"/>
        <v>0</v>
      </c>
      <c r="AN237" s="60">
        <f t="shared" si="115"/>
        <v>0</v>
      </c>
      <c r="AO237" s="60">
        <f t="shared" si="116"/>
        <v>0</v>
      </c>
      <c r="AP237" s="60">
        <f t="shared" si="117"/>
        <v>0</v>
      </c>
      <c r="AQ237" s="60">
        <f t="shared" si="118"/>
        <v>0</v>
      </c>
      <c r="AR237" s="60">
        <f t="shared" si="119"/>
        <v>0</v>
      </c>
      <c r="AS237" s="68">
        <f t="shared" si="120"/>
        <v>0</v>
      </c>
      <c r="AT237" s="68">
        <f t="shared" si="121"/>
        <v>0</v>
      </c>
      <c r="AU237" s="69" t="str">
        <f t="shared" si="122"/>
        <v/>
      </c>
      <c r="AV237" s="68" t="str">
        <f t="shared" si="123"/>
        <v/>
      </c>
      <c r="AW237" s="67" t="str">
        <f t="shared" si="124"/>
        <v/>
      </c>
      <c r="AX237" s="68" t="str">
        <f t="shared" si="3"/>
        <v/>
      </c>
      <c r="AY237" s="69" t="str">
        <f t="shared" si="4"/>
        <v/>
      </c>
      <c r="AZ237" s="68">
        <f t="shared" si="125"/>
        <v>0</v>
      </c>
      <c r="BA237" s="67" t="str">
        <f t="shared" si="129"/>
        <v/>
      </c>
      <c r="BB237" s="69" t="str">
        <f t="shared" si="126"/>
        <v/>
      </c>
      <c r="BC237" s="68" t="str">
        <f t="shared" si="127"/>
        <v/>
      </c>
      <c r="BD237" s="67" t="str">
        <f t="shared" si="130"/>
        <v/>
      </c>
    </row>
    <row r="238" spans="1:56" ht="12" x14ac:dyDescent="0.3">
      <c r="A238" s="445"/>
      <c r="B238" s="3"/>
      <c r="C238" s="3"/>
      <c r="D238" s="387"/>
      <c r="E238" s="3"/>
      <c r="F238" s="3"/>
      <c r="G238" s="3"/>
      <c r="H238" s="4"/>
      <c r="I238" s="9"/>
      <c r="J238" s="9"/>
      <c r="K238" s="9"/>
      <c r="L238" s="9"/>
      <c r="M238" s="8"/>
      <c r="N238" s="385"/>
      <c r="O238" s="386"/>
      <c r="P238" s="383"/>
      <c r="Q238" s="3"/>
      <c r="R238" s="60"/>
      <c r="S238" s="26">
        <f t="shared" si="0"/>
        <v>0</v>
      </c>
      <c r="T238" s="26">
        <f t="shared" si="99"/>
        <v>0</v>
      </c>
      <c r="U238" s="21">
        <f t="shared" si="100"/>
        <v>0</v>
      </c>
      <c r="V238" s="42" t="str">
        <f t="shared" si="98"/>
        <v/>
      </c>
      <c r="W238" s="26" t="str">
        <f t="shared" si="101"/>
        <v/>
      </c>
      <c r="X238" s="22" t="str">
        <f t="shared" si="102"/>
        <v/>
      </c>
      <c r="Y238" s="22" t="str">
        <f t="shared" si="103"/>
        <v/>
      </c>
      <c r="Z238" s="26" t="str">
        <f t="shared" si="104"/>
        <v/>
      </c>
      <c r="AA238" s="27" t="str">
        <f t="shared" si="105"/>
        <v/>
      </c>
      <c r="AB238" s="69" t="str">
        <f t="shared" si="1"/>
        <v/>
      </c>
      <c r="AC238" s="60">
        <f t="shared" si="2"/>
        <v>0</v>
      </c>
      <c r="AD238" s="70" t="str">
        <f t="shared" si="106"/>
        <v/>
      </c>
      <c r="AE238" s="70" t="str">
        <f t="shared" si="107"/>
        <v/>
      </c>
      <c r="AF238" s="71" t="str">
        <f t="shared" si="128"/>
        <v/>
      </c>
      <c r="AG238" s="69">
        <f t="shared" si="108"/>
        <v>0</v>
      </c>
      <c r="AH238" s="60">
        <f t="shared" si="109"/>
        <v>0</v>
      </c>
      <c r="AI238" s="60">
        <f t="shared" si="110"/>
        <v>0</v>
      </c>
      <c r="AJ238" s="60">
        <f t="shared" si="111"/>
        <v>0</v>
      </c>
      <c r="AK238" s="60">
        <f t="shared" si="112"/>
        <v>0</v>
      </c>
      <c r="AL238" s="60">
        <f t="shared" si="113"/>
        <v>0</v>
      </c>
      <c r="AM238" s="60">
        <f t="shared" si="114"/>
        <v>0</v>
      </c>
      <c r="AN238" s="60">
        <f t="shared" si="115"/>
        <v>0</v>
      </c>
      <c r="AO238" s="60">
        <f t="shared" si="116"/>
        <v>0</v>
      </c>
      <c r="AP238" s="60">
        <f t="shared" si="117"/>
        <v>0</v>
      </c>
      <c r="AQ238" s="60">
        <f t="shared" si="118"/>
        <v>0</v>
      </c>
      <c r="AR238" s="60">
        <f t="shared" si="119"/>
        <v>0</v>
      </c>
      <c r="AS238" s="68">
        <f t="shared" si="120"/>
        <v>0</v>
      </c>
      <c r="AT238" s="68">
        <f t="shared" si="121"/>
        <v>0</v>
      </c>
      <c r="AU238" s="69" t="str">
        <f t="shared" si="122"/>
        <v/>
      </c>
      <c r="AV238" s="68" t="str">
        <f t="shared" si="123"/>
        <v/>
      </c>
      <c r="AW238" s="67" t="str">
        <f t="shared" si="124"/>
        <v/>
      </c>
      <c r="AX238" s="68" t="str">
        <f t="shared" si="3"/>
        <v/>
      </c>
      <c r="AY238" s="69" t="str">
        <f t="shared" si="4"/>
        <v/>
      </c>
      <c r="AZ238" s="68">
        <f t="shared" si="125"/>
        <v>0</v>
      </c>
      <c r="BA238" s="67" t="str">
        <f t="shared" si="129"/>
        <v/>
      </c>
      <c r="BB238" s="69" t="str">
        <f t="shared" si="126"/>
        <v/>
      </c>
      <c r="BC238" s="68" t="str">
        <f t="shared" si="127"/>
        <v/>
      </c>
      <c r="BD238" s="67" t="str">
        <f t="shared" si="130"/>
        <v/>
      </c>
    </row>
    <row r="239" spans="1:56" ht="12" x14ac:dyDescent="0.3">
      <c r="A239" s="445"/>
      <c r="B239" s="3"/>
      <c r="C239" s="3"/>
      <c r="D239" s="387"/>
      <c r="E239" s="3"/>
      <c r="F239" s="3"/>
      <c r="G239" s="3"/>
      <c r="H239" s="4"/>
      <c r="I239" s="9"/>
      <c r="J239" s="9"/>
      <c r="K239" s="9"/>
      <c r="L239" s="9"/>
      <c r="M239" s="8"/>
      <c r="N239" s="385"/>
      <c r="O239" s="386"/>
      <c r="P239" s="383"/>
      <c r="Q239" s="3"/>
      <c r="R239" s="60"/>
      <c r="S239" s="26">
        <f t="shared" si="0"/>
        <v>0</v>
      </c>
      <c r="T239" s="26">
        <f t="shared" si="99"/>
        <v>0</v>
      </c>
      <c r="U239" s="21">
        <f t="shared" si="100"/>
        <v>0</v>
      </c>
      <c r="V239" s="42" t="str">
        <f t="shared" si="98"/>
        <v/>
      </c>
      <c r="W239" s="26" t="str">
        <f t="shared" si="101"/>
        <v/>
      </c>
      <c r="X239" s="22" t="str">
        <f t="shared" si="102"/>
        <v/>
      </c>
      <c r="Y239" s="22" t="str">
        <f t="shared" si="103"/>
        <v/>
      </c>
      <c r="Z239" s="26" t="str">
        <f t="shared" si="104"/>
        <v/>
      </c>
      <c r="AA239" s="27" t="str">
        <f t="shared" si="105"/>
        <v/>
      </c>
      <c r="AB239" s="69" t="str">
        <f t="shared" si="1"/>
        <v/>
      </c>
      <c r="AC239" s="60">
        <f t="shared" si="2"/>
        <v>0</v>
      </c>
      <c r="AD239" s="70" t="str">
        <f t="shared" si="106"/>
        <v/>
      </c>
      <c r="AE239" s="70" t="str">
        <f t="shared" si="107"/>
        <v/>
      </c>
      <c r="AF239" s="71" t="str">
        <f t="shared" si="128"/>
        <v/>
      </c>
      <c r="AG239" s="69">
        <f t="shared" si="108"/>
        <v>0</v>
      </c>
      <c r="AH239" s="60">
        <f t="shared" si="109"/>
        <v>0</v>
      </c>
      <c r="AI239" s="60">
        <f t="shared" si="110"/>
        <v>0</v>
      </c>
      <c r="AJ239" s="60">
        <f t="shared" si="111"/>
        <v>0</v>
      </c>
      <c r="AK239" s="60">
        <f t="shared" si="112"/>
        <v>0</v>
      </c>
      <c r="AL239" s="60">
        <f t="shared" si="113"/>
        <v>0</v>
      </c>
      <c r="AM239" s="60">
        <f t="shared" si="114"/>
        <v>0</v>
      </c>
      <c r="AN239" s="60">
        <f t="shared" si="115"/>
        <v>0</v>
      </c>
      <c r="AO239" s="60">
        <f t="shared" si="116"/>
        <v>0</v>
      </c>
      <c r="AP239" s="60">
        <f t="shared" si="117"/>
        <v>0</v>
      </c>
      <c r="AQ239" s="60">
        <f t="shared" si="118"/>
        <v>0</v>
      </c>
      <c r="AR239" s="60">
        <f t="shared" si="119"/>
        <v>0</v>
      </c>
      <c r="AS239" s="68">
        <f t="shared" si="120"/>
        <v>0</v>
      </c>
      <c r="AT239" s="68">
        <f t="shared" si="121"/>
        <v>0</v>
      </c>
      <c r="AU239" s="69" t="str">
        <f t="shared" si="122"/>
        <v/>
      </c>
      <c r="AV239" s="68" t="str">
        <f t="shared" si="123"/>
        <v/>
      </c>
      <c r="AW239" s="67" t="str">
        <f t="shared" si="124"/>
        <v/>
      </c>
      <c r="AX239" s="68" t="str">
        <f t="shared" si="3"/>
        <v/>
      </c>
      <c r="AY239" s="69" t="str">
        <f t="shared" si="4"/>
        <v/>
      </c>
      <c r="AZ239" s="68">
        <f t="shared" si="125"/>
        <v>0</v>
      </c>
      <c r="BA239" s="67" t="str">
        <f t="shared" si="129"/>
        <v/>
      </c>
      <c r="BB239" s="69" t="str">
        <f t="shared" si="126"/>
        <v/>
      </c>
      <c r="BC239" s="68" t="str">
        <f t="shared" si="127"/>
        <v/>
      </c>
      <c r="BD239" s="67" t="str">
        <f t="shared" si="130"/>
        <v/>
      </c>
    </row>
    <row r="240" spans="1:56" ht="12" x14ac:dyDescent="0.3">
      <c r="A240" s="445"/>
      <c r="B240" s="3"/>
      <c r="C240" s="3"/>
      <c r="D240" s="387"/>
      <c r="E240" s="3"/>
      <c r="F240" s="3"/>
      <c r="G240" s="3"/>
      <c r="H240" s="4"/>
      <c r="I240" s="9"/>
      <c r="J240" s="9"/>
      <c r="K240" s="9"/>
      <c r="L240" s="9"/>
      <c r="M240" s="8"/>
      <c r="N240" s="385"/>
      <c r="O240" s="386"/>
      <c r="P240" s="383"/>
      <c r="Q240" s="3"/>
      <c r="R240" s="60"/>
      <c r="S240" s="26">
        <f t="shared" ref="S240:S271" si="131" xml:space="preserve"> IF(NOT(OR(ISBLANK($C$11), ISBLANK(B240),ISBLANK(C240),ISBLANK(D240),ISBLANK(F240),ISBLANK(G240),ISBLANK(H240),ISBLANK(I240),ISBLANK(J240),ISBLANK(N240),ISBLANK(L240), ISBLANK(M240))),1,0)</f>
        <v>0</v>
      </c>
      <c r="T240" s="26">
        <f t="shared" si="99"/>
        <v>0</v>
      </c>
      <c r="U240" s="21">
        <f t="shared" si="100"/>
        <v>0</v>
      </c>
      <c r="V240" s="42" t="str">
        <f t="shared" si="98"/>
        <v/>
      </c>
      <c r="W240" s="26" t="str">
        <f t="shared" si="101"/>
        <v/>
      </c>
      <c r="X240" s="22" t="str">
        <f t="shared" si="102"/>
        <v/>
      </c>
      <c r="Y240" s="22" t="str">
        <f t="shared" si="103"/>
        <v/>
      </c>
      <c r="Z240" s="26" t="str">
        <f t="shared" si="104"/>
        <v/>
      </c>
      <c r="AA240" s="27" t="str">
        <f t="shared" si="105"/>
        <v/>
      </c>
      <c r="AB240" s="69" t="str">
        <f t="shared" ref="AB240:AB303" si="132">IF(AND(Z240="",AA240=""),"",IF(OR(Z240=0,AA240=0),0,IF(OR(M240&gt;Z240,M240&gt;AA240),1,0)))</f>
        <v/>
      </c>
      <c r="AC240" s="60">
        <f t="shared" si="2"/>
        <v>0</v>
      </c>
      <c r="AD240" s="70" t="str">
        <f t="shared" si="106"/>
        <v/>
      </c>
      <c r="AE240" s="70" t="str">
        <f t="shared" si="107"/>
        <v/>
      </c>
      <c r="AF240" s="71" t="str">
        <f t="shared" si="128"/>
        <v/>
      </c>
      <c r="AG240" s="69">
        <f t="shared" si="108"/>
        <v>0</v>
      </c>
      <c r="AH240" s="60">
        <f t="shared" si="109"/>
        <v>0</v>
      </c>
      <c r="AI240" s="60">
        <f t="shared" si="110"/>
        <v>0</v>
      </c>
      <c r="AJ240" s="60">
        <f t="shared" si="111"/>
        <v>0</v>
      </c>
      <c r="AK240" s="60">
        <f t="shared" si="112"/>
        <v>0</v>
      </c>
      <c r="AL240" s="60">
        <f t="shared" si="113"/>
        <v>0</v>
      </c>
      <c r="AM240" s="60">
        <f t="shared" si="114"/>
        <v>0</v>
      </c>
      <c r="AN240" s="60">
        <f t="shared" si="115"/>
        <v>0</v>
      </c>
      <c r="AO240" s="60">
        <f t="shared" si="116"/>
        <v>0</v>
      </c>
      <c r="AP240" s="60">
        <f t="shared" si="117"/>
        <v>0</v>
      </c>
      <c r="AQ240" s="60">
        <f t="shared" si="118"/>
        <v>0</v>
      </c>
      <c r="AR240" s="60">
        <f t="shared" si="119"/>
        <v>0</v>
      </c>
      <c r="AS240" s="68">
        <f t="shared" si="120"/>
        <v>0</v>
      </c>
      <c r="AT240" s="68">
        <f t="shared" si="121"/>
        <v>0</v>
      </c>
      <c r="AU240" s="69" t="str">
        <f t="shared" si="122"/>
        <v/>
      </c>
      <c r="AV240" s="68" t="str">
        <f t="shared" si="123"/>
        <v/>
      </c>
      <c r="AW240" s="67" t="str">
        <f t="shared" si="124"/>
        <v/>
      </c>
      <c r="AX240" s="68" t="str">
        <f t="shared" ref="AX240:AX303" si="133">IF(AND(AW240&lt;&gt;"",AW240&lt;0),B240,"")</f>
        <v/>
      </c>
      <c r="AY240" s="69" t="str">
        <f t="shared" ref="AY240:AY303" si="134">IF(AND(AW240&lt;&gt;"",AW240&gt;0),B240,IF(AX240&lt;&gt;"","Using",""))</f>
        <v/>
      </c>
      <c r="AZ240" s="68">
        <f t="shared" si="125"/>
        <v>0</v>
      </c>
      <c r="BA240" s="67" t="str">
        <f t="shared" si="129"/>
        <v/>
      </c>
      <c r="BB240" s="69" t="str">
        <f t="shared" si="126"/>
        <v/>
      </c>
      <c r="BC240" s="68" t="str">
        <f t="shared" si="127"/>
        <v/>
      </c>
      <c r="BD240" s="67" t="str">
        <f t="shared" si="130"/>
        <v/>
      </c>
    </row>
    <row r="241" spans="1:56" ht="12" x14ac:dyDescent="0.3">
      <c r="A241" s="445"/>
      <c r="B241" s="3"/>
      <c r="C241" s="3"/>
      <c r="D241" s="387"/>
      <c r="E241" s="3"/>
      <c r="F241" s="3"/>
      <c r="G241" s="3"/>
      <c r="H241" s="4"/>
      <c r="I241" s="9"/>
      <c r="J241" s="9"/>
      <c r="K241" s="9"/>
      <c r="L241" s="9"/>
      <c r="M241" s="8"/>
      <c r="N241" s="385"/>
      <c r="O241" s="386"/>
      <c r="P241" s="383"/>
      <c r="Q241" s="3"/>
      <c r="R241" s="60"/>
      <c r="S241" s="26">
        <f t="shared" si="131"/>
        <v>0</v>
      </c>
      <c r="T241" s="26">
        <f t="shared" si="99"/>
        <v>0</v>
      </c>
      <c r="U241" s="21">
        <f t="shared" si="100"/>
        <v>0</v>
      </c>
      <c r="V241" s="42" t="str">
        <f t="shared" si="98"/>
        <v/>
      </c>
      <c r="W241" s="26" t="str">
        <f t="shared" si="101"/>
        <v/>
      </c>
      <c r="X241" s="22" t="str">
        <f t="shared" si="102"/>
        <v/>
      </c>
      <c r="Y241" s="22" t="str">
        <f t="shared" si="103"/>
        <v/>
      </c>
      <c r="Z241" s="26" t="str">
        <f t="shared" si="104"/>
        <v/>
      </c>
      <c r="AA241" s="27" t="str">
        <f t="shared" si="105"/>
        <v/>
      </c>
      <c r="AB241" s="69" t="str">
        <f t="shared" si="132"/>
        <v/>
      </c>
      <c r="AC241" s="60">
        <f t="shared" si="2"/>
        <v>0</v>
      </c>
      <c r="AD241" s="70" t="str">
        <f t="shared" si="106"/>
        <v/>
      </c>
      <c r="AE241" s="70" t="str">
        <f t="shared" si="107"/>
        <v/>
      </c>
      <c r="AF241" s="71" t="str">
        <f t="shared" si="128"/>
        <v/>
      </c>
      <c r="AG241" s="69">
        <f t="shared" si="108"/>
        <v>0</v>
      </c>
      <c r="AH241" s="60">
        <f t="shared" si="109"/>
        <v>0</v>
      </c>
      <c r="AI241" s="60">
        <f t="shared" si="110"/>
        <v>0</v>
      </c>
      <c r="AJ241" s="60">
        <f t="shared" si="111"/>
        <v>0</v>
      </c>
      <c r="AK241" s="60">
        <f t="shared" si="112"/>
        <v>0</v>
      </c>
      <c r="AL241" s="60">
        <f t="shared" si="113"/>
        <v>0</v>
      </c>
      <c r="AM241" s="60">
        <f t="shared" si="114"/>
        <v>0</v>
      </c>
      <c r="AN241" s="60">
        <f t="shared" si="115"/>
        <v>0</v>
      </c>
      <c r="AO241" s="60">
        <f t="shared" si="116"/>
        <v>0</v>
      </c>
      <c r="AP241" s="60">
        <f t="shared" si="117"/>
        <v>0</v>
      </c>
      <c r="AQ241" s="60">
        <f t="shared" si="118"/>
        <v>0</v>
      </c>
      <c r="AR241" s="60">
        <f t="shared" si="119"/>
        <v>0</v>
      </c>
      <c r="AS241" s="68">
        <f t="shared" si="120"/>
        <v>0</v>
      </c>
      <c r="AT241" s="68">
        <f t="shared" si="121"/>
        <v>0</v>
      </c>
      <c r="AU241" s="69" t="str">
        <f t="shared" si="122"/>
        <v/>
      </c>
      <c r="AV241" s="68" t="str">
        <f t="shared" si="123"/>
        <v/>
      </c>
      <c r="AW241" s="67" t="str">
        <f t="shared" si="124"/>
        <v/>
      </c>
      <c r="AX241" s="68" t="str">
        <f t="shared" si="133"/>
        <v/>
      </c>
      <c r="AY241" s="69" t="str">
        <f t="shared" si="134"/>
        <v/>
      </c>
      <c r="AZ241" s="68">
        <f t="shared" si="125"/>
        <v>0</v>
      </c>
      <c r="BA241" s="67" t="str">
        <f t="shared" si="129"/>
        <v/>
      </c>
      <c r="BB241" s="69" t="str">
        <f t="shared" si="126"/>
        <v/>
      </c>
      <c r="BC241" s="68" t="str">
        <f t="shared" si="127"/>
        <v/>
      </c>
      <c r="BD241" s="67" t="str">
        <f t="shared" si="130"/>
        <v/>
      </c>
    </row>
    <row r="242" spans="1:56" ht="12" x14ac:dyDescent="0.3">
      <c r="A242" s="445"/>
      <c r="B242" s="3"/>
      <c r="C242" s="3"/>
      <c r="D242" s="387"/>
      <c r="E242" s="3"/>
      <c r="F242" s="3"/>
      <c r="G242" s="3"/>
      <c r="H242" s="4"/>
      <c r="I242" s="9"/>
      <c r="J242" s="9"/>
      <c r="K242" s="9"/>
      <c r="L242" s="9"/>
      <c r="M242" s="8"/>
      <c r="N242" s="385"/>
      <c r="O242" s="386"/>
      <c r="P242" s="383"/>
      <c r="Q242" s="3"/>
      <c r="R242" s="60"/>
      <c r="S242" s="26">
        <f t="shared" si="131"/>
        <v>0</v>
      </c>
      <c r="T242" s="26">
        <f t="shared" si="99"/>
        <v>0</v>
      </c>
      <c r="U242" s="21">
        <f t="shared" si="100"/>
        <v>0</v>
      </c>
      <c r="V242" s="42" t="str">
        <f t="shared" si="98"/>
        <v/>
      </c>
      <c r="W242" s="26" t="str">
        <f t="shared" si="101"/>
        <v/>
      </c>
      <c r="X242" s="22" t="str">
        <f t="shared" si="102"/>
        <v/>
      </c>
      <c r="Y242" s="22" t="str">
        <f t="shared" si="103"/>
        <v/>
      </c>
      <c r="Z242" s="26" t="str">
        <f t="shared" si="104"/>
        <v/>
      </c>
      <c r="AA242" s="27" t="str">
        <f t="shared" si="105"/>
        <v/>
      </c>
      <c r="AB242" s="69" t="str">
        <f t="shared" si="132"/>
        <v/>
      </c>
      <c r="AC242" s="60">
        <f t="shared" ref="AC242:AC272" si="135">IF(B242=B241,(IF(AND(C242=C241,D242=D241,I242=I241,L242=L241),0,1)),0)</f>
        <v>0</v>
      </c>
      <c r="AD242" s="70" t="str">
        <f t="shared" si="106"/>
        <v/>
      </c>
      <c r="AE242" s="70" t="str">
        <f t="shared" si="107"/>
        <v/>
      </c>
      <c r="AF242" s="71" t="str">
        <f t="shared" si="128"/>
        <v/>
      </c>
      <c r="AG242" s="69">
        <f t="shared" si="108"/>
        <v>0</v>
      </c>
      <c r="AH242" s="60">
        <f t="shared" si="109"/>
        <v>0</v>
      </c>
      <c r="AI242" s="60">
        <f t="shared" si="110"/>
        <v>0</v>
      </c>
      <c r="AJ242" s="60">
        <f t="shared" si="111"/>
        <v>0</v>
      </c>
      <c r="AK242" s="60">
        <f t="shared" si="112"/>
        <v>0</v>
      </c>
      <c r="AL242" s="60">
        <f t="shared" si="113"/>
        <v>0</v>
      </c>
      <c r="AM242" s="60">
        <f t="shared" si="114"/>
        <v>0</v>
      </c>
      <c r="AN242" s="60">
        <f t="shared" si="115"/>
        <v>0</v>
      </c>
      <c r="AO242" s="60">
        <f t="shared" si="116"/>
        <v>0</v>
      </c>
      <c r="AP242" s="60">
        <f t="shared" si="117"/>
        <v>0</v>
      </c>
      <c r="AQ242" s="60">
        <f t="shared" si="118"/>
        <v>0</v>
      </c>
      <c r="AR242" s="60">
        <f t="shared" si="119"/>
        <v>0</v>
      </c>
      <c r="AS242" s="68">
        <f t="shared" si="120"/>
        <v>0</v>
      </c>
      <c r="AT242" s="68">
        <f t="shared" si="121"/>
        <v>0</v>
      </c>
      <c r="AU242" s="69" t="str">
        <f t="shared" si="122"/>
        <v/>
      </c>
      <c r="AV242" s="68" t="str">
        <f t="shared" si="123"/>
        <v/>
      </c>
      <c r="AW242" s="67" t="str">
        <f t="shared" si="124"/>
        <v/>
      </c>
      <c r="AX242" s="68" t="str">
        <f t="shared" si="133"/>
        <v/>
      </c>
      <c r="AY242" s="69" t="str">
        <f t="shared" si="134"/>
        <v/>
      </c>
      <c r="AZ242" s="68">
        <f t="shared" si="125"/>
        <v>0</v>
      </c>
      <c r="BA242" s="67" t="str">
        <f t="shared" si="129"/>
        <v/>
      </c>
      <c r="BB242" s="69" t="str">
        <f t="shared" si="126"/>
        <v/>
      </c>
      <c r="BC242" s="68" t="str">
        <f t="shared" si="127"/>
        <v/>
      </c>
      <c r="BD242" s="67" t="str">
        <f t="shared" si="130"/>
        <v/>
      </c>
    </row>
    <row r="243" spans="1:56" ht="12" x14ac:dyDescent="0.3">
      <c r="A243" s="445"/>
      <c r="B243" s="3"/>
      <c r="C243" s="3"/>
      <c r="D243" s="387"/>
      <c r="E243" s="3"/>
      <c r="F243" s="3"/>
      <c r="G243" s="3"/>
      <c r="H243" s="4"/>
      <c r="I243" s="9"/>
      <c r="J243" s="9"/>
      <c r="K243" s="9"/>
      <c r="L243" s="9"/>
      <c r="M243" s="8"/>
      <c r="N243" s="385"/>
      <c r="O243" s="386"/>
      <c r="P243" s="383"/>
      <c r="Q243" s="3"/>
      <c r="R243" s="60"/>
      <c r="S243" s="26">
        <f t="shared" si="131"/>
        <v>0</v>
      </c>
      <c r="T243" s="26">
        <f t="shared" si="99"/>
        <v>0</v>
      </c>
      <c r="U243" s="21">
        <f t="shared" si="100"/>
        <v>0</v>
      </c>
      <c r="V243" s="42" t="str">
        <f t="shared" si="98"/>
        <v/>
      </c>
      <c r="W243" s="26" t="str">
        <f t="shared" si="101"/>
        <v/>
      </c>
      <c r="X243" s="22" t="str">
        <f t="shared" si="102"/>
        <v/>
      </c>
      <c r="Y243" s="22" t="str">
        <f t="shared" si="103"/>
        <v/>
      </c>
      <c r="Z243" s="26" t="str">
        <f t="shared" si="104"/>
        <v/>
      </c>
      <c r="AA243" s="27" t="str">
        <f t="shared" si="105"/>
        <v/>
      </c>
      <c r="AB243" s="69" t="str">
        <f t="shared" si="132"/>
        <v/>
      </c>
      <c r="AC243" s="60">
        <f t="shared" si="135"/>
        <v>0</v>
      </c>
      <c r="AD243" s="70" t="str">
        <f t="shared" si="106"/>
        <v/>
      </c>
      <c r="AE243" s="70" t="str">
        <f t="shared" si="107"/>
        <v/>
      </c>
      <c r="AF243" s="71" t="str">
        <f t="shared" si="128"/>
        <v/>
      </c>
      <c r="AG243" s="69">
        <f t="shared" si="108"/>
        <v>0</v>
      </c>
      <c r="AH243" s="60">
        <f t="shared" si="109"/>
        <v>0</v>
      </c>
      <c r="AI243" s="60">
        <f t="shared" si="110"/>
        <v>0</v>
      </c>
      <c r="AJ243" s="60">
        <f t="shared" si="111"/>
        <v>0</v>
      </c>
      <c r="AK243" s="60">
        <f t="shared" si="112"/>
        <v>0</v>
      </c>
      <c r="AL243" s="60">
        <f t="shared" si="113"/>
        <v>0</v>
      </c>
      <c r="AM243" s="60">
        <f t="shared" si="114"/>
        <v>0</v>
      </c>
      <c r="AN243" s="60">
        <f t="shared" si="115"/>
        <v>0</v>
      </c>
      <c r="AO243" s="60">
        <f t="shared" si="116"/>
        <v>0</v>
      </c>
      <c r="AP243" s="60">
        <f t="shared" si="117"/>
        <v>0</v>
      </c>
      <c r="AQ243" s="60">
        <f t="shared" si="118"/>
        <v>0</v>
      </c>
      <c r="AR243" s="60">
        <f t="shared" si="119"/>
        <v>0</v>
      </c>
      <c r="AS243" s="68">
        <f t="shared" si="120"/>
        <v>0</v>
      </c>
      <c r="AT243" s="68">
        <f t="shared" si="121"/>
        <v>0</v>
      </c>
      <c r="AU243" s="69" t="str">
        <f t="shared" si="122"/>
        <v/>
      </c>
      <c r="AV243" s="68" t="str">
        <f t="shared" si="123"/>
        <v/>
      </c>
      <c r="AW243" s="67" t="str">
        <f t="shared" si="124"/>
        <v/>
      </c>
      <c r="AX243" s="68" t="str">
        <f t="shared" si="133"/>
        <v/>
      </c>
      <c r="AY243" s="69" t="str">
        <f t="shared" si="134"/>
        <v/>
      </c>
      <c r="AZ243" s="68">
        <f t="shared" si="125"/>
        <v>0</v>
      </c>
      <c r="BA243" s="67" t="str">
        <f t="shared" si="129"/>
        <v/>
      </c>
      <c r="BB243" s="69" t="str">
        <f t="shared" si="126"/>
        <v/>
      </c>
      <c r="BC243" s="68" t="str">
        <f t="shared" si="127"/>
        <v/>
      </c>
      <c r="BD243" s="67" t="str">
        <f t="shared" si="130"/>
        <v/>
      </c>
    </row>
    <row r="244" spans="1:56" ht="12" x14ac:dyDescent="0.3">
      <c r="A244" s="445"/>
      <c r="B244" s="3"/>
      <c r="C244" s="3"/>
      <c r="D244" s="387"/>
      <c r="E244" s="3"/>
      <c r="F244" s="3"/>
      <c r="G244" s="3"/>
      <c r="H244" s="4"/>
      <c r="I244" s="9"/>
      <c r="J244" s="9"/>
      <c r="K244" s="9"/>
      <c r="L244" s="9"/>
      <c r="M244" s="8"/>
      <c r="N244" s="385"/>
      <c r="O244" s="386"/>
      <c r="P244" s="383"/>
      <c r="Q244" s="3"/>
      <c r="R244" s="60"/>
      <c r="S244" s="26">
        <f t="shared" si="131"/>
        <v>0</v>
      </c>
      <c r="T244" s="26">
        <f t="shared" si="99"/>
        <v>0</v>
      </c>
      <c r="U244" s="21">
        <f t="shared" si="100"/>
        <v>0</v>
      </c>
      <c r="V244" s="42" t="str">
        <f t="shared" si="98"/>
        <v/>
      </c>
      <c r="W244" s="26" t="str">
        <f t="shared" si="101"/>
        <v/>
      </c>
      <c r="X244" s="22" t="str">
        <f t="shared" si="102"/>
        <v/>
      </c>
      <c r="Y244" s="22" t="str">
        <f t="shared" si="103"/>
        <v/>
      </c>
      <c r="Z244" s="26" t="str">
        <f t="shared" si="104"/>
        <v/>
      </c>
      <c r="AA244" s="27" t="str">
        <f t="shared" si="105"/>
        <v/>
      </c>
      <c r="AB244" s="69" t="str">
        <f t="shared" si="132"/>
        <v/>
      </c>
      <c r="AC244" s="60">
        <f t="shared" si="135"/>
        <v>0</v>
      </c>
      <c r="AD244" s="70" t="str">
        <f t="shared" si="106"/>
        <v/>
      </c>
      <c r="AE244" s="70" t="str">
        <f t="shared" si="107"/>
        <v/>
      </c>
      <c r="AF244" s="71" t="str">
        <f t="shared" si="128"/>
        <v/>
      </c>
      <c r="AG244" s="69">
        <f t="shared" si="108"/>
        <v>0</v>
      </c>
      <c r="AH244" s="60">
        <f t="shared" si="109"/>
        <v>0</v>
      </c>
      <c r="AI244" s="60">
        <f t="shared" si="110"/>
        <v>0</v>
      </c>
      <c r="AJ244" s="60">
        <f t="shared" si="111"/>
        <v>0</v>
      </c>
      <c r="AK244" s="60">
        <f t="shared" si="112"/>
        <v>0</v>
      </c>
      <c r="AL244" s="60">
        <f t="shared" si="113"/>
        <v>0</v>
      </c>
      <c r="AM244" s="60">
        <f t="shared" si="114"/>
        <v>0</v>
      </c>
      <c r="AN244" s="60">
        <f t="shared" si="115"/>
        <v>0</v>
      </c>
      <c r="AO244" s="60">
        <f t="shared" si="116"/>
        <v>0</v>
      </c>
      <c r="AP244" s="60">
        <f t="shared" si="117"/>
        <v>0</v>
      </c>
      <c r="AQ244" s="60">
        <f t="shared" si="118"/>
        <v>0</v>
      </c>
      <c r="AR244" s="60">
        <f t="shared" si="119"/>
        <v>0</v>
      </c>
      <c r="AS244" s="68">
        <f t="shared" si="120"/>
        <v>0</v>
      </c>
      <c r="AT244" s="68">
        <f t="shared" si="121"/>
        <v>0</v>
      </c>
      <c r="AU244" s="69" t="str">
        <f t="shared" si="122"/>
        <v/>
      </c>
      <c r="AV244" s="68" t="str">
        <f t="shared" si="123"/>
        <v/>
      </c>
      <c r="AW244" s="67" t="str">
        <f t="shared" si="124"/>
        <v/>
      </c>
      <c r="AX244" s="68" t="str">
        <f t="shared" si="133"/>
        <v/>
      </c>
      <c r="AY244" s="69" t="str">
        <f t="shared" si="134"/>
        <v/>
      </c>
      <c r="AZ244" s="68">
        <f t="shared" si="125"/>
        <v>0</v>
      </c>
      <c r="BA244" s="67" t="str">
        <f t="shared" si="129"/>
        <v/>
      </c>
      <c r="BB244" s="69" t="str">
        <f t="shared" si="126"/>
        <v/>
      </c>
      <c r="BC244" s="68" t="str">
        <f t="shared" si="127"/>
        <v/>
      </c>
      <c r="BD244" s="67" t="str">
        <f t="shared" si="130"/>
        <v/>
      </c>
    </row>
    <row r="245" spans="1:56" ht="12" x14ac:dyDescent="0.3">
      <c r="A245" s="445"/>
      <c r="B245" s="3"/>
      <c r="C245" s="3"/>
      <c r="D245" s="387"/>
      <c r="E245" s="3"/>
      <c r="F245" s="3"/>
      <c r="G245" s="3"/>
      <c r="H245" s="4"/>
      <c r="I245" s="9"/>
      <c r="J245" s="9"/>
      <c r="K245" s="9"/>
      <c r="L245" s="9"/>
      <c r="M245" s="8"/>
      <c r="N245" s="385"/>
      <c r="O245" s="386"/>
      <c r="P245" s="383"/>
      <c r="Q245" s="3"/>
      <c r="R245" s="60"/>
      <c r="S245" s="26">
        <f t="shared" si="131"/>
        <v>0</v>
      </c>
      <c r="T245" s="26">
        <f t="shared" si="99"/>
        <v>0</v>
      </c>
      <c r="U245" s="21">
        <f t="shared" si="100"/>
        <v>0</v>
      </c>
      <c r="V245" s="42" t="str">
        <f t="shared" si="98"/>
        <v/>
      </c>
      <c r="W245" s="26" t="str">
        <f t="shared" si="101"/>
        <v/>
      </c>
      <c r="X245" s="22" t="str">
        <f t="shared" si="102"/>
        <v/>
      </c>
      <c r="Y245" s="22" t="str">
        <f t="shared" si="103"/>
        <v/>
      </c>
      <c r="Z245" s="26" t="str">
        <f t="shared" si="104"/>
        <v/>
      </c>
      <c r="AA245" s="27" t="str">
        <f t="shared" si="105"/>
        <v/>
      </c>
      <c r="AB245" s="69" t="str">
        <f t="shared" si="132"/>
        <v/>
      </c>
      <c r="AC245" s="60">
        <f t="shared" si="135"/>
        <v>0</v>
      </c>
      <c r="AD245" s="70" t="str">
        <f t="shared" si="106"/>
        <v/>
      </c>
      <c r="AE245" s="70" t="str">
        <f t="shared" si="107"/>
        <v/>
      </c>
      <c r="AF245" s="71" t="str">
        <f t="shared" si="128"/>
        <v/>
      </c>
      <c r="AG245" s="69">
        <f t="shared" si="108"/>
        <v>0</v>
      </c>
      <c r="AH245" s="60">
        <f t="shared" si="109"/>
        <v>0</v>
      </c>
      <c r="AI245" s="60">
        <f t="shared" si="110"/>
        <v>0</v>
      </c>
      <c r="AJ245" s="60">
        <f t="shared" si="111"/>
        <v>0</v>
      </c>
      <c r="AK245" s="60">
        <f t="shared" si="112"/>
        <v>0</v>
      </c>
      <c r="AL245" s="60">
        <f t="shared" si="113"/>
        <v>0</v>
      </c>
      <c r="AM245" s="60">
        <f t="shared" si="114"/>
        <v>0</v>
      </c>
      <c r="AN245" s="60">
        <f t="shared" si="115"/>
        <v>0</v>
      </c>
      <c r="AO245" s="60">
        <f t="shared" si="116"/>
        <v>0</v>
      </c>
      <c r="AP245" s="60">
        <f t="shared" si="117"/>
        <v>0</v>
      </c>
      <c r="AQ245" s="60">
        <f t="shared" si="118"/>
        <v>0</v>
      </c>
      <c r="AR245" s="60">
        <f t="shared" si="119"/>
        <v>0</v>
      </c>
      <c r="AS245" s="68">
        <f t="shared" si="120"/>
        <v>0</v>
      </c>
      <c r="AT245" s="68">
        <f t="shared" si="121"/>
        <v>0</v>
      </c>
      <c r="AU245" s="69" t="str">
        <f t="shared" si="122"/>
        <v/>
      </c>
      <c r="AV245" s="68" t="str">
        <f t="shared" si="123"/>
        <v/>
      </c>
      <c r="AW245" s="67" t="str">
        <f t="shared" si="124"/>
        <v/>
      </c>
      <c r="AX245" s="68" t="str">
        <f t="shared" si="133"/>
        <v/>
      </c>
      <c r="AY245" s="69" t="str">
        <f t="shared" si="134"/>
        <v/>
      </c>
      <c r="AZ245" s="68">
        <f t="shared" si="125"/>
        <v>0</v>
      </c>
      <c r="BA245" s="67" t="str">
        <f t="shared" si="129"/>
        <v/>
      </c>
      <c r="BB245" s="69" t="str">
        <f t="shared" si="126"/>
        <v/>
      </c>
      <c r="BC245" s="68" t="str">
        <f t="shared" si="127"/>
        <v/>
      </c>
      <c r="BD245" s="67" t="str">
        <f t="shared" si="130"/>
        <v/>
      </c>
    </row>
    <row r="246" spans="1:56" ht="12" x14ac:dyDescent="0.3">
      <c r="A246" s="445"/>
      <c r="B246" s="3"/>
      <c r="C246" s="3"/>
      <c r="D246" s="387"/>
      <c r="E246" s="3"/>
      <c r="F246" s="3"/>
      <c r="G246" s="3"/>
      <c r="H246" s="4"/>
      <c r="I246" s="9"/>
      <c r="J246" s="9"/>
      <c r="K246" s="9"/>
      <c r="L246" s="9"/>
      <c r="M246" s="8"/>
      <c r="N246" s="385"/>
      <c r="O246" s="386"/>
      <c r="P246" s="383"/>
      <c r="Q246" s="3"/>
      <c r="R246" s="60"/>
      <c r="S246" s="26">
        <f t="shared" si="131"/>
        <v>0</v>
      </c>
      <c r="T246" s="26">
        <f t="shared" si="99"/>
        <v>0</v>
      </c>
      <c r="U246" s="21">
        <f t="shared" si="100"/>
        <v>0</v>
      </c>
      <c r="V246" s="42" t="str">
        <f t="shared" si="98"/>
        <v/>
      </c>
      <c r="W246" s="26" t="str">
        <f t="shared" si="101"/>
        <v/>
      </c>
      <c r="X246" s="22" t="str">
        <f t="shared" si="102"/>
        <v/>
      </c>
      <c r="Y246" s="22" t="str">
        <f t="shared" si="103"/>
        <v/>
      </c>
      <c r="Z246" s="26" t="str">
        <f t="shared" si="104"/>
        <v/>
      </c>
      <c r="AA246" s="27" t="str">
        <f t="shared" si="105"/>
        <v/>
      </c>
      <c r="AB246" s="69" t="str">
        <f t="shared" si="132"/>
        <v/>
      </c>
      <c r="AC246" s="60">
        <f t="shared" si="135"/>
        <v>0</v>
      </c>
      <c r="AD246" s="70" t="str">
        <f t="shared" si="106"/>
        <v/>
      </c>
      <c r="AE246" s="70" t="str">
        <f t="shared" si="107"/>
        <v/>
      </c>
      <c r="AF246" s="71" t="str">
        <f t="shared" si="128"/>
        <v/>
      </c>
      <c r="AG246" s="69">
        <f t="shared" si="108"/>
        <v>0</v>
      </c>
      <c r="AH246" s="60">
        <f t="shared" si="109"/>
        <v>0</v>
      </c>
      <c r="AI246" s="60">
        <f t="shared" si="110"/>
        <v>0</v>
      </c>
      <c r="AJ246" s="60">
        <f t="shared" si="111"/>
        <v>0</v>
      </c>
      <c r="AK246" s="60">
        <f t="shared" si="112"/>
        <v>0</v>
      </c>
      <c r="AL246" s="60">
        <f t="shared" si="113"/>
        <v>0</v>
      </c>
      <c r="AM246" s="60">
        <f t="shared" si="114"/>
        <v>0</v>
      </c>
      <c r="AN246" s="60">
        <f t="shared" si="115"/>
        <v>0</v>
      </c>
      <c r="AO246" s="60">
        <f t="shared" si="116"/>
        <v>0</v>
      </c>
      <c r="AP246" s="60">
        <f t="shared" si="117"/>
        <v>0</v>
      </c>
      <c r="AQ246" s="60">
        <f t="shared" si="118"/>
        <v>0</v>
      </c>
      <c r="AR246" s="60">
        <f t="shared" si="119"/>
        <v>0</v>
      </c>
      <c r="AS246" s="68">
        <f t="shared" si="120"/>
        <v>0</v>
      </c>
      <c r="AT246" s="68">
        <f t="shared" si="121"/>
        <v>0</v>
      </c>
      <c r="AU246" s="69" t="str">
        <f t="shared" si="122"/>
        <v/>
      </c>
      <c r="AV246" s="68" t="str">
        <f t="shared" si="123"/>
        <v/>
      </c>
      <c r="AW246" s="67" t="str">
        <f t="shared" si="124"/>
        <v/>
      </c>
      <c r="AX246" s="68" t="str">
        <f t="shared" si="133"/>
        <v/>
      </c>
      <c r="AY246" s="69" t="str">
        <f t="shared" si="134"/>
        <v/>
      </c>
      <c r="AZ246" s="68">
        <f t="shared" si="125"/>
        <v>0</v>
      </c>
      <c r="BA246" s="67" t="str">
        <f t="shared" si="129"/>
        <v/>
      </c>
      <c r="BB246" s="69" t="str">
        <f t="shared" si="126"/>
        <v/>
      </c>
      <c r="BC246" s="68" t="str">
        <f t="shared" si="127"/>
        <v/>
      </c>
      <c r="BD246" s="67" t="str">
        <f t="shared" si="130"/>
        <v/>
      </c>
    </row>
    <row r="247" spans="1:56" ht="12" x14ac:dyDescent="0.3">
      <c r="A247" s="445"/>
      <c r="B247" s="3"/>
      <c r="C247" s="3"/>
      <c r="D247" s="387"/>
      <c r="E247" s="3"/>
      <c r="F247" s="3"/>
      <c r="G247" s="3"/>
      <c r="H247" s="4"/>
      <c r="I247" s="9"/>
      <c r="J247" s="9"/>
      <c r="K247" s="9"/>
      <c r="L247" s="9"/>
      <c r="M247" s="8"/>
      <c r="N247" s="385"/>
      <c r="O247" s="386"/>
      <c r="P247" s="383"/>
      <c r="Q247" s="3"/>
      <c r="R247" s="60"/>
      <c r="S247" s="26">
        <f t="shared" si="131"/>
        <v>0</v>
      </c>
      <c r="T247" s="26">
        <f t="shared" si="99"/>
        <v>0</v>
      </c>
      <c r="U247" s="21">
        <f t="shared" si="100"/>
        <v>0</v>
      </c>
      <c r="V247" s="42" t="str">
        <f t="shared" si="98"/>
        <v/>
      </c>
      <c r="W247" s="26" t="str">
        <f t="shared" si="101"/>
        <v/>
      </c>
      <c r="X247" s="22" t="str">
        <f t="shared" si="102"/>
        <v/>
      </c>
      <c r="Y247" s="22" t="str">
        <f t="shared" si="103"/>
        <v/>
      </c>
      <c r="Z247" s="26" t="str">
        <f t="shared" si="104"/>
        <v/>
      </c>
      <c r="AA247" s="27" t="str">
        <f t="shared" si="105"/>
        <v/>
      </c>
      <c r="AB247" s="69" t="str">
        <f t="shared" si="132"/>
        <v/>
      </c>
      <c r="AC247" s="60">
        <f t="shared" si="135"/>
        <v>0</v>
      </c>
      <c r="AD247" s="70" t="str">
        <f t="shared" si="106"/>
        <v/>
      </c>
      <c r="AE247" s="70" t="str">
        <f t="shared" si="107"/>
        <v/>
      </c>
      <c r="AF247" s="71" t="str">
        <f t="shared" si="128"/>
        <v/>
      </c>
      <c r="AG247" s="69">
        <f t="shared" si="108"/>
        <v>0</v>
      </c>
      <c r="AH247" s="60">
        <f t="shared" si="109"/>
        <v>0</v>
      </c>
      <c r="AI247" s="60">
        <f t="shared" si="110"/>
        <v>0</v>
      </c>
      <c r="AJ247" s="60">
        <f t="shared" si="111"/>
        <v>0</v>
      </c>
      <c r="AK247" s="60">
        <f t="shared" si="112"/>
        <v>0</v>
      </c>
      <c r="AL247" s="60">
        <f t="shared" si="113"/>
        <v>0</v>
      </c>
      <c r="AM247" s="60">
        <f t="shared" si="114"/>
        <v>0</v>
      </c>
      <c r="AN247" s="60">
        <f t="shared" si="115"/>
        <v>0</v>
      </c>
      <c r="AO247" s="60">
        <f t="shared" si="116"/>
        <v>0</v>
      </c>
      <c r="AP247" s="60">
        <f t="shared" si="117"/>
        <v>0</v>
      </c>
      <c r="AQ247" s="60">
        <f t="shared" si="118"/>
        <v>0</v>
      </c>
      <c r="AR247" s="60">
        <f t="shared" si="119"/>
        <v>0</v>
      </c>
      <c r="AS247" s="68">
        <f t="shared" si="120"/>
        <v>0</v>
      </c>
      <c r="AT247" s="68">
        <f t="shared" si="121"/>
        <v>0</v>
      </c>
      <c r="AU247" s="69" t="str">
        <f t="shared" si="122"/>
        <v/>
      </c>
      <c r="AV247" s="68" t="str">
        <f t="shared" si="123"/>
        <v/>
      </c>
      <c r="AW247" s="67" t="str">
        <f t="shared" si="124"/>
        <v/>
      </c>
      <c r="AX247" s="68" t="str">
        <f t="shared" si="133"/>
        <v/>
      </c>
      <c r="AY247" s="69" t="str">
        <f t="shared" si="134"/>
        <v/>
      </c>
      <c r="AZ247" s="68">
        <f t="shared" si="125"/>
        <v>0</v>
      </c>
      <c r="BA247" s="67" t="str">
        <f t="shared" si="129"/>
        <v/>
      </c>
      <c r="BB247" s="69" t="str">
        <f t="shared" si="126"/>
        <v/>
      </c>
      <c r="BC247" s="68" t="str">
        <f t="shared" si="127"/>
        <v/>
      </c>
      <c r="BD247" s="67" t="str">
        <f t="shared" si="130"/>
        <v/>
      </c>
    </row>
    <row r="248" spans="1:56" ht="12" x14ac:dyDescent="0.3">
      <c r="A248" s="445"/>
      <c r="B248" s="3"/>
      <c r="C248" s="3"/>
      <c r="D248" s="387"/>
      <c r="E248" s="3"/>
      <c r="F248" s="3"/>
      <c r="G248" s="3"/>
      <c r="H248" s="4"/>
      <c r="I248" s="9"/>
      <c r="J248" s="9"/>
      <c r="K248" s="9"/>
      <c r="L248" s="9"/>
      <c r="M248" s="8"/>
      <c r="N248" s="385"/>
      <c r="O248" s="386"/>
      <c r="P248" s="383"/>
      <c r="Q248" s="3"/>
      <c r="R248" s="60"/>
      <c r="S248" s="26">
        <f t="shared" si="131"/>
        <v>0</v>
      </c>
      <c r="T248" s="26">
        <f t="shared" si="99"/>
        <v>0</v>
      </c>
      <c r="U248" s="21">
        <f t="shared" si="100"/>
        <v>0</v>
      </c>
      <c r="V248" s="42" t="str">
        <f t="shared" si="98"/>
        <v/>
      </c>
      <c r="W248" s="26" t="str">
        <f t="shared" si="101"/>
        <v/>
      </c>
      <c r="X248" s="22" t="str">
        <f t="shared" si="102"/>
        <v/>
      </c>
      <c r="Y248" s="22" t="str">
        <f t="shared" si="103"/>
        <v/>
      </c>
      <c r="Z248" s="26" t="str">
        <f t="shared" si="104"/>
        <v/>
      </c>
      <c r="AA248" s="27" t="str">
        <f t="shared" si="105"/>
        <v/>
      </c>
      <c r="AB248" s="69" t="str">
        <f t="shared" si="132"/>
        <v/>
      </c>
      <c r="AC248" s="60">
        <f t="shared" si="135"/>
        <v>0</v>
      </c>
      <c r="AD248" s="70" t="str">
        <f t="shared" si="106"/>
        <v/>
      </c>
      <c r="AE248" s="70" t="str">
        <f t="shared" si="107"/>
        <v/>
      </c>
      <c r="AF248" s="71" t="str">
        <f t="shared" si="128"/>
        <v/>
      </c>
      <c r="AG248" s="69">
        <f t="shared" si="108"/>
        <v>0</v>
      </c>
      <c r="AH248" s="60">
        <f t="shared" si="109"/>
        <v>0</v>
      </c>
      <c r="AI248" s="60">
        <f t="shared" si="110"/>
        <v>0</v>
      </c>
      <c r="AJ248" s="60">
        <f t="shared" si="111"/>
        <v>0</v>
      </c>
      <c r="AK248" s="60">
        <f t="shared" si="112"/>
        <v>0</v>
      </c>
      <c r="AL248" s="60">
        <f t="shared" si="113"/>
        <v>0</v>
      </c>
      <c r="AM248" s="60">
        <f t="shared" si="114"/>
        <v>0</v>
      </c>
      <c r="AN248" s="60">
        <f t="shared" si="115"/>
        <v>0</v>
      </c>
      <c r="AO248" s="60">
        <f t="shared" si="116"/>
        <v>0</v>
      </c>
      <c r="AP248" s="60">
        <f t="shared" si="117"/>
        <v>0</v>
      </c>
      <c r="AQ248" s="60">
        <f t="shared" si="118"/>
        <v>0</v>
      </c>
      <c r="AR248" s="60">
        <f t="shared" si="119"/>
        <v>0</v>
      </c>
      <c r="AS248" s="68">
        <f t="shared" si="120"/>
        <v>0</v>
      </c>
      <c r="AT248" s="68">
        <f t="shared" si="121"/>
        <v>0</v>
      </c>
      <c r="AU248" s="69" t="str">
        <f t="shared" si="122"/>
        <v/>
      </c>
      <c r="AV248" s="68" t="str">
        <f t="shared" si="123"/>
        <v/>
      </c>
      <c r="AW248" s="67" t="str">
        <f t="shared" si="124"/>
        <v/>
      </c>
      <c r="AX248" s="68" t="str">
        <f t="shared" si="133"/>
        <v/>
      </c>
      <c r="AY248" s="69" t="str">
        <f t="shared" si="134"/>
        <v/>
      </c>
      <c r="AZ248" s="68">
        <f t="shared" si="125"/>
        <v>0</v>
      </c>
      <c r="BA248" s="67" t="str">
        <f t="shared" si="129"/>
        <v/>
      </c>
      <c r="BB248" s="69" t="str">
        <f t="shared" si="126"/>
        <v/>
      </c>
      <c r="BC248" s="68" t="str">
        <f t="shared" si="127"/>
        <v/>
      </c>
      <c r="BD248" s="67" t="str">
        <f t="shared" si="130"/>
        <v/>
      </c>
    </row>
    <row r="249" spans="1:56" ht="12" x14ac:dyDescent="0.3">
      <c r="A249" s="445"/>
      <c r="B249" s="3"/>
      <c r="C249" s="3"/>
      <c r="D249" s="387"/>
      <c r="E249" s="3"/>
      <c r="F249" s="3"/>
      <c r="G249" s="3"/>
      <c r="H249" s="4"/>
      <c r="I249" s="9"/>
      <c r="J249" s="9"/>
      <c r="K249" s="9"/>
      <c r="L249" s="9"/>
      <c r="M249" s="8"/>
      <c r="N249" s="385"/>
      <c r="O249" s="386"/>
      <c r="P249" s="383"/>
      <c r="Q249" s="3"/>
      <c r="R249" s="60"/>
      <c r="S249" s="26">
        <f t="shared" si="131"/>
        <v>0</v>
      </c>
      <c r="T249" s="26">
        <f t="shared" si="99"/>
        <v>0</v>
      </c>
      <c r="U249" s="21">
        <f t="shared" si="100"/>
        <v>0</v>
      </c>
      <c r="V249" s="42" t="str">
        <f t="shared" si="98"/>
        <v/>
      </c>
      <c r="W249" s="26" t="str">
        <f t="shared" si="101"/>
        <v/>
      </c>
      <c r="X249" s="22" t="str">
        <f t="shared" si="102"/>
        <v/>
      </c>
      <c r="Y249" s="22" t="str">
        <f t="shared" si="103"/>
        <v/>
      </c>
      <c r="Z249" s="26" t="str">
        <f t="shared" si="104"/>
        <v/>
      </c>
      <c r="AA249" s="27" t="str">
        <f t="shared" si="105"/>
        <v/>
      </c>
      <c r="AB249" s="69" t="str">
        <f t="shared" si="132"/>
        <v/>
      </c>
      <c r="AC249" s="60">
        <f t="shared" si="135"/>
        <v>0</v>
      </c>
      <c r="AD249" s="70" t="str">
        <f t="shared" si="106"/>
        <v/>
      </c>
      <c r="AE249" s="70" t="str">
        <f t="shared" si="107"/>
        <v/>
      </c>
      <c r="AF249" s="71" t="str">
        <f t="shared" si="128"/>
        <v/>
      </c>
      <c r="AG249" s="69">
        <f t="shared" si="108"/>
        <v>0</v>
      </c>
      <c r="AH249" s="60">
        <f t="shared" si="109"/>
        <v>0</v>
      </c>
      <c r="AI249" s="60">
        <f t="shared" si="110"/>
        <v>0</v>
      </c>
      <c r="AJ249" s="60">
        <f t="shared" si="111"/>
        <v>0</v>
      </c>
      <c r="AK249" s="60">
        <f t="shared" si="112"/>
        <v>0</v>
      </c>
      <c r="AL249" s="60">
        <f t="shared" si="113"/>
        <v>0</v>
      </c>
      <c r="AM249" s="60">
        <f t="shared" si="114"/>
        <v>0</v>
      </c>
      <c r="AN249" s="60">
        <f t="shared" si="115"/>
        <v>0</v>
      </c>
      <c r="AO249" s="60">
        <f t="shared" si="116"/>
        <v>0</v>
      </c>
      <c r="AP249" s="60">
        <f t="shared" si="117"/>
        <v>0</v>
      </c>
      <c r="AQ249" s="60">
        <f t="shared" si="118"/>
        <v>0</v>
      </c>
      <c r="AR249" s="60">
        <f t="shared" si="119"/>
        <v>0</v>
      </c>
      <c r="AS249" s="68">
        <f t="shared" si="120"/>
        <v>0</v>
      </c>
      <c r="AT249" s="68">
        <f t="shared" si="121"/>
        <v>0</v>
      </c>
      <c r="AU249" s="69" t="str">
        <f t="shared" si="122"/>
        <v/>
      </c>
      <c r="AV249" s="68" t="str">
        <f t="shared" si="123"/>
        <v/>
      </c>
      <c r="AW249" s="67" t="str">
        <f t="shared" si="124"/>
        <v/>
      </c>
      <c r="AX249" s="68" t="str">
        <f t="shared" si="133"/>
        <v/>
      </c>
      <c r="AY249" s="69" t="str">
        <f t="shared" si="134"/>
        <v/>
      </c>
      <c r="AZ249" s="68">
        <f t="shared" si="125"/>
        <v>0</v>
      </c>
      <c r="BA249" s="67" t="str">
        <f t="shared" si="129"/>
        <v/>
      </c>
      <c r="BB249" s="69" t="str">
        <f t="shared" si="126"/>
        <v/>
      </c>
      <c r="BC249" s="68" t="str">
        <f t="shared" si="127"/>
        <v/>
      </c>
      <c r="BD249" s="67" t="str">
        <f t="shared" si="130"/>
        <v/>
      </c>
    </row>
    <row r="250" spans="1:56" ht="12" x14ac:dyDescent="0.3">
      <c r="A250" s="445"/>
      <c r="B250" s="3"/>
      <c r="C250" s="3"/>
      <c r="D250" s="387"/>
      <c r="E250" s="3"/>
      <c r="F250" s="3"/>
      <c r="G250" s="3"/>
      <c r="H250" s="4"/>
      <c r="I250" s="9"/>
      <c r="J250" s="9"/>
      <c r="K250" s="9"/>
      <c r="L250" s="9"/>
      <c r="M250" s="8"/>
      <c r="N250" s="385"/>
      <c r="O250" s="386"/>
      <c r="P250" s="383"/>
      <c r="Q250" s="3"/>
      <c r="R250" s="60"/>
      <c r="S250" s="26">
        <f t="shared" si="131"/>
        <v>0</v>
      </c>
      <c r="T250" s="26">
        <f t="shared" si="99"/>
        <v>0</v>
      </c>
      <c r="U250" s="21">
        <f t="shared" si="100"/>
        <v>0</v>
      </c>
      <c r="V250" s="42" t="str">
        <f t="shared" si="98"/>
        <v/>
      </c>
      <c r="W250" s="26" t="str">
        <f t="shared" si="101"/>
        <v/>
      </c>
      <c r="X250" s="22" t="str">
        <f t="shared" si="102"/>
        <v/>
      </c>
      <c r="Y250" s="22" t="str">
        <f t="shared" si="103"/>
        <v/>
      </c>
      <c r="Z250" s="26" t="str">
        <f t="shared" si="104"/>
        <v/>
      </c>
      <c r="AA250" s="27" t="str">
        <f t="shared" si="105"/>
        <v/>
      </c>
      <c r="AB250" s="69" t="str">
        <f t="shared" si="132"/>
        <v/>
      </c>
      <c r="AC250" s="60">
        <f t="shared" si="135"/>
        <v>0</v>
      </c>
      <c r="AD250" s="70" t="str">
        <f t="shared" si="106"/>
        <v/>
      </c>
      <c r="AE250" s="70" t="str">
        <f t="shared" si="107"/>
        <v/>
      </c>
      <c r="AF250" s="71" t="str">
        <f t="shared" si="128"/>
        <v/>
      </c>
      <c r="AG250" s="69">
        <f t="shared" si="108"/>
        <v>0</v>
      </c>
      <c r="AH250" s="60">
        <f t="shared" si="109"/>
        <v>0</v>
      </c>
      <c r="AI250" s="60">
        <f t="shared" si="110"/>
        <v>0</v>
      </c>
      <c r="AJ250" s="60">
        <f t="shared" si="111"/>
        <v>0</v>
      </c>
      <c r="AK250" s="60">
        <f t="shared" si="112"/>
        <v>0</v>
      </c>
      <c r="AL250" s="60">
        <f t="shared" si="113"/>
        <v>0</v>
      </c>
      <c r="AM250" s="60">
        <f t="shared" si="114"/>
        <v>0</v>
      </c>
      <c r="AN250" s="60">
        <f t="shared" si="115"/>
        <v>0</v>
      </c>
      <c r="AO250" s="60">
        <f t="shared" si="116"/>
        <v>0</v>
      </c>
      <c r="AP250" s="60">
        <f t="shared" si="117"/>
        <v>0</v>
      </c>
      <c r="AQ250" s="60">
        <f t="shared" si="118"/>
        <v>0</v>
      </c>
      <c r="AR250" s="60">
        <f t="shared" si="119"/>
        <v>0</v>
      </c>
      <c r="AS250" s="68">
        <f t="shared" si="120"/>
        <v>0</v>
      </c>
      <c r="AT250" s="68">
        <f t="shared" si="121"/>
        <v>0</v>
      </c>
      <c r="AU250" s="69" t="str">
        <f t="shared" si="122"/>
        <v/>
      </c>
      <c r="AV250" s="68" t="str">
        <f t="shared" si="123"/>
        <v/>
      </c>
      <c r="AW250" s="67" t="str">
        <f t="shared" si="124"/>
        <v/>
      </c>
      <c r="AX250" s="68" t="str">
        <f t="shared" si="133"/>
        <v/>
      </c>
      <c r="AY250" s="69" t="str">
        <f t="shared" si="134"/>
        <v/>
      </c>
      <c r="AZ250" s="68">
        <f t="shared" si="125"/>
        <v>0</v>
      </c>
      <c r="BA250" s="67" t="str">
        <f t="shared" si="129"/>
        <v/>
      </c>
      <c r="BB250" s="69" t="str">
        <f t="shared" si="126"/>
        <v/>
      </c>
      <c r="BC250" s="68" t="str">
        <f t="shared" si="127"/>
        <v/>
      </c>
      <c r="BD250" s="67" t="str">
        <f t="shared" si="130"/>
        <v/>
      </c>
    </row>
    <row r="251" spans="1:56" ht="12" x14ac:dyDescent="0.3">
      <c r="A251" s="445"/>
      <c r="B251" s="3"/>
      <c r="C251" s="3"/>
      <c r="D251" s="387"/>
      <c r="E251" s="3"/>
      <c r="F251" s="3"/>
      <c r="G251" s="3"/>
      <c r="H251" s="4"/>
      <c r="I251" s="9"/>
      <c r="J251" s="9"/>
      <c r="K251" s="9"/>
      <c r="L251" s="9"/>
      <c r="M251" s="8"/>
      <c r="N251" s="385"/>
      <c r="O251" s="386"/>
      <c r="P251" s="383"/>
      <c r="Q251" s="3"/>
      <c r="R251" s="60"/>
      <c r="S251" s="26">
        <f t="shared" si="131"/>
        <v>0</v>
      </c>
      <c r="T251" s="26">
        <f t="shared" si="99"/>
        <v>0</v>
      </c>
      <c r="U251" s="21">
        <f t="shared" si="100"/>
        <v>0</v>
      </c>
      <c r="V251" s="42" t="str">
        <f t="shared" si="98"/>
        <v/>
      </c>
      <c r="W251" s="26" t="str">
        <f t="shared" si="101"/>
        <v/>
      </c>
      <c r="X251" s="22" t="str">
        <f t="shared" si="102"/>
        <v/>
      </c>
      <c r="Y251" s="22" t="str">
        <f t="shared" si="103"/>
        <v/>
      </c>
      <c r="Z251" s="26" t="str">
        <f t="shared" si="104"/>
        <v/>
      </c>
      <c r="AA251" s="27" t="str">
        <f t="shared" si="105"/>
        <v/>
      </c>
      <c r="AB251" s="69" t="str">
        <f t="shared" si="132"/>
        <v/>
      </c>
      <c r="AC251" s="60">
        <f t="shared" si="135"/>
        <v>0</v>
      </c>
      <c r="AD251" s="70" t="str">
        <f t="shared" si="106"/>
        <v/>
      </c>
      <c r="AE251" s="70" t="str">
        <f t="shared" si="107"/>
        <v/>
      </c>
      <c r="AF251" s="71" t="str">
        <f t="shared" si="128"/>
        <v/>
      </c>
      <c r="AG251" s="69">
        <f t="shared" si="108"/>
        <v>0</v>
      </c>
      <c r="AH251" s="60">
        <f t="shared" si="109"/>
        <v>0</v>
      </c>
      <c r="AI251" s="60">
        <f t="shared" si="110"/>
        <v>0</v>
      </c>
      <c r="AJ251" s="60">
        <f t="shared" si="111"/>
        <v>0</v>
      </c>
      <c r="AK251" s="60">
        <f t="shared" si="112"/>
        <v>0</v>
      </c>
      <c r="AL251" s="60">
        <f t="shared" si="113"/>
        <v>0</v>
      </c>
      <c r="AM251" s="60">
        <f t="shared" si="114"/>
        <v>0</v>
      </c>
      <c r="AN251" s="60">
        <f t="shared" si="115"/>
        <v>0</v>
      </c>
      <c r="AO251" s="60">
        <f t="shared" si="116"/>
        <v>0</v>
      </c>
      <c r="AP251" s="60">
        <f t="shared" si="117"/>
        <v>0</v>
      </c>
      <c r="AQ251" s="60">
        <f t="shared" si="118"/>
        <v>0</v>
      </c>
      <c r="AR251" s="60">
        <f t="shared" si="119"/>
        <v>0</v>
      </c>
      <c r="AS251" s="68">
        <f t="shared" si="120"/>
        <v>0</v>
      </c>
      <c r="AT251" s="68">
        <f t="shared" si="121"/>
        <v>0</v>
      </c>
      <c r="AU251" s="69" t="str">
        <f t="shared" si="122"/>
        <v/>
      </c>
      <c r="AV251" s="68" t="str">
        <f t="shared" si="123"/>
        <v/>
      </c>
      <c r="AW251" s="67" t="str">
        <f t="shared" si="124"/>
        <v/>
      </c>
      <c r="AX251" s="68" t="str">
        <f t="shared" si="133"/>
        <v/>
      </c>
      <c r="AY251" s="69" t="str">
        <f t="shared" si="134"/>
        <v/>
      </c>
      <c r="AZ251" s="68">
        <f t="shared" si="125"/>
        <v>0</v>
      </c>
      <c r="BA251" s="67" t="str">
        <f t="shared" si="129"/>
        <v/>
      </c>
      <c r="BB251" s="69" t="str">
        <f t="shared" si="126"/>
        <v/>
      </c>
      <c r="BC251" s="68" t="str">
        <f t="shared" si="127"/>
        <v/>
      </c>
      <c r="BD251" s="67" t="str">
        <f t="shared" si="130"/>
        <v/>
      </c>
    </row>
    <row r="252" spans="1:56" ht="12" x14ac:dyDescent="0.3">
      <c r="A252" s="445"/>
      <c r="B252" s="3"/>
      <c r="C252" s="3"/>
      <c r="D252" s="387"/>
      <c r="E252" s="3"/>
      <c r="F252" s="3"/>
      <c r="G252" s="3"/>
      <c r="H252" s="4"/>
      <c r="I252" s="9"/>
      <c r="J252" s="9"/>
      <c r="K252" s="9"/>
      <c r="L252" s="9"/>
      <c r="M252" s="8"/>
      <c r="N252" s="385"/>
      <c r="O252" s="386"/>
      <c r="P252" s="383"/>
      <c r="Q252" s="3"/>
      <c r="R252" s="60"/>
      <c r="S252" s="26">
        <f t="shared" si="131"/>
        <v>0</v>
      </c>
      <c r="T252" s="26">
        <f t="shared" si="99"/>
        <v>0</v>
      </c>
      <c r="U252" s="21">
        <f t="shared" si="100"/>
        <v>0</v>
      </c>
      <c r="V252" s="42" t="str">
        <f t="shared" si="98"/>
        <v/>
      </c>
      <c r="W252" s="26" t="str">
        <f t="shared" si="101"/>
        <v/>
      </c>
      <c r="X252" s="22" t="str">
        <f t="shared" si="102"/>
        <v/>
      </c>
      <c r="Y252" s="22" t="str">
        <f t="shared" si="103"/>
        <v/>
      </c>
      <c r="Z252" s="26" t="str">
        <f t="shared" si="104"/>
        <v/>
      </c>
      <c r="AA252" s="27" t="str">
        <f t="shared" si="105"/>
        <v/>
      </c>
      <c r="AB252" s="69" t="str">
        <f t="shared" si="132"/>
        <v/>
      </c>
      <c r="AC252" s="60">
        <f t="shared" si="135"/>
        <v>0</v>
      </c>
      <c r="AD252" s="70" t="str">
        <f t="shared" si="106"/>
        <v/>
      </c>
      <c r="AE252" s="70" t="str">
        <f t="shared" si="107"/>
        <v/>
      </c>
      <c r="AF252" s="71" t="str">
        <f t="shared" si="128"/>
        <v/>
      </c>
      <c r="AG252" s="69">
        <f t="shared" si="108"/>
        <v>0</v>
      </c>
      <c r="AH252" s="60">
        <f t="shared" si="109"/>
        <v>0</v>
      </c>
      <c r="AI252" s="60">
        <f t="shared" si="110"/>
        <v>0</v>
      </c>
      <c r="AJ252" s="60">
        <f t="shared" si="111"/>
        <v>0</v>
      </c>
      <c r="AK252" s="60">
        <f t="shared" si="112"/>
        <v>0</v>
      </c>
      <c r="AL252" s="60">
        <f t="shared" si="113"/>
        <v>0</v>
      </c>
      <c r="AM252" s="60">
        <f t="shared" si="114"/>
        <v>0</v>
      </c>
      <c r="AN252" s="60">
        <f t="shared" si="115"/>
        <v>0</v>
      </c>
      <c r="AO252" s="60">
        <f t="shared" si="116"/>
        <v>0</v>
      </c>
      <c r="AP252" s="60">
        <f t="shared" si="117"/>
        <v>0</v>
      </c>
      <c r="AQ252" s="60">
        <f t="shared" si="118"/>
        <v>0</v>
      </c>
      <c r="AR252" s="60">
        <f t="shared" si="119"/>
        <v>0</v>
      </c>
      <c r="AS252" s="68">
        <f t="shared" si="120"/>
        <v>0</v>
      </c>
      <c r="AT252" s="68">
        <f t="shared" si="121"/>
        <v>0</v>
      </c>
      <c r="AU252" s="69" t="str">
        <f t="shared" si="122"/>
        <v/>
      </c>
      <c r="AV252" s="68" t="str">
        <f t="shared" si="123"/>
        <v/>
      </c>
      <c r="AW252" s="67" t="str">
        <f t="shared" si="124"/>
        <v/>
      </c>
      <c r="AX252" s="68" t="str">
        <f t="shared" si="133"/>
        <v/>
      </c>
      <c r="AY252" s="69" t="str">
        <f t="shared" si="134"/>
        <v/>
      </c>
      <c r="AZ252" s="68">
        <f t="shared" si="125"/>
        <v>0</v>
      </c>
      <c r="BA252" s="67" t="str">
        <f t="shared" si="129"/>
        <v/>
      </c>
      <c r="BB252" s="69" t="str">
        <f t="shared" si="126"/>
        <v/>
      </c>
      <c r="BC252" s="68" t="str">
        <f t="shared" si="127"/>
        <v/>
      </c>
      <c r="BD252" s="67" t="str">
        <f t="shared" si="130"/>
        <v/>
      </c>
    </row>
    <row r="253" spans="1:56" ht="12" x14ac:dyDescent="0.3">
      <c r="A253" s="445"/>
      <c r="B253" s="3"/>
      <c r="C253" s="3"/>
      <c r="D253" s="387"/>
      <c r="E253" s="3"/>
      <c r="F253" s="3"/>
      <c r="G253" s="3"/>
      <c r="H253" s="4"/>
      <c r="I253" s="9"/>
      <c r="J253" s="9"/>
      <c r="K253" s="9"/>
      <c r="L253" s="9"/>
      <c r="M253" s="8"/>
      <c r="N253" s="385"/>
      <c r="O253" s="386"/>
      <c r="P253" s="383"/>
      <c r="Q253" s="3"/>
      <c r="R253" s="60"/>
      <c r="S253" s="26">
        <f t="shared" si="131"/>
        <v>0</v>
      </c>
      <c r="T253" s="26">
        <f t="shared" si="99"/>
        <v>0</v>
      </c>
      <c r="U253" s="21">
        <f t="shared" si="100"/>
        <v>0</v>
      </c>
      <c r="V253" s="42" t="str">
        <f t="shared" si="98"/>
        <v/>
      </c>
      <c r="W253" s="26" t="str">
        <f t="shared" si="101"/>
        <v/>
      </c>
      <c r="X253" s="22" t="str">
        <f t="shared" si="102"/>
        <v/>
      </c>
      <c r="Y253" s="22" t="str">
        <f t="shared" si="103"/>
        <v/>
      </c>
      <c r="Z253" s="26" t="str">
        <f t="shared" si="104"/>
        <v/>
      </c>
      <c r="AA253" s="27" t="str">
        <f t="shared" si="105"/>
        <v/>
      </c>
      <c r="AB253" s="69" t="str">
        <f t="shared" si="132"/>
        <v/>
      </c>
      <c r="AC253" s="60">
        <f t="shared" si="135"/>
        <v>0</v>
      </c>
      <c r="AD253" s="70" t="str">
        <f t="shared" si="106"/>
        <v/>
      </c>
      <c r="AE253" s="70" t="str">
        <f t="shared" si="107"/>
        <v/>
      </c>
      <c r="AF253" s="71" t="str">
        <f t="shared" si="128"/>
        <v/>
      </c>
      <c r="AG253" s="69">
        <f t="shared" si="108"/>
        <v>0</v>
      </c>
      <c r="AH253" s="60">
        <f t="shared" si="109"/>
        <v>0</v>
      </c>
      <c r="AI253" s="60">
        <f t="shared" si="110"/>
        <v>0</v>
      </c>
      <c r="AJ253" s="60">
        <f t="shared" si="111"/>
        <v>0</v>
      </c>
      <c r="AK253" s="60">
        <f t="shared" si="112"/>
        <v>0</v>
      </c>
      <c r="AL253" s="60">
        <f t="shared" si="113"/>
        <v>0</v>
      </c>
      <c r="AM253" s="60">
        <f t="shared" si="114"/>
        <v>0</v>
      </c>
      <c r="AN253" s="60">
        <f t="shared" si="115"/>
        <v>0</v>
      </c>
      <c r="AO253" s="60">
        <f t="shared" si="116"/>
        <v>0</v>
      </c>
      <c r="AP253" s="60">
        <f t="shared" si="117"/>
        <v>0</v>
      </c>
      <c r="AQ253" s="60">
        <f t="shared" si="118"/>
        <v>0</v>
      </c>
      <c r="AR253" s="60">
        <f t="shared" si="119"/>
        <v>0</v>
      </c>
      <c r="AS253" s="68">
        <f t="shared" si="120"/>
        <v>0</v>
      </c>
      <c r="AT253" s="68">
        <f t="shared" si="121"/>
        <v>0</v>
      </c>
      <c r="AU253" s="69" t="str">
        <f t="shared" si="122"/>
        <v/>
      </c>
      <c r="AV253" s="68" t="str">
        <f t="shared" si="123"/>
        <v/>
      </c>
      <c r="AW253" s="67" t="str">
        <f t="shared" si="124"/>
        <v/>
      </c>
      <c r="AX253" s="68" t="str">
        <f t="shared" si="133"/>
        <v/>
      </c>
      <c r="AY253" s="69" t="str">
        <f t="shared" si="134"/>
        <v/>
      </c>
      <c r="AZ253" s="68">
        <f t="shared" si="125"/>
        <v>0</v>
      </c>
      <c r="BA253" s="67" t="str">
        <f t="shared" si="129"/>
        <v/>
      </c>
      <c r="BB253" s="69" t="str">
        <f t="shared" si="126"/>
        <v/>
      </c>
      <c r="BC253" s="68" t="str">
        <f t="shared" si="127"/>
        <v/>
      </c>
      <c r="BD253" s="67" t="str">
        <f t="shared" si="130"/>
        <v/>
      </c>
    </row>
    <row r="254" spans="1:56" ht="12" x14ac:dyDescent="0.3">
      <c r="A254" s="445"/>
      <c r="B254" s="3"/>
      <c r="C254" s="3"/>
      <c r="D254" s="387"/>
      <c r="E254" s="3"/>
      <c r="F254" s="3"/>
      <c r="G254" s="3"/>
      <c r="H254" s="4"/>
      <c r="I254" s="9"/>
      <c r="J254" s="9"/>
      <c r="K254" s="9"/>
      <c r="L254" s="9"/>
      <c r="M254" s="8"/>
      <c r="N254" s="385"/>
      <c r="O254" s="386"/>
      <c r="P254" s="383"/>
      <c r="Q254" s="3"/>
      <c r="R254" s="60"/>
      <c r="S254" s="26">
        <f t="shared" si="131"/>
        <v>0</v>
      </c>
      <c r="T254" s="26">
        <f t="shared" si="99"/>
        <v>0</v>
      </c>
      <c r="U254" s="21">
        <f t="shared" si="100"/>
        <v>0</v>
      </c>
      <c r="V254" s="42" t="str">
        <f t="shared" si="98"/>
        <v/>
      </c>
      <c r="W254" s="26" t="str">
        <f t="shared" si="101"/>
        <v/>
      </c>
      <c r="X254" s="22" t="str">
        <f t="shared" si="102"/>
        <v/>
      </c>
      <c r="Y254" s="22" t="str">
        <f t="shared" si="103"/>
        <v/>
      </c>
      <c r="Z254" s="26" t="str">
        <f t="shared" si="104"/>
        <v/>
      </c>
      <c r="AA254" s="27" t="str">
        <f t="shared" si="105"/>
        <v/>
      </c>
      <c r="AB254" s="69" t="str">
        <f t="shared" si="132"/>
        <v/>
      </c>
      <c r="AC254" s="60">
        <f t="shared" si="135"/>
        <v>0</v>
      </c>
      <c r="AD254" s="70" t="str">
        <f t="shared" si="106"/>
        <v/>
      </c>
      <c r="AE254" s="70" t="str">
        <f t="shared" si="107"/>
        <v/>
      </c>
      <c r="AF254" s="71" t="str">
        <f t="shared" si="128"/>
        <v/>
      </c>
      <c r="AG254" s="69">
        <f t="shared" si="108"/>
        <v>0</v>
      </c>
      <c r="AH254" s="60">
        <f t="shared" si="109"/>
        <v>0</v>
      </c>
      <c r="AI254" s="60">
        <f t="shared" si="110"/>
        <v>0</v>
      </c>
      <c r="AJ254" s="60">
        <f t="shared" si="111"/>
        <v>0</v>
      </c>
      <c r="AK254" s="60">
        <f t="shared" si="112"/>
        <v>0</v>
      </c>
      <c r="AL254" s="60">
        <f t="shared" si="113"/>
        <v>0</v>
      </c>
      <c r="AM254" s="60">
        <f t="shared" si="114"/>
        <v>0</v>
      </c>
      <c r="AN254" s="60">
        <f t="shared" si="115"/>
        <v>0</v>
      </c>
      <c r="AO254" s="60">
        <f t="shared" si="116"/>
        <v>0</v>
      </c>
      <c r="AP254" s="60">
        <f t="shared" si="117"/>
        <v>0</v>
      </c>
      <c r="AQ254" s="60">
        <f t="shared" si="118"/>
        <v>0</v>
      </c>
      <c r="AR254" s="60">
        <f t="shared" si="119"/>
        <v>0</v>
      </c>
      <c r="AS254" s="68">
        <f t="shared" si="120"/>
        <v>0</v>
      </c>
      <c r="AT254" s="68">
        <f t="shared" si="121"/>
        <v>0</v>
      </c>
      <c r="AU254" s="69" t="str">
        <f t="shared" si="122"/>
        <v/>
      </c>
      <c r="AV254" s="68" t="str">
        <f t="shared" si="123"/>
        <v/>
      </c>
      <c r="AW254" s="67" t="str">
        <f t="shared" si="124"/>
        <v/>
      </c>
      <c r="AX254" s="68" t="str">
        <f t="shared" si="133"/>
        <v/>
      </c>
      <c r="AY254" s="69" t="str">
        <f t="shared" si="134"/>
        <v/>
      </c>
      <c r="AZ254" s="68">
        <f t="shared" si="125"/>
        <v>0</v>
      </c>
      <c r="BA254" s="67" t="str">
        <f t="shared" si="129"/>
        <v/>
      </c>
      <c r="BB254" s="69" t="str">
        <f t="shared" si="126"/>
        <v/>
      </c>
      <c r="BC254" s="68" t="str">
        <f t="shared" si="127"/>
        <v/>
      </c>
      <c r="BD254" s="67" t="str">
        <f t="shared" si="130"/>
        <v/>
      </c>
    </row>
    <row r="255" spans="1:56" ht="12" x14ac:dyDescent="0.3">
      <c r="A255" s="445"/>
      <c r="B255" s="3"/>
      <c r="C255" s="3"/>
      <c r="D255" s="387"/>
      <c r="E255" s="3"/>
      <c r="F255" s="3"/>
      <c r="G255" s="3"/>
      <c r="H255" s="4"/>
      <c r="I255" s="9"/>
      <c r="J255" s="9"/>
      <c r="K255" s="9"/>
      <c r="L255" s="9"/>
      <c r="M255" s="8"/>
      <c r="N255" s="385"/>
      <c r="O255" s="386"/>
      <c r="P255" s="383"/>
      <c r="Q255" s="3"/>
      <c r="R255" s="60"/>
      <c r="S255" s="26">
        <f t="shared" si="131"/>
        <v>0</v>
      </c>
      <c r="T255" s="26">
        <f t="shared" si="99"/>
        <v>0</v>
      </c>
      <c r="U255" s="21">
        <f t="shared" si="100"/>
        <v>0</v>
      </c>
      <c r="V255" s="42" t="str">
        <f t="shared" si="98"/>
        <v/>
      </c>
      <c r="W255" s="26" t="str">
        <f t="shared" si="101"/>
        <v/>
      </c>
      <c r="X255" s="22" t="str">
        <f t="shared" si="102"/>
        <v/>
      </c>
      <c r="Y255" s="22" t="str">
        <f t="shared" si="103"/>
        <v/>
      </c>
      <c r="Z255" s="26" t="str">
        <f t="shared" si="104"/>
        <v/>
      </c>
      <c r="AA255" s="27" t="str">
        <f t="shared" si="105"/>
        <v/>
      </c>
      <c r="AB255" s="69" t="str">
        <f t="shared" si="132"/>
        <v/>
      </c>
      <c r="AC255" s="60">
        <f t="shared" si="135"/>
        <v>0</v>
      </c>
      <c r="AD255" s="70" t="str">
        <f t="shared" si="106"/>
        <v/>
      </c>
      <c r="AE255" s="70" t="str">
        <f t="shared" si="107"/>
        <v/>
      </c>
      <c r="AF255" s="71" t="str">
        <f t="shared" si="128"/>
        <v/>
      </c>
      <c r="AG255" s="69">
        <f t="shared" si="108"/>
        <v>0</v>
      </c>
      <c r="AH255" s="60">
        <f t="shared" si="109"/>
        <v>0</v>
      </c>
      <c r="AI255" s="60">
        <f t="shared" si="110"/>
        <v>0</v>
      </c>
      <c r="AJ255" s="60">
        <f t="shared" si="111"/>
        <v>0</v>
      </c>
      <c r="AK255" s="60">
        <f t="shared" si="112"/>
        <v>0</v>
      </c>
      <c r="AL255" s="60">
        <f t="shared" si="113"/>
        <v>0</v>
      </c>
      <c r="AM255" s="60">
        <f t="shared" si="114"/>
        <v>0</v>
      </c>
      <c r="AN255" s="60">
        <f t="shared" si="115"/>
        <v>0</v>
      </c>
      <c r="AO255" s="60">
        <f t="shared" si="116"/>
        <v>0</v>
      </c>
      <c r="AP255" s="60">
        <f t="shared" si="117"/>
        <v>0</v>
      </c>
      <c r="AQ255" s="60">
        <f t="shared" si="118"/>
        <v>0</v>
      </c>
      <c r="AR255" s="60">
        <f t="shared" si="119"/>
        <v>0</v>
      </c>
      <c r="AS255" s="68">
        <f t="shared" si="120"/>
        <v>0</v>
      </c>
      <c r="AT255" s="68">
        <f t="shared" si="121"/>
        <v>0</v>
      </c>
      <c r="AU255" s="69" t="str">
        <f t="shared" si="122"/>
        <v/>
      </c>
      <c r="AV255" s="68" t="str">
        <f t="shared" si="123"/>
        <v/>
      </c>
      <c r="AW255" s="67" t="str">
        <f t="shared" si="124"/>
        <v/>
      </c>
      <c r="AX255" s="68" t="str">
        <f t="shared" si="133"/>
        <v/>
      </c>
      <c r="AY255" s="69" t="str">
        <f t="shared" si="134"/>
        <v/>
      </c>
      <c r="AZ255" s="68">
        <f t="shared" si="125"/>
        <v>0</v>
      </c>
      <c r="BA255" s="67" t="str">
        <f t="shared" si="129"/>
        <v/>
      </c>
      <c r="BB255" s="69" t="str">
        <f t="shared" si="126"/>
        <v/>
      </c>
      <c r="BC255" s="68" t="str">
        <f t="shared" si="127"/>
        <v/>
      </c>
      <c r="BD255" s="67" t="str">
        <f t="shared" si="130"/>
        <v/>
      </c>
    </row>
    <row r="256" spans="1:56" ht="12" x14ac:dyDescent="0.3">
      <c r="A256" s="445"/>
      <c r="B256" s="3"/>
      <c r="C256" s="3"/>
      <c r="D256" s="387"/>
      <c r="E256" s="3"/>
      <c r="F256" s="3"/>
      <c r="G256" s="3"/>
      <c r="H256" s="4"/>
      <c r="I256" s="9"/>
      <c r="J256" s="9"/>
      <c r="K256" s="9"/>
      <c r="L256" s="9"/>
      <c r="M256" s="8"/>
      <c r="N256" s="385"/>
      <c r="O256" s="386"/>
      <c r="P256" s="383"/>
      <c r="Q256" s="3"/>
      <c r="R256" s="60"/>
      <c r="S256" s="26">
        <f t="shared" si="131"/>
        <v>0</v>
      </c>
      <c r="T256" s="26">
        <f t="shared" si="99"/>
        <v>0</v>
      </c>
      <c r="U256" s="21">
        <f t="shared" si="100"/>
        <v>0</v>
      </c>
      <c r="V256" s="42" t="str">
        <f t="shared" si="98"/>
        <v/>
      </c>
      <c r="W256" s="26" t="str">
        <f t="shared" si="101"/>
        <v/>
      </c>
      <c r="X256" s="22" t="str">
        <f t="shared" si="102"/>
        <v/>
      </c>
      <c r="Y256" s="22" t="str">
        <f t="shared" si="103"/>
        <v/>
      </c>
      <c r="Z256" s="26" t="str">
        <f t="shared" si="104"/>
        <v/>
      </c>
      <c r="AA256" s="27" t="str">
        <f t="shared" si="105"/>
        <v/>
      </c>
      <c r="AB256" s="69" t="str">
        <f t="shared" si="132"/>
        <v/>
      </c>
      <c r="AC256" s="60">
        <f t="shared" si="135"/>
        <v>0</v>
      </c>
      <c r="AD256" s="70" t="str">
        <f t="shared" si="106"/>
        <v/>
      </c>
      <c r="AE256" s="70" t="str">
        <f t="shared" si="107"/>
        <v/>
      </c>
      <c r="AF256" s="71" t="str">
        <f t="shared" si="128"/>
        <v/>
      </c>
      <c r="AG256" s="69">
        <f t="shared" si="108"/>
        <v>0</v>
      </c>
      <c r="AH256" s="60">
        <f t="shared" si="109"/>
        <v>0</v>
      </c>
      <c r="AI256" s="60">
        <f t="shared" si="110"/>
        <v>0</v>
      </c>
      <c r="AJ256" s="60">
        <f t="shared" si="111"/>
        <v>0</v>
      </c>
      <c r="AK256" s="60">
        <f t="shared" si="112"/>
        <v>0</v>
      </c>
      <c r="AL256" s="60">
        <f t="shared" si="113"/>
        <v>0</v>
      </c>
      <c r="AM256" s="60">
        <f t="shared" si="114"/>
        <v>0</v>
      </c>
      <c r="AN256" s="60">
        <f t="shared" si="115"/>
        <v>0</v>
      </c>
      <c r="AO256" s="60">
        <f t="shared" si="116"/>
        <v>0</v>
      </c>
      <c r="AP256" s="60">
        <f t="shared" si="117"/>
        <v>0</v>
      </c>
      <c r="AQ256" s="60">
        <f t="shared" si="118"/>
        <v>0</v>
      </c>
      <c r="AR256" s="60">
        <f t="shared" si="119"/>
        <v>0</v>
      </c>
      <c r="AS256" s="68">
        <f t="shared" si="120"/>
        <v>0</v>
      </c>
      <c r="AT256" s="68">
        <f t="shared" si="121"/>
        <v>0</v>
      </c>
      <c r="AU256" s="69" t="str">
        <f t="shared" si="122"/>
        <v/>
      </c>
      <c r="AV256" s="68" t="str">
        <f t="shared" si="123"/>
        <v/>
      </c>
      <c r="AW256" s="67" t="str">
        <f t="shared" si="124"/>
        <v/>
      </c>
      <c r="AX256" s="68" t="str">
        <f t="shared" si="133"/>
        <v/>
      </c>
      <c r="AY256" s="69" t="str">
        <f t="shared" si="134"/>
        <v/>
      </c>
      <c r="AZ256" s="68">
        <f t="shared" si="125"/>
        <v>0</v>
      </c>
      <c r="BA256" s="67" t="str">
        <f t="shared" si="129"/>
        <v/>
      </c>
      <c r="BB256" s="69" t="str">
        <f t="shared" si="126"/>
        <v/>
      </c>
      <c r="BC256" s="68" t="str">
        <f t="shared" si="127"/>
        <v/>
      </c>
      <c r="BD256" s="67" t="str">
        <f t="shared" si="130"/>
        <v/>
      </c>
    </row>
    <row r="257" spans="1:56" ht="12" x14ac:dyDescent="0.3">
      <c r="A257" s="445"/>
      <c r="B257" s="3"/>
      <c r="C257" s="3"/>
      <c r="D257" s="387"/>
      <c r="E257" s="3"/>
      <c r="F257" s="3"/>
      <c r="G257" s="3"/>
      <c r="H257" s="4"/>
      <c r="I257" s="9"/>
      <c r="J257" s="9"/>
      <c r="K257" s="9"/>
      <c r="L257" s="9"/>
      <c r="M257" s="8"/>
      <c r="N257" s="385"/>
      <c r="O257" s="386"/>
      <c r="P257" s="383"/>
      <c r="Q257" s="3"/>
      <c r="R257" s="60"/>
      <c r="S257" s="26">
        <f t="shared" si="131"/>
        <v>0</v>
      </c>
      <c r="T257" s="26">
        <f t="shared" si="99"/>
        <v>0</v>
      </c>
      <c r="U257" s="21">
        <f t="shared" si="100"/>
        <v>0</v>
      </c>
      <c r="V257" s="42" t="str">
        <f t="shared" si="98"/>
        <v/>
      </c>
      <c r="W257" s="26" t="str">
        <f t="shared" si="101"/>
        <v/>
      </c>
      <c r="X257" s="22" t="str">
        <f t="shared" si="102"/>
        <v/>
      </c>
      <c r="Y257" s="22" t="str">
        <f t="shared" si="103"/>
        <v/>
      </c>
      <c r="Z257" s="26" t="str">
        <f t="shared" si="104"/>
        <v/>
      </c>
      <c r="AA257" s="27" t="str">
        <f t="shared" si="105"/>
        <v/>
      </c>
      <c r="AB257" s="69" t="str">
        <f t="shared" si="132"/>
        <v/>
      </c>
      <c r="AC257" s="60">
        <f t="shared" si="135"/>
        <v>0</v>
      </c>
      <c r="AD257" s="70" t="str">
        <f t="shared" si="106"/>
        <v/>
      </c>
      <c r="AE257" s="70" t="str">
        <f t="shared" si="107"/>
        <v/>
      </c>
      <c r="AF257" s="71" t="str">
        <f t="shared" si="128"/>
        <v/>
      </c>
      <c r="AG257" s="69">
        <f t="shared" si="108"/>
        <v>0</v>
      </c>
      <c r="AH257" s="60">
        <f t="shared" si="109"/>
        <v>0</v>
      </c>
      <c r="AI257" s="60">
        <f t="shared" si="110"/>
        <v>0</v>
      </c>
      <c r="AJ257" s="60">
        <f t="shared" si="111"/>
        <v>0</v>
      </c>
      <c r="AK257" s="60">
        <f t="shared" si="112"/>
        <v>0</v>
      </c>
      <c r="AL257" s="60">
        <f t="shared" si="113"/>
        <v>0</v>
      </c>
      <c r="AM257" s="60">
        <f t="shared" si="114"/>
        <v>0</v>
      </c>
      <c r="AN257" s="60">
        <f t="shared" si="115"/>
        <v>0</v>
      </c>
      <c r="AO257" s="60">
        <f t="shared" si="116"/>
        <v>0</v>
      </c>
      <c r="AP257" s="60">
        <f t="shared" si="117"/>
        <v>0</v>
      </c>
      <c r="AQ257" s="60">
        <f t="shared" si="118"/>
        <v>0</v>
      </c>
      <c r="AR257" s="60">
        <f t="shared" si="119"/>
        <v>0</v>
      </c>
      <c r="AS257" s="68">
        <f t="shared" si="120"/>
        <v>0</v>
      </c>
      <c r="AT257" s="68">
        <f t="shared" si="121"/>
        <v>0</v>
      </c>
      <c r="AU257" s="69" t="str">
        <f t="shared" si="122"/>
        <v/>
      </c>
      <c r="AV257" s="68" t="str">
        <f t="shared" si="123"/>
        <v/>
      </c>
      <c r="AW257" s="67" t="str">
        <f t="shared" si="124"/>
        <v/>
      </c>
      <c r="AX257" s="68" t="str">
        <f t="shared" si="133"/>
        <v/>
      </c>
      <c r="AY257" s="69" t="str">
        <f t="shared" si="134"/>
        <v/>
      </c>
      <c r="AZ257" s="68">
        <f t="shared" si="125"/>
        <v>0</v>
      </c>
      <c r="BA257" s="67" t="str">
        <f t="shared" si="129"/>
        <v/>
      </c>
      <c r="BB257" s="69" t="str">
        <f t="shared" si="126"/>
        <v/>
      </c>
      <c r="BC257" s="68" t="str">
        <f t="shared" si="127"/>
        <v/>
      </c>
      <c r="BD257" s="67" t="str">
        <f t="shared" si="130"/>
        <v/>
      </c>
    </row>
    <row r="258" spans="1:56" ht="12" x14ac:dyDescent="0.3">
      <c r="A258" s="445"/>
      <c r="B258" s="3"/>
      <c r="C258" s="3"/>
      <c r="D258" s="387"/>
      <c r="E258" s="3"/>
      <c r="F258" s="3"/>
      <c r="G258" s="3"/>
      <c r="H258" s="4"/>
      <c r="I258" s="9"/>
      <c r="J258" s="9"/>
      <c r="K258" s="9"/>
      <c r="L258" s="9"/>
      <c r="M258" s="8"/>
      <c r="N258" s="385"/>
      <c r="O258" s="386"/>
      <c r="P258" s="383"/>
      <c r="Q258" s="3"/>
      <c r="R258" s="60"/>
      <c r="S258" s="26">
        <f t="shared" si="131"/>
        <v>0</v>
      </c>
      <c r="T258" s="26">
        <f t="shared" si="99"/>
        <v>0</v>
      </c>
      <c r="U258" s="21">
        <f t="shared" si="100"/>
        <v>0</v>
      </c>
      <c r="V258" s="42" t="str">
        <f t="shared" si="98"/>
        <v/>
      </c>
      <c r="W258" s="26" t="str">
        <f t="shared" si="101"/>
        <v/>
      </c>
      <c r="X258" s="22" t="str">
        <f t="shared" si="102"/>
        <v/>
      </c>
      <c r="Y258" s="22" t="str">
        <f t="shared" si="103"/>
        <v/>
      </c>
      <c r="Z258" s="26" t="str">
        <f t="shared" si="104"/>
        <v/>
      </c>
      <c r="AA258" s="27" t="str">
        <f t="shared" si="105"/>
        <v/>
      </c>
      <c r="AB258" s="69" t="str">
        <f t="shared" si="132"/>
        <v/>
      </c>
      <c r="AC258" s="60">
        <f t="shared" si="135"/>
        <v>0</v>
      </c>
      <c r="AD258" s="70" t="str">
        <f t="shared" si="106"/>
        <v/>
      </c>
      <c r="AE258" s="70" t="str">
        <f t="shared" si="107"/>
        <v/>
      </c>
      <c r="AF258" s="71" t="str">
        <f t="shared" si="128"/>
        <v/>
      </c>
      <c r="AG258" s="69">
        <f t="shared" si="108"/>
        <v>0</v>
      </c>
      <c r="AH258" s="60">
        <f t="shared" si="109"/>
        <v>0</v>
      </c>
      <c r="AI258" s="60">
        <f t="shared" si="110"/>
        <v>0</v>
      </c>
      <c r="AJ258" s="60">
        <f t="shared" si="111"/>
        <v>0</v>
      </c>
      <c r="AK258" s="60">
        <f t="shared" si="112"/>
        <v>0</v>
      </c>
      <c r="AL258" s="60">
        <f t="shared" si="113"/>
        <v>0</v>
      </c>
      <c r="AM258" s="60">
        <f t="shared" si="114"/>
        <v>0</v>
      </c>
      <c r="AN258" s="60">
        <f t="shared" si="115"/>
        <v>0</v>
      </c>
      <c r="AO258" s="60">
        <f t="shared" si="116"/>
        <v>0</v>
      </c>
      <c r="AP258" s="60">
        <f t="shared" si="117"/>
        <v>0</v>
      </c>
      <c r="AQ258" s="60">
        <f t="shared" si="118"/>
        <v>0</v>
      </c>
      <c r="AR258" s="60">
        <f t="shared" si="119"/>
        <v>0</v>
      </c>
      <c r="AS258" s="68">
        <f t="shared" si="120"/>
        <v>0</v>
      </c>
      <c r="AT258" s="68">
        <f t="shared" si="121"/>
        <v>0</v>
      </c>
      <c r="AU258" s="69" t="str">
        <f t="shared" si="122"/>
        <v/>
      </c>
      <c r="AV258" s="68" t="str">
        <f t="shared" si="123"/>
        <v/>
      </c>
      <c r="AW258" s="67" t="str">
        <f t="shared" si="124"/>
        <v/>
      </c>
      <c r="AX258" s="68" t="str">
        <f t="shared" si="133"/>
        <v/>
      </c>
      <c r="AY258" s="69" t="str">
        <f t="shared" si="134"/>
        <v/>
      </c>
      <c r="AZ258" s="68">
        <f t="shared" si="125"/>
        <v>0</v>
      </c>
      <c r="BA258" s="67" t="str">
        <f t="shared" si="129"/>
        <v/>
      </c>
      <c r="BB258" s="69" t="str">
        <f t="shared" si="126"/>
        <v/>
      </c>
      <c r="BC258" s="68" t="str">
        <f t="shared" si="127"/>
        <v/>
      </c>
      <c r="BD258" s="67" t="str">
        <f t="shared" si="130"/>
        <v/>
      </c>
    </row>
    <row r="259" spans="1:56" ht="12" x14ac:dyDescent="0.3">
      <c r="A259" s="445"/>
      <c r="B259" s="3"/>
      <c r="C259" s="3"/>
      <c r="D259" s="387"/>
      <c r="E259" s="3"/>
      <c r="F259" s="3"/>
      <c r="G259" s="3"/>
      <c r="H259" s="4"/>
      <c r="I259" s="9"/>
      <c r="J259" s="9"/>
      <c r="K259" s="9"/>
      <c r="L259" s="9"/>
      <c r="M259" s="8"/>
      <c r="N259" s="385"/>
      <c r="O259" s="386"/>
      <c r="P259" s="383"/>
      <c r="Q259" s="3"/>
      <c r="R259" s="60"/>
      <c r="S259" s="26">
        <f t="shared" si="131"/>
        <v>0</v>
      </c>
      <c r="T259" s="26">
        <f t="shared" si="99"/>
        <v>0</v>
      </c>
      <c r="U259" s="21">
        <f t="shared" si="100"/>
        <v>0</v>
      </c>
      <c r="V259" s="42" t="str">
        <f t="shared" si="98"/>
        <v/>
      </c>
      <c r="W259" s="26" t="str">
        <f t="shared" si="101"/>
        <v/>
      </c>
      <c r="X259" s="22" t="str">
        <f t="shared" si="102"/>
        <v/>
      </c>
      <c r="Y259" s="22" t="str">
        <f t="shared" si="103"/>
        <v/>
      </c>
      <c r="Z259" s="26" t="str">
        <f t="shared" si="104"/>
        <v/>
      </c>
      <c r="AA259" s="27" t="str">
        <f t="shared" si="105"/>
        <v/>
      </c>
      <c r="AB259" s="69" t="str">
        <f t="shared" si="132"/>
        <v/>
      </c>
      <c r="AC259" s="60">
        <f t="shared" si="135"/>
        <v>0</v>
      </c>
      <c r="AD259" s="70" t="str">
        <f t="shared" si="106"/>
        <v/>
      </c>
      <c r="AE259" s="70" t="str">
        <f t="shared" si="107"/>
        <v/>
      </c>
      <c r="AF259" s="71" t="str">
        <f t="shared" si="128"/>
        <v/>
      </c>
      <c r="AG259" s="69">
        <f t="shared" si="108"/>
        <v>0</v>
      </c>
      <c r="AH259" s="60">
        <f t="shared" si="109"/>
        <v>0</v>
      </c>
      <c r="AI259" s="60">
        <f t="shared" si="110"/>
        <v>0</v>
      </c>
      <c r="AJ259" s="60">
        <f t="shared" si="111"/>
        <v>0</v>
      </c>
      <c r="AK259" s="60">
        <f t="shared" si="112"/>
        <v>0</v>
      </c>
      <c r="AL259" s="60">
        <f t="shared" si="113"/>
        <v>0</v>
      </c>
      <c r="AM259" s="60">
        <f t="shared" si="114"/>
        <v>0</v>
      </c>
      <c r="AN259" s="60">
        <f t="shared" si="115"/>
        <v>0</v>
      </c>
      <c r="AO259" s="60">
        <f t="shared" si="116"/>
        <v>0</v>
      </c>
      <c r="AP259" s="60">
        <f t="shared" si="117"/>
        <v>0</v>
      </c>
      <c r="AQ259" s="60">
        <f t="shared" si="118"/>
        <v>0</v>
      </c>
      <c r="AR259" s="60">
        <f t="shared" si="119"/>
        <v>0</v>
      </c>
      <c r="AS259" s="68">
        <f t="shared" si="120"/>
        <v>0</v>
      </c>
      <c r="AT259" s="68">
        <f t="shared" si="121"/>
        <v>0</v>
      </c>
      <c r="AU259" s="69" t="str">
        <f t="shared" si="122"/>
        <v/>
      </c>
      <c r="AV259" s="68" t="str">
        <f t="shared" si="123"/>
        <v/>
      </c>
      <c r="AW259" s="67" t="str">
        <f t="shared" si="124"/>
        <v/>
      </c>
      <c r="AX259" s="68" t="str">
        <f t="shared" si="133"/>
        <v/>
      </c>
      <c r="AY259" s="69" t="str">
        <f t="shared" si="134"/>
        <v/>
      </c>
      <c r="AZ259" s="68">
        <f t="shared" si="125"/>
        <v>0</v>
      </c>
      <c r="BA259" s="67" t="str">
        <f t="shared" si="129"/>
        <v/>
      </c>
      <c r="BB259" s="69" t="str">
        <f t="shared" si="126"/>
        <v/>
      </c>
      <c r="BC259" s="68" t="str">
        <f t="shared" si="127"/>
        <v/>
      </c>
      <c r="BD259" s="67" t="str">
        <f t="shared" si="130"/>
        <v/>
      </c>
    </row>
    <row r="260" spans="1:56" ht="12" x14ac:dyDescent="0.3">
      <c r="A260" s="445"/>
      <c r="B260" s="3"/>
      <c r="C260" s="3"/>
      <c r="D260" s="387"/>
      <c r="E260" s="3"/>
      <c r="F260" s="3"/>
      <c r="G260" s="3"/>
      <c r="H260" s="4"/>
      <c r="I260" s="9"/>
      <c r="J260" s="9"/>
      <c r="K260" s="9"/>
      <c r="L260" s="9"/>
      <c r="M260" s="8"/>
      <c r="N260" s="385"/>
      <c r="O260" s="386"/>
      <c r="P260" s="383"/>
      <c r="Q260" s="3"/>
      <c r="R260" s="60"/>
      <c r="S260" s="26">
        <f t="shared" si="131"/>
        <v>0</v>
      </c>
      <c r="T260" s="26">
        <f t="shared" si="99"/>
        <v>0</v>
      </c>
      <c r="U260" s="21">
        <f t="shared" si="100"/>
        <v>0</v>
      </c>
      <c r="V260" s="42" t="str">
        <f t="shared" si="98"/>
        <v/>
      </c>
      <c r="W260" s="26" t="str">
        <f t="shared" si="101"/>
        <v/>
      </c>
      <c r="X260" s="22" t="str">
        <f t="shared" si="102"/>
        <v/>
      </c>
      <c r="Y260" s="22" t="str">
        <f t="shared" si="103"/>
        <v/>
      </c>
      <c r="Z260" s="26" t="str">
        <f t="shared" si="104"/>
        <v/>
      </c>
      <c r="AA260" s="27" t="str">
        <f t="shared" si="105"/>
        <v/>
      </c>
      <c r="AB260" s="69" t="str">
        <f t="shared" si="132"/>
        <v/>
      </c>
      <c r="AC260" s="60">
        <f t="shared" si="135"/>
        <v>0</v>
      </c>
      <c r="AD260" s="70" t="str">
        <f t="shared" si="106"/>
        <v/>
      </c>
      <c r="AE260" s="70" t="str">
        <f t="shared" si="107"/>
        <v/>
      </c>
      <c r="AF260" s="71" t="str">
        <f t="shared" si="128"/>
        <v/>
      </c>
      <c r="AG260" s="69">
        <f t="shared" si="108"/>
        <v>0</v>
      </c>
      <c r="AH260" s="60">
        <f t="shared" si="109"/>
        <v>0</v>
      </c>
      <c r="AI260" s="60">
        <f t="shared" si="110"/>
        <v>0</v>
      </c>
      <c r="AJ260" s="60">
        <f t="shared" si="111"/>
        <v>0</v>
      </c>
      <c r="AK260" s="60">
        <f t="shared" si="112"/>
        <v>0</v>
      </c>
      <c r="AL260" s="60">
        <f t="shared" si="113"/>
        <v>0</v>
      </c>
      <c r="AM260" s="60">
        <f t="shared" si="114"/>
        <v>0</v>
      </c>
      <c r="AN260" s="60">
        <f t="shared" si="115"/>
        <v>0</v>
      </c>
      <c r="AO260" s="60">
        <f t="shared" si="116"/>
        <v>0</v>
      </c>
      <c r="AP260" s="60">
        <f t="shared" si="117"/>
        <v>0</v>
      </c>
      <c r="AQ260" s="60">
        <f t="shared" si="118"/>
        <v>0</v>
      </c>
      <c r="AR260" s="60">
        <f t="shared" si="119"/>
        <v>0</v>
      </c>
      <c r="AS260" s="68">
        <f t="shared" si="120"/>
        <v>0</v>
      </c>
      <c r="AT260" s="68">
        <f t="shared" si="121"/>
        <v>0</v>
      </c>
      <c r="AU260" s="69" t="str">
        <f t="shared" si="122"/>
        <v/>
      </c>
      <c r="AV260" s="68" t="str">
        <f t="shared" si="123"/>
        <v/>
      </c>
      <c r="AW260" s="67" t="str">
        <f t="shared" si="124"/>
        <v/>
      </c>
      <c r="AX260" s="68" t="str">
        <f t="shared" si="133"/>
        <v/>
      </c>
      <c r="AY260" s="69" t="str">
        <f t="shared" si="134"/>
        <v/>
      </c>
      <c r="AZ260" s="68">
        <f t="shared" si="125"/>
        <v>0</v>
      </c>
      <c r="BA260" s="67" t="str">
        <f t="shared" si="129"/>
        <v/>
      </c>
      <c r="BB260" s="69" t="str">
        <f t="shared" si="126"/>
        <v/>
      </c>
      <c r="BC260" s="68" t="str">
        <f t="shared" si="127"/>
        <v/>
      </c>
      <c r="BD260" s="67" t="str">
        <f t="shared" si="130"/>
        <v/>
      </c>
    </row>
    <row r="261" spans="1:56" ht="12" x14ac:dyDescent="0.3">
      <c r="A261" s="445"/>
      <c r="B261" s="3"/>
      <c r="C261" s="3"/>
      <c r="D261" s="387"/>
      <c r="E261" s="3"/>
      <c r="F261" s="3"/>
      <c r="G261" s="3"/>
      <c r="H261" s="4"/>
      <c r="I261" s="9"/>
      <c r="J261" s="9"/>
      <c r="K261" s="9"/>
      <c r="L261" s="9"/>
      <c r="M261" s="8"/>
      <c r="N261" s="385"/>
      <c r="O261" s="386"/>
      <c r="P261" s="383"/>
      <c r="Q261" s="3"/>
      <c r="R261" s="60"/>
      <c r="S261" s="26">
        <f t="shared" si="131"/>
        <v>0</v>
      </c>
      <c r="T261" s="26">
        <f t="shared" si="99"/>
        <v>0</v>
      </c>
      <c r="U261" s="21">
        <f t="shared" si="100"/>
        <v>0</v>
      </c>
      <c r="V261" s="42" t="str">
        <f t="shared" si="98"/>
        <v/>
      </c>
      <c r="W261" s="26" t="str">
        <f t="shared" si="101"/>
        <v/>
      </c>
      <c r="X261" s="22" t="str">
        <f t="shared" si="102"/>
        <v/>
      </c>
      <c r="Y261" s="22" t="str">
        <f t="shared" si="103"/>
        <v/>
      </c>
      <c r="Z261" s="26" t="str">
        <f t="shared" si="104"/>
        <v/>
      </c>
      <c r="AA261" s="27" t="str">
        <f t="shared" si="105"/>
        <v/>
      </c>
      <c r="AB261" s="69" t="str">
        <f t="shared" si="132"/>
        <v/>
      </c>
      <c r="AC261" s="60">
        <f t="shared" si="135"/>
        <v>0</v>
      </c>
      <c r="AD261" s="70" t="str">
        <f t="shared" si="106"/>
        <v/>
      </c>
      <c r="AE261" s="70" t="str">
        <f t="shared" si="107"/>
        <v/>
      </c>
      <c r="AF261" s="71" t="str">
        <f t="shared" si="128"/>
        <v/>
      </c>
      <c r="AG261" s="69">
        <f t="shared" si="108"/>
        <v>0</v>
      </c>
      <c r="AH261" s="60">
        <f t="shared" si="109"/>
        <v>0</v>
      </c>
      <c r="AI261" s="60">
        <f t="shared" si="110"/>
        <v>0</v>
      </c>
      <c r="AJ261" s="60">
        <f t="shared" si="111"/>
        <v>0</v>
      </c>
      <c r="AK261" s="60">
        <f t="shared" si="112"/>
        <v>0</v>
      </c>
      <c r="AL261" s="60">
        <f t="shared" si="113"/>
        <v>0</v>
      </c>
      <c r="AM261" s="60">
        <f t="shared" si="114"/>
        <v>0</v>
      </c>
      <c r="AN261" s="60">
        <f t="shared" si="115"/>
        <v>0</v>
      </c>
      <c r="AO261" s="60">
        <f t="shared" si="116"/>
        <v>0</v>
      </c>
      <c r="AP261" s="60">
        <f t="shared" si="117"/>
        <v>0</v>
      </c>
      <c r="AQ261" s="60">
        <f t="shared" si="118"/>
        <v>0</v>
      </c>
      <c r="AR261" s="60">
        <f t="shared" si="119"/>
        <v>0</v>
      </c>
      <c r="AS261" s="68">
        <f t="shared" si="120"/>
        <v>0</v>
      </c>
      <c r="AT261" s="68">
        <f t="shared" si="121"/>
        <v>0</v>
      </c>
      <c r="AU261" s="69" t="str">
        <f t="shared" si="122"/>
        <v/>
      </c>
      <c r="AV261" s="68" t="str">
        <f t="shared" si="123"/>
        <v/>
      </c>
      <c r="AW261" s="67" t="str">
        <f t="shared" si="124"/>
        <v/>
      </c>
      <c r="AX261" s="68" t="str">
        <f t="shared" si="133"/>
        <v/>
      </c>
      <c r="AY261" s="69" t="str">
        <f t="shared" si="134"/>
        <v/>
      </c>
      <c r="AZ261" s="68">
        <f t="shared" si="125"/>
        <v>0</v>
      </c>
      <c r="BA261" s="67" t="str">
        <f t="shared" si="129"/>
        <v/>
      </c>
      <c r="BB261" s="69" t="str">
        <f t="shared" si="126"/>
        <v/>
      </c>
      <c r="BC261" s="68" t="str">
        <f t="shared" si="127"/>
        <v/>
      </c>
      <c r="BD261" s="67" t="str">
        <f t="shared" si="130"/>
        <v/>
      </c>
    </row>
    <row r="262" spans="1:56" ht="12" x14ac:dyDescent="0.3">
      <c r="A262" s="445"/>
      <c r="B262" s="3"/>
      <c r="C262" s="3"/>
      <c r="D262" s="387"/>
      <c r="E262" s="3"/>
      <c r="F262" s="3"/>
      <c r="G262" s="3"/>
      <c r="H262" s="4"/>
      <c r="I262" s="9"/>
      <c r="J262" s="9"/>
      <c r="K262" s="9"/>
      <c r="L262" s="9"/>
      <c r="M262" s="8"/>
      <c r="N262" s="385"/>
      <c r="O262" s="386"/>
      <c r="P262" s="383"/>
      <c r="Q262" s="3"/>
      <c r="R262" s="60"/>
      <c r="S262" s="26">
        <f t="shared" si="131"/>
        <v>0</v>
      </c>
      <c r="T262" s="26">
        <f t="shared" si="99"/>
        <v>0</v>
      </c>
      <c r="U262" s="21">
        <f t="shared" si="100"/>
        <v>0</v>
      </c>
      <c r="V262" s="42" t="str">
        <f t="shared" si="98"/>
        <v/>
      </c>
      <c r="W262" s="26" t="str">
        <f t="shared" si="101"/>
        <v/>
      </c>
      <c r="X262" s="22" t="str">
        <f t="shared" si="102"/>
        <v/>
      </c>
      <c r="Y262" s="22" t="str">
        <f t="shared" si="103"/>
        <v/>
      </c>
      <c r="Z262" s="26" t="str">
        <f t="shared" si="104"/>
        <v/>
      </c>
      <c r="AA262" s="27" t="str">
        <f t="shared" si="105"/>
        <v/>
      </c>
      <c r="AB262" s="69" t="str">
        <f t="shared" si="132"/>
        <v/>
      </c>
      <c r="AC262" s="60">
        <f t="shared" si="135"/>
        <v>0</v>
      </c>
      <c r="AD262" s="70" t="str">
        <f t="shared" si="106"/>
        <v/>
      </c>
      <c r="AE262" s="70" t="str">
        <f t="shared" si="107"/>
        <v/>
      </c>
      <c r="AF262" s="71" t="str">
        <f t="shared" si="128"/>
        <v/>
      </c>
      <c r="AG262" s="69">
        <f t="shared" si="108"/>
        <v>0</v>
      </c>
      <c r="AH262" s="60">
        <f t="shared" si="109"/>
        <v>0</v>
      </c>
      <c r="AI262" s="60">
        <f t="shared" si="110"/>
        <v>0</v>
      </c>
      <c r="AJ262" s="60">
        <f t="shared" si="111"/>
        <v>0</v>
      </c>
      <c r="AK262" s="60">
        <f t="shared" si="112"/>
        <v>0</v>
      </c>
      <c r="AL262" s="60">
        <f t="shared" si="113"/>
        <v>0</v>
      </c>
      <c r="AM262" s="60">
        <f t="shared" si="114"/>
        <v>0</v>
      </c>
      <c r="AN262" s="60">
        <f t="shared" si="115"/>
        <v>0</v>
      </c>
      <c r="AO262" s="60">
        <f t="shared" si="116"/>
        <v>0</v>
      </c>
      <c r="AP262" s="60">
        <f t="shared" si="117"/>
        <v>0</v>
      </c>
      <c r="AQ262" s="60">
        <f t="shared" si="118"/>
        <v>0</v>
      </c>
      <c r="AR262" s="60">
        <f t="shared" si="119"/>
        <v>0</v>
      </c>
      <c r="AS262" s="68">
        <f t="shared" si="120"/>
        <v>0</v>
      </c>
      <c r="AT262" s="68">
        <f t="shared" si="121"/>
        <v>0</v>
      </c>
      <c r="AU262" s="69" t="str">
        <f t="shared" si="122"/>
        <v/>
      </c>
      <c r="AV262" s="68" t="str">
        <f t="shared" si="123"/>
        <v/>
      </c>
      <c r="AW262" s="67" t="str">
        <f t="shared" si="124"/>
        <v/>
      </c>
      <c r="AX262" s="68" t="str">
        <f t="shared" si="133"/>
        <v/>
      </c>
      <c r="AY262" s="69" t="str">
        <f t="shared" si="134"/>
        <v/>
      </c>
      <c r="AZ262" s="68">
        <f t="shared" si="125"/>
        <v>0</v>
      </c>
      <c r="BA262" s="67" t="str">
        <f t="shared" si="129"/>
        <v/>
      </c>
      <c r="BB262" s="69" t="str">
        <f t="shared" si="126"/>
        <v/>
      </c>
      <c r="BC262" s="68" t="str">
        <f t="shared" si="127"/>
        <v/>
      </c>
      <c r="BD262" s="67" t="str">
        <f t="shared" si="130"/>
        <v/>
      </c>
    </row>
    <row r="263" spans="1:56" ht="12" x14ac:dyDescent="0.3">
      <c r="A263" s="445"/>
      <c r="B263" s="3"/>
      <c r="C263" s="3"/>
      <c r="D263" s="387"/>
      <c r="E263" s="3"/>
      <c r="F263" s="3"/>
      <c r="G263" s="3"/>
      <c r="H263" s="4"/>
      <c r="I263" s="9"/>
      <c r="J263" s="9"/>
      <c r="K263" s="9"/>
      <c r="L263" s="9"/>
      <c r="M263" s="8"/>
      <c r="N263" s="385"/>
      <c r="O263" s="386"/>
      <c r="P263" s="383"/>
      <c r="Q263" s="3"/>
      <c r="R263" s="60"/>
      <c r="S263" s="26">
        <f t="shared" si="131"/>
        <v>0</v>
      </c>
      <c r="T263" s="26">
        <f t="shared" si="99"/>
        <v>0</v>
      </c>
      <c r="U263" s="21">
        <f t="shared" si="100"/>
        <v>0</v>
      </c>
      <c r="V263" s="42" t="str">
        <f t="shared" si="98"/>
        <v/>
      </c>
      <c r="W263" s="26" t="str">
        <f t="shared" si="101"/>
        <v/>
      </c>
      <c r="X263" s="22" t="str">
        <f t="shared" si="102"/>
        <v/>
      </c>
      <c r="Y263" s="22" t="str">
        <f t="shared" si="103"/>
        <v/>
      </c>
      <c r="Z263" s="26" t="str">
        <f t="shared" si="104"/>
        <v/>
      </c>
      <c r="AA263" s="27" t="str">
        <f t="shared" si="105"/>
        <v/>
      </c>
      <c r="AB263" s="69" t="str">
        <f t="shared" si="132"/>
        <v/>
      </c>
      <c r="AC263" s="60">
        <f t="shared" si="135"/>
        <v>0</v>
      </c>
      <c r="AD263" s="70" t="str">
        <f t="shared" si="106"/>
        <v/>
      </c>
      <c r="AE263" s="70" t="str">
        <f t="shared" si="107"/>
        <v/>
      </c>
      <c r="AF263" s="71" t="str">
        <f t="shared" si="128"/>
        <v/>
      </c>
      <c r="AG263" s="69">
        <f t="shared" si="108"/>
        <v>0</v>
      </c>
      <c r="AH263" s="60">
        <f t="shared" si="109"/>
        <v>0</v>
      </c>
      <c r="AI263" s="60">
        <f t="shared" si="110"/>
        <v>0</v>
      </c>
      <c r="AJ263" s="60">
        <f t="shared" si="111"/>
        <v>0</v>
      </c>
      <c r="AK263" s="60">
        <f t="shared" si="112"/>
        <v>0</v>
      </c>
      <c r="AL263" s="60">
        <f t="shared" si="113"/>
        <v>0</v>
      </c>
      <c r="AM263" s="60">
        <f t="shared" si="114"/>
        <v>0</v>
      </c>
      <c r="AN263" s="60">
        <f t="shared" si="115"/>
        <v>0</v>
      </c>
      <c r="AO263" s="60">
        <f t="shared" si="116"/>
        <v>0</v>
      </c>
      <c r="AP263" s="60">
        <f t="shared" si="117"/>
        <v>0</v>
      </c>
      <c r="AQ263" s="60">
        <f t="shared" si="118"/>
        <v>0</v>
      </c>
      <c r="AR263" s="60">
        <f t="shared" si="119"/>
        <v>0</v>
      </c>
      <c r="AS263" s="68">
        <f t="shared" si="120"/>
        <v>0</v>
      </c>
      <c r="AT263" s="68">
        <f t="shared" si="121"/>
        <v>0</v>
      </c>
      <c r="AU263" s="69" t="str">
        <f t="shared" si="122"/>
        <v/>
      </c>
      <c r="AV263" s="68" t="str">
        <f t="shared" si="123"/>
        <v/>
      </c>
      <c r="AW263" s="67" t="str">
        <f t="shared" si="124"/>
        <v/>
      </c>
      <c r="AX263" s="68" t="str">
        <f t="shared" si="133"/>
        <v/>
      </c>
      <c r="AY263" s="69" t="str">
        <f t="shared" si="134"/>
        <v/>
      </c>
      <c r="AZ263" s="68">
        <f t="shared" si="125"/>
        <v>0</v>
      </c>
      <c r="BA263" s="67" t="str">
        <f t="shared" si="129"/>
        <v/>
      </c>
      <c r="BB263" s="69" t="str">
        <f t="shared" si="126"/>
        <v/>
      </c>
      <c r="BC263" s="68" t="str">
        <f t="shared" si="127"/>
        <v/>
      </c>
      <c r="BD263" s="67" t="str">
        <f t="shared" si="130"/>
        <v/>
      </c>
    </row>
    <row r="264" spans="1:56" ht="12" x14ac:dyDescent="0.3">
      <c r="A264" s="445"/>
      <c r="B264" s="3"/>
      <c r="C264" s="3"/>
      <c r="D264" s="387"/>
      <c r="E264" s="3"/>
      <c r="F264" s="3"/>
      <c r="G264" s="3"/>
      <c r="H264" s="4"/>
      <c r="I264" s="9"/>
      <c r="J264" s="9"/>
      <c r="K264" s="9"/>
      <c r="L264" s="9"/>
      <c r="M264" s="8"/>
      <c r="N264" s="385"/>
      <c r="O264" s="386"/>
      <c r="P264" s="383"/>
      <c r="Q264" s="3"/>
      <c r="R264" s="60"/>
      <c r="S264" s="26">
        <f t="shared" si="131"/>
        <v>0</v>
      </c>
      <c r="T264" s="26">
        <f t="shared" si="99"/>
        <v>0</v>
      </c>
      <c r="U264" s="21">
        <f t="shared" si="100"/>
        <v>0</v>
      </c>
      <c r="V264" s="42" t="str">
        <f t="shared" si="98"/>
        <v/>
      </c>
      <c r="W264" s="26" t="str">
        <f t="shared" si="101"/>
        <v/>
      </c>
      <c r="X264" s="22" t="str">
        <f t="shared" si="102"/>
        <v/>
      </c>
      <c r="Y264" s="22" t="str">
        <f t="shared" si="103"/>
        <v/>
      </c>
      <c r="Z264" s="26" t="str">
        <f t="shared" si="104"/>
        <v/>
      </c>
      <c r="AA264" s="27" t="str">
        <f t="shared" si="105"/>
        <v/>
      </c>
      <c r="AB264" s="69" t="str">
        <f t="shared" si="132"/>
        <v/>
      </c>
      <c r="AC264" s="60">
        <f t="shared" si="135"/>
        <v>0</v>
      </c>
      <c r="AD264" s="70" t="str">
        <f t="shared" si="106"/>
        <v/>
      </c>
      <c r="AE264" s="70" t="str">
        <f t="shared" si="107"/>
        <v/>
      </c>
      <c r="AF264" s="71" t="str">
        <f t="shared" si="128"/>
        <v/>
      </c>
      <c r="AG264" s="69">
        <f t="shared" si="108"/>
        <v>0</v>
      </c>
      <c r="AH264" s="60">
        <f t="shared" si="109"/>
        <v>0</v>
      </c>
      <c r="AI264" s="60">
        <f t="shared" si="110"/>
        <v>0</v>
      </c>
      <c r="AJ264" s="60">
        <f t="shared" si="111"/>
        <v>0</v>
      </c>
      <c r="AK264" s="60">
        <f t="shared" si="112"/>
        <v>0</v>
      </c>
      <c r="AL264" s="60">
        <f t="shared" si="113"/>
        <v>0</v>
      </c>
      <c r="AM264" s="60">
        <f t="shared" si="114"/>
        <v>0</v>
      </c>
      <c r="AN264" s="60">
        <f t="shared" si="115"/>
        <v>0</v>
      </c>
      <c r="AO264" s="60">
        <f t="shared" si="116"/>
        <v>0</v>
      </c>
      <c r="AP264" s="60">
        <f t="shared" si="117"/>
        <v>0</v>
      </c>
      <c r="AQ264" s="60">
        <f t="shared" si="118"/>
        <v>0</v>
      </c>
      <c r="AR264" s="60">
        <f t="shared" si="119"/>
        <v>0</v>
      </c>
      <c r="AS264" s="68">
        <f t="shared" si="120"/>
        <v>0</v>
      </c>
      <c r="AT264" s="68">
        <f t="shared" si="121"/>
        <v>0</v>
      </c>
      <c r="AU264" s="69" t="str">
        <f t="shared" si="122"/>
        <v/>
      </c>
      <c r="AV264" s="68" t="str">
        <f t="shared" si="123"/>
        <v/>
      </c>
      <c r="AW264" s="67" t="str">
        <f t="shared" si="124"/>
        <v/>
      </c>
      <c r="AX264" s="68" t="str">
        <f t="shared" si="133"/>
        <v/>
      </c>
      <c r="AY264" s="69" t="str">
        <f t="shared" si="134"/>
        <v/>
      </c>
      <c r="AZ264" s="68">
        <f t="shared" si="125"/>
        <v>0</v>
      </c>
      <c r="BA264" s="67" t="str">
        <f t="shared" si="129"/>
        <v/>
      </c>
      <c r="BB264" s="69" t="str">
        <f t="shared" si="126"/>
        <v/>
      </c>
      <c r="BC264" s="68" t="str">
        <f t="shared" si="127"/>
        <v/>
      </c>
      <c r="BD264" s="67" t="str">
        <f t="shared" si="130"/>
        <v/>
      </c>
    </row>
    <row r="265" spans="1:56" ht="12" x14ac:dyDescent="0.3">
      <c r="A265" s="445"/>
      <c r="B265" s="3"/>
      <c r="C265" s="3"/>
      <c r="D265" s="387"/>
      <c r="E265" s="3"/>
      <c r="F265" s="3"/>
      <c r="G265" s="3"/>
      <c r="H265" s="4"/>
      <c r="I265" s="9"/>
      <c r="J265" s="9"/>
      <c r="K265" s="9"/>
      <c r="L265" s="9"/>
      <c r="M265" s="8"/>
      <c r="N265" s="385"/>
      <c r="O265" s="386"/>
      <c r="P265" s="383"/>
      <c r="Q265" s="3"/>
      <c r="R265" s="60"/>
      <c r="S265" s="26">
        <f t="shared" si="131"/>
        <v>0</v>
      </c>
      <c r="T265" s="26">
        <f t="shared" si="99"/>
        <v>0</v>
      </c>
      <c r="U265" s="21">
        <f t="shared" si="100"/>
        <v>0</v>
      </c>
      <c r="V265" s="42" t="str">
        <f t="shared" si="98"/>
        <v/>
      </c>
      <c r="W265" s="26" t="str">
        <f t="shared" si="101"/>
        <v/>
      </c>
      <c r="X265" s="22" t="str">
        <f t="shared" si="102"/>
        <v/>
      </c>
      <c r="Y265" s="22" t="str">
        <f t="shared" si="103"/>
        <v/>
      </c>
      <c r="Z265" s="26" t="str">
        <f t="shared" si="104"/>
        <v/>
      </c>
      <c r="AA265" s="27" t="str">
        <f t="shared" si="105"/>
        <v/>
      </c>
      <c r="AB265" s="69" t="str">
        <f t="shared" si="132"/>
        <v/>
      </c>
      <c r="AC265" s="60">
        <f t="shared" si="135"/>
        <v>0</v>
      </c>
      <c r="AD265" s="70" t="str">
        <f t="shared" si="106"/>
        <v/>
      </c>
      <c r="AE265" s="70" t="str">
        <f t="shared" si="107"/>
        <v/>
      </c>
      <c r="AF265" s="71" t="str">
        <f t="shared" si="128"/>
        <v/>
      </c>
      <c r="AG265" s="69">
        <f t="shared" si="108"/>
        <v>0</v>
      </c>
      <c r="AH265" s="60">
        <f t="shared" si="109"/>
        <v>0</v>
      </c>
      <c r="AI265" s="60">
        <f t="shared" si="110"/>
        <v>0</v>
      </c>
      <c r="AJ265" s="60">
        <f t="shared" si="111"/>
        <v>0</v>
      </c>
      <c r="AK265" s="60">
        <f t="shared" si="112"/>
        <v>0</v>
      </c>
      <c r="AL265" s="60">
        <f t="shared" si="113"/>
        <v>0</v>
      </c>
      <c r="AM265" s="60">
        <f t="shared" si="114"/>
        <v>0</v>
      </c>
      <c r="AN265" s="60">
        <f t="shared" si="115"/>
        <v>0</v>
      </c>
      <c r="AO265" s="60">
        <f t="shared" si="116"/>
        <v>0</v>
      </c>
      <c r="AP265" s="60">
        <f t="shared" si="117"/>
        <v>0</v>
      </c>
      <c r="AQ265" s="60">
        <f t="shared" si="118"/>
        <v>0</v>
      </c>
      <c r="AR265" s="60">
        <f t="shared" si="119"/>
        <v>0</v>
      </c>
      <c r="AS265" s="68">
        <f t="shared" si="120"/>
        <v>0</v>
      </c>
      <c r="AT265" s="68">
        <f t="shared" si="121"/>
        <v>0</v>
      </c>
      <c r="AU265" s="69" t="str">
        <f t="shared" si="122"/>
        <v/>
      </c>
      <c r="AV265" s="68" t="str">
        <f t="shared" si="123"/>
        <v/>
      </c>
      <c r="AW265" s="67" t="str">
        <f t="shared" si="124"/>
        <v/>
      </c>
      <c r="AX265" s="68" t="str">
        <f t="shared" si="133"/>
        <v/>
      </c>
      <c r="AY265" s="69" t="str">
        <f t="shared" si="134"/>
        <v/>
      </c>
      <c r="AZ265" s="68">
        <f t="shared" si="125"/>
        <v>0</v>
      </c>
      <c r="BA265" s="67" t="str">
        <f t="shared" si="129"/>
        <v/>
      </c>
      <c r="BB265" s="69" t="str">
        <f t="shared" si="126"/>
        <v/>
      </c>
      <c r="BC265" s="68" t="str">
        <f t="shared" si="127"/>
        <v/>
      </c>
      <c r="BD265" s="67" t="str">
        <f t="shared" si="130"/>
        <v/>
      </c>
    </row>
    <row r="266" spans="1:56" ht="12" x14ac:dyDescent="0.3">
      <c r="A266" s="445"/>
      <c r="B266" s="3"/>
      <c r="C266" s="3"/>
      <c r="D266" s="387"/>
      <c r="E266" s="3"/>
      <c r="F266" s="3"/>
      <c r="G266" s="3"/>
      <c r="H266" s="4"/>
      <c r="I266" s="9"/>
      <c r="J266" s="9"/>
      <c r="K266" s="9"/>
      <c r="L266" s="9"/>
      <c r="M266" s="8"/>
      <c r="N266" s="385"/>
      <c r="O266" s="386"/>
      <c r="P266" s="383"/>
      <c r="Q266" s="3"/>
      <c r="R266" s="60"/>
      <c r="S266" s="26">
        <f t="shared" si="131"/>
        <v>0</v>
      </c>
      <c r="T266" s="26">
        <f t="shared" si="99"/>
        <v>0</v>
      </c>
      <c r="U266" s="21">
        <f t="shared" si="100"/>
        <v>0</v>
      </c>
      <c r="V266" s="42" t="str">
        <f t="shared" si="98"/>
        <v/>
      </c>
      <c r="W266" s="26" t="str">
        <f t="shared" si="101"/>
        <v/>
      </c>
      <c r="X266" s="22" t="str">
        <f t="shared" si="102"/>
        <v/>
      </c>
      <c r="Y266" s="22" t="str">
        <f t="shared" si="103"/>
        <v/>
      </c>
      <c r="Z266" s="26" t="str">
        <f t="shared" si="104"/>
        <v/>
      </c>
      <c r="AA266" s="27" t="str">
        <f t="shared" si="105"/>
        <v/>
      </c>
      <c r="AB266" s="69" t="str">
        <f t="shared" si="132"/>
        <v/>
      </c>
      <c r="AC266" s="60">
        <f t="shared" si="135"/>
        <v>0</v>
      </c>
      <c r="AD266" s="70" t="str">
        <f t="shared" si="106"/>
        <v/>
      </c>
      <c r="AE266" s="70" t="str">
        <f t="shared" si="107"/>
        <v/>
      </c>
      <c r="AF266" s="71" t="str">
        <f t="shared" si="128"/>
        <v/>
      </c>
      <c r="AG266" s="69">
        <f t="shared" si="108"/>
        <v>0</v>
      </c>
      <c r="AH266" s="60">
        <f t="shared" si="109"/>
        <v>0</v>
      </c>
      <c r="AI266" s="60">
        <f t="shared" si="110"/>
        <v>0</v>
      </c>
      <c r="AJ266" s="60">
        <f t="shared" si="111"/>
        <v>0</v>
      </c>
      <c r="AK266" s="60">
        <f t="shared" si="112"/>
        <v>0</v>
      </c>
      <c r="AL266" s="60">
        <f t="shared" si="113"/>
        <v>0</v>
      </c>
      <c r="AM266" s="60">
        <f t="shared" si="114"/>
        <v>0</v>
      </c>
      <c r="AN266" s="60">
        <f t="shared" si="115"/>
        <v>0</v>
      </c>
      <c r="AO266" s="60">
        <f t="shared" si="116"/>
        <v>0</v>
      </c>
      <c r="AP266" s="60">
        <f t="shared" si="117"/>
        <v>0</v>
      </c>
      <c r="AQ266" s="60">
        <f t="shared" si="118"/>
        <v>0</v>
      </c>
      <c r="AR266" s="60">
        <f t="shared" si="119"/>
        <v>0</v>
      </c>
      <c r="AS266" s="68">
        <f t="shared" si="120"/>
        <v>0</v>
      </c>
      <c r="AT266" s="68">
        <f t="shared" si="121"/>
        <v>0</v>
      </c>
      <c r="AU266" s="69" t="str">
        <f t="shared" si="122"/>
        <v/>
      </c>
      <c r="AV266" s="68" t="str">
        <f t="shared" si="123"/>
        <v/>
      </c>
      <c r="AW266" s="67" t="str">
        <f t="shared" si="124"/>
        <v/>
      </c>
      <c r="AX266" s="68" t="str">
        <f t="shared" si="133"/>
        <v/>
      </c>
      <c r="AY266" s="69" t="str">
        <f t="shared" si="134"/>
        <v/>
      </c>
      <c r="AZ266" s="68">
        <f t="shared" si="125"/>
        <v>0</v>
      </c>
      <c r="BA266" s="67" t="str">
        <f t="shared" si="129"/>
        <v/>
      </c>
      <c r="BB266" s="69" t="str">
        <f t="shared" si="126"/>
        <v/>
      </c>
      <c r="BC266" s="68" t="str">
        <f t="shared" si="127"/>
        <v/>
      </c>
      <c r="BD266" s="67" t="str">
        <f t="shared" si="130"/>
        <v/>
      </c>
    </row>
    <row r="267" spans="1:56" ht="12" x14ac:dyDescent="0.3">
      <c r="A267" s="445"/>
      <c r="B267" s="3"/>
      <c r="C267" s="3"/>
      <c r="D267" s="387"/>
      <c r="E267" s="3"/>
      <c r="F267" s="3"/>
      <c r="G267" s="3"/>
      <c r="H267" s="4"/>
      <c r="I267" s="9"/>
      <c r="J267" s="9"/>
      <c r="K267" s="9"/>
      <c r="L267" s="9"/>
      <c r="M267" s="8"/>
      <c r="N267" s="385"/>
      <c r="O267" s="386"/>
      <c r="P267" s="383"/>
      <c r="Q267" s="3"/>
      <c r="R267" s="60"/>
      <c r="S267" s="26">
        <f t="shared" si="131"/>
        <v>0</v>
      </c>
      <c r="T267" s="26">
        <f t="shared" si="99"/>
        <v>0</v>
      </c>
      <c r="U267" s="21">
        <f t="shared" si="100"/>
        <v>0</v>
      </c>
      <c r="V267" s="42" t="str">
        <f t="shared" si="98"/>
        <v/>
      </c>
      <c r="W267" s="26" t="str">
        <f t="shared" si="101"/>
        <v/>
      </c>
      <c r="X267" s="22" t="str">
        <f t="shared" si="102"/>
        <v/>
      </c>
      <c r="Y267" s="22" t="str">
        <f t="shared" si="103"/>
        <v/>
      </c>
      <c r="Z267" s="26" t="str">
        <f t="shared" si="104"/>
        <v/>
      </c>
      <c r="AA267" s="27" t="str">
        <f t="shared" si="105"/>
        <v/>
      </c>
      <c r="AB267" s="69" t="str">
        <f t="shared" si="132"/>
        <v/>
      </c>
      <c r="AC267" s="60">
        <f t="shared" si="135"/>
        <v>0</v>
      </c>
      <c r="AD267" s="70" t="str">
        <f t="shared" si="106"/>
        <v/>
      </c>
      <c r="AE267" s="70" t="str">
        <f t="shared" si="107"/>
        <v/>
      </c>
      <c r="AF267" s="71" t="str">
        <f t="shared" si="128"/>
        <v/>
      </c>
      <c r="AG267" s="69">
        <f t="shared" si="108"/>
        <v>0</v>
      </c>
      <c r="AH267" s="60">
        <f t="shared" si="109"/>
        <v>0</v>
      </c>
      <c r="AI267" s="60">
        <f t="shared" si="110"/>
        <v>0</v>
      </c>
      <c r="AJ267" s="60">
        <f t="shared" si="111"/>
        <v>0</v>
      </c>
      <c r="AK267" s="60">
        <f t="shared" si="112"/>
        <v>0</v>
      </c>
      <c r="AL267" s="60">
        <f t="shared" si="113"/>
        <v>0</v>
      </c>
      <c r="AM267" s="60">
        <f t="shared" si="114"/>
        <v>0</v>
      </c>
      <c r="AN267" s="60">
        <f t="shared" si="115"/>
        <v>0</v>
      </c>
      <c r="AO267" s="60">
        <f t="shared" si="116"/>
        <v>0</v>
      </c>
      <c r="AP267" s="60">
        <f t="shared" si="117"/>
        <v>0</v>
      </c>
      <c r="AQ267" s="60">
        <f t="shared" si="118"/>
        <v>0</v>
      </c>
      <c r="AR267" s="60">
        <f t="shared" si="119"/>
        <v>0</v>
      </c>
      <c r="AS267" s="68">
        <f t="shared" si="120"/>
        <v>0</v>
      </c>
      <c r="AT267" s="68">
        <f t="shared" si="121"/>
        <v>0</v>
      </c>
      <c r="AU267" s="69" t="str">
        <f t="shared" si="122"/>
        <v/>
      </c>
      <c r="AV267" s="68" t="str">
        <f t="shared" si="123"/>
        <v/>
      </c>
      <c r="AW267" s="67" t="str">
        <f t="shared" si="124"/>
        <v/>
      </c>
      <c r="AX267" s="68" t="str">
        <f t="shared" si="133"/>
        <v/>
      </c>
      <c r="AY267" s="69" t="str">
        <f t="shared" si="134"/>
        <v/>
      </c>
      <c r="AZ267" s="68">
        <f t="shared" si="125"/>
        <v>0</v>
      </c>
      <c r="BA267" s="67" t="str">
        <f t="shared" si="129"/>
        <v/>
      </c>
      <c r="BB267" s="69" t="str">
        <f t="shared" si="126"/>
        <v/>
      </c>
      <c r="BC267" s="68" t="str">
        <f t="shared" si="127"/>
        <v/>
      </c>
      <c r="BD267" s="67" t="str">
        <f t="shared" si="130"/>
        <v/>
      </c>
    </row>
    <row r="268" spans="1:56" ht="12" x14ac:dyDescent="0.3">
      <c r="A268" s="445"/>
      <c r="B268" s="3"/>
      <c r="C268" s="3"/>
      <c r="D268" s="387"/>
      <c r="E268" s="3"/>
      <c r="F268" s="3"/>
      <c r="G268" s="3"/>
      <c r="H268" s="4"/>
      <c r="I268" s="9"/>
      <c r="J268" s="9"/>
      <c r="K268" s="9"/>
      <c r="L268" s="9"/>
      <c r="M268" s="8"/>
      <c r="N268" s="385"/>
      <c r="O268" s="386"/>
      <c r="P268" s="383"/>
      <c r="Q268" s="3"/>
      <c r="R268" s="60"/>
      <c r="S268" s="26">
        <f t="shared" si="131"/>
        <v>0</v>
      </c>
      <c r="T268" s="26">
        <f t="shared" si="99"/>
        <v>0</v>
      </c>
      <c r="U268" s="21">
        <f t="shared" si="100"/>
        <v>0</v>
      </c>
      <c r="V268" s="42" t="str">
        <f t="shared" si="98"/>
        <v/>
      </c>
      <c r="W268" s="26" t="str">
        <f t="shared" si="101"/>
        <v/>
      </c>
      <c r="X268" s="22" t="str">
        <f t="shared" si="102"/>
        <v/>
      </c>
      <c r="Y268" s="22" t="str">
        <f t="shared" si="103"/>
        <v/>
      </c>
      <c r="Z268" s="26" t="str">
        <f t="shared" si="104"/>
        <v/>
      </c>
      <c r="AA268" s="27" t="str">
        <f t="shared" si="105"/>
        <v/>
      </c>
      <c r="AB268" s="69" t="str">
        <f t="shared" si="132"/>
        <v/>
      </c>
      <c r="AC268" s="60">
        <f t="shared" si="135"/>
        <v>0</v>
      </c>
      <c r="AD268" s="70" t="str">
        <f t="shared" si="106"/>
        <v/>
      </c>
      <c r="AE268" s="70" t="str">
        <f t="shared" si="107"/>
        <v/>
      </c>
      <c r="AF268" s="71" t="str">
        <f t="shared" si="128"/>
        <v/>
      </c>
      <c r="AG268" s="69">
        <f t="shared" si="108"/>
        <v>0</v>
      </c>
      <c r="AH268" s="60">
        <f t="shared" si="109"/>
        <v>0</v>
      </c>
      <c r="AI268" s="60">
        <f t="shared" si="110"/>
        <v>0</v>
      </c>
      <c r="AJ268" s="60">
        <f t="shared" si="111"/>
        <v>0</v>
      </c>
      <c r="AK268" s="60">
        <f t="shared" si="112"/>
        <v>0</v>
      </c>
      <c r="AL268" s="60">
        <f t="shared" si="113"/>
        <v>0</v>
      </c>
      <c r="AM268" s="60">
        <f t="shared" si="114"/>
        <v>0</v>
      </c>
      <c r="AN268" s="60">
        <f t="shared" si="115"/>
        <v>0</v>
      </c>
      <c r="AO268" s="60">
        <f t="shared" si="116"/>
        <v>0</v>
      </c>
      <c r="AP268" s="60">
        <f t="shared" si="117"/>
        <v>0</v>
      </c>
      <c r="AQ268" s="60">
        <f t="shared" si="118"/>
        <v>0</v>
      </c>
      <c r="AR268" s="60">
        <f t="shared" si="119"/>
        <v>0</v>
      </c>
      <c r="AS268" s="68">
        <f t="shared" si="120"/>
        <v>0</v>
      </c>
      <c r="AT268" s="68">
        <f t="shared" si="121"/>
        <v>0</v>
      </c>
      <c r="AU268" s="69" t="str">
        <f t="shared" si="122"/>
        <v/>
      </c>
      <c r="AV268" s="68" t="str">
        <f t="shared" si="123"/>
        <v/>
      </c>
      <c r="AW268" s="67" t="str">
        <f t="shared" si="124"/>
        <v/>
      </c>
      <c r="AX268" s="68" t="str">
        <f t="shared" si="133"/>
        <v/>
      </c>
      <c r="AY268" s="69" t="str">
        <f t="shared" si="134"/>
        <v/>
      </c>
      <c r="AZ268" s="68">
        <f t="shared" si="125"/>
        <v>0</v>
      </c>
      <c r="BA268" s="67" t="str">
        <f t="shared" si="129"/>
        <v/>
      </c>
      <c r="BB268" s="69" t="str">
        <f t="shared" si="126"/>
        <v/>
      </c>
      <c r="BC268" s="68" t="str">
        <f t="shared" si="127"/>
        <v/>
      </c>
      <c r="BD268" s="67" t="str">
        <f t="shared" si="130"/>
        <v/>
      </c>
    </row>
    <row r="269" spans="1:56" ht="12" x14ac:dyDescent="0.3">
      <c r="A269" s="445"/>
      <c r="B269" s="3"/>
      <c r="C269" s="3"/>
      <c r="D269" s="387"/>
      <c r="E269" s="3"/>
      <c r="F269" s="3"/>
      <c r="G269" s="3"/>
      <c r="H269" s="4"/>
      <c r="I269" s="9"/>
      <c r="J269" s="9"/>
      <c r="K269" s="9"/>
      <c r="L269" s="9"/>
      <c r="M269" s="8"/>
      <c r="N269" s="385"/>
      <c r="O269" s="386"/>
      <c r="P269" s="383"/>
      <c r="Q269" s="3"/>
      <c r="R269" s="60"/>
      <c r="S269" s="26">
        <f t="shared" si="131"/>
        <v>0</v>
      </c>
      <c r="T269" s="26">
        <f t="shared" si="99"/>
        <v>0</v>
      </c>
      <c r="U269" s="21">
        <f t="shared" si="100"/>
        <v>0</v>
      </c>
      <c r="V269" s="42" t="str">
        <f t="shared" si="98"/>
        <v/>
      </c>
      <c r="W269" s="26" t="str">
        <f t="shared" si="101"/>
        <v/>
      </c>
      <c r="X269" s="22" t="str">
        <f t="shared" si="102"/>
        <v/>
      </c>
      <c r="Y269" s="22" t="str">
        <f t="shared" si="103"/>
        <v/>
      </c>
      <c r="Z269" s="26" t="str">
        <f t="shared" si="104"/>
        <v/>
      </c>
      <c r="AA269" s="27" t="str">
        <f t="shared" si="105"/>
        <v/>
      </c>
      <c r="AB269" s="69" t="str">
        <f t="shared" si="132"/>
        <v/>
      </c>
      <c r="AC269" s="60">
        <f t="shared" si="135"/>
        <v>0</v>
      </c>
      <c r="AD269" s="70" t="str">
        <f t="shared" si="106"/>
        <v/>
      </c>
      <c r="AE269" s="70" t="str">
        <f t="shared" si="107"/>
        <v/>
      </c>
      <c r="AF269" s="71" t="str">
        <f t="shared" si="128"/>
        <v/>
      </c>
      <c r="AG269" s="69">
        <f t="shared" si="108"/>
        <v>0</v>
      </c>
      <c r="AH269" s="60">
        <f t="shared" si="109"/>
        <v>0</v>
      </c>
      <c r="AI269" s="60">
        <f t="shared" si="110"/>
        <v>0</v>
      </c>
      <c r="AJ269" s="60">
        <f t="shared" si="111"/>
        <v>0</v>
      </c>
      <c r="AK269" s="60">
        <f t="shared" si="112"/>
        <v>0</v>
      </c>
      <c r="AL269" s="60">
        <f t="shared" si="113"/>
        <v>0</v>
      </c>
      <c r="AM269" s="60">
        <f t="shared" si="114"/>
        <v>0</v>
      </c>
      <c r="AN269" s="60">
        <f t="shared" si="115"/>
        <v>0</v>
      </c>
      <c r="AO269" s="60">
        <f t="shared" si="116"/>
        <v>0</v>
      </c>
      <c r="AP269" s="60">
        <f t="shared" si="117"/>
        <v>0</v>
      </c>
      <c r="AQ269" s="60">
        <f t="shared" si="118"/>
        <v>0</v>
      </c>
      <c r="AR269" s="60">
        <f t="shared" si="119"/>
        <v>0</v>
      </c>
      <c r="AS269" s="68">
        <f t="shared" si="120"/>
        <v>0</v>
      </c>
      <c r="AT269" s="68">
        <f t="shared" si="121"/>
        <v>0</v>
      </c>
      <c r="AU269" s="69" t="str">
        <f t="shared" si="122"/>
        <v/>
      </c>
      <c r="AV269" s="68" t="str">
        <f t="shared" si="123"/>
        <v/>
      </c>
      <c r="AW269" s="67" t="str">
        <f t="shared" si="124"/>
        <v/>
      </c>
      <c r="AX269" s="68" t="str">
        <f t="shared" si="133"/>
        <v/>
      </c>
      <c r="AY269" s="69" t="str">
        <f t="shared" si="134"/>
        <v/>
      </c>
      <c r="AZ269" s="68">
        <f t="shared" si="125"/>
        <v>0</v>
      </c>
      <c r="BA269" s="67" t="str">
        <f t="shared" si="129"/>
        <v/>
      </c>
      <c r="BB269" s="69" t="str">
        <f t="shared" si="126"/>
        <v/>
      </c>
      <c r="BC269" s="68" t="str">
        <f t="shared" si="127"/>
        <v/>
      </c>
      <c r="BD269" s="67" t="str">
        <f t="shared" si="130"/>
        <v/>
      </c>
    </row>
    <row r="270" spans="1:56" ht="12" x14ac:dyDescent="0.3">
      <c r="A270" s="445"/>
      <c r="B270" s="3"/>
      <c r="C270" s="3"/>
      <c r="D270" s="387"/>
      <c r="E270" s="3"/>
      <c r="F270" s="3"/>
      <c r="G270" s="3"/>
      <c r="H270" s="4"/>
      <c r="I270" s="9"/>
      <c r="J270" s="9"/>
      <c r="K270" s="9"/>
      <c r="L270" s="9"/>
      <c r="M270" s="8"/>
      <c r="N270" s="385"/>
      <c r="O270" s="386"/>
      <c r="P270" s="383"/>
      <c r="Q270" s="3"/>
      <c r="R270" s="60"/>
      <c r="S270" s="26">
        <f t="shared" si="131"/>
        <v>0</v>
      </c>
      <c r="T270" s="26">
        <f t="shared" si="99"/>
        <v>0</v>
      </c>
      <c r="U270" s="21">
        <f t="shared" si="100"/>
        <v>0</v>
      </c>
      <c r="V270" s="42" t="str">
        <f t="shared" si="98"/>
        <v/>
      </c>
      <c r="W270" s="26" t="str">
        <f t="shared" si="101"/>
        <v/>
      </c>
      <c r="X270" s="22" t="str">
        <f t="shared" si="102"/>
        <v/>
      </c>
      <c r="Y270" s="22" t="str">
        <f t="shared" si="103"/>
        <v/>
      </c>
      <c r="Z270" s="26" t="str">
        <f t="shared" si="104"/>
        <v/>
      </c>
      <c r="AA270" s="27" t="str">
        <f t="shared" si="105"/>
        <v/>
      </c>
      <c r="AB270" s="69" t="str">
        <f t="shared" si="132"/>
        <v/>
      </c>
      <c r="AC270" s="60">
        <f t="shared" si="135"/>
        <v>0</v>
      </c>
      <c r="AD270" s="70" t="str">
        <f t="shared" si="106"/>
        <v/>
      </c>
      <c r="AE270" s="70" t="str">
        <f t="shared" si="107"/>
        <v/>
      </c>
      <c r="AF270" s="71" t="str">
        <f t="shared" si="128"/>
        <v/>
      </c>
      <c r="AG270" s="69">
        <f t="shared" si="108"/>
        <v>0</v>
      </c>
      <c r="AH270" s="60">
        <f t="shared" si="109"/>
        <v>0</v>
      </c>
      <c r="AI270" s="60">
        <f t="shared" si="110"/>
        <v>0</v>
      </c>
      <c r="AJ270" s="60">
        <f t="shared" si="111"/>
        <v>0</v>
      </c>
      <c r="AK270" s="60">
        <f t="shared" si="112"/>
        <v>0</v>
      </c>
      <c r="AL270" s="60">
        <f t="shared" si="113"/>
        <v>0</v>
      </c>
      <c r="AM270" s="60">
        <f t="shared" si="114"/>
        <v>0</v>
      </c>
      <c r="AN270" s="60">
        <f t="shared" si="115"/>
        <v>0</v>
      </c>
      <c r="AO270" s="60">
        <f t="shared" si="116"/>
        <v>0</v>
      </c>
      <c r="AP270" s="60">
        <f t="shared" si="117"/>
        <v>0</v>
      </c>
      <c r="AQ270" s="60">
        <f t="shared" si="118"/>
        <v>0</v>
      </c>
      <c r="AR270" s="60">
        <f t="shared" si="119"/>
        <v>0</v>
      </c>
      <c r="AS270" s="68">
        <f t="shared" si="120"/>
        <v>0</v>
      </c>
      <c r="AT270" s="68">
        <f t="shared" si="121"/>
        <v>0</v>
      </c>
      <c r="AU270" s="69" t="str">
        <f t="shared" si="122"/>
        <v/>
      </c>
      <c r="AV270" s="68" t="str">
        <f t="shared" si="123"/>
        <v/>
      </c>
      <c r="AW270" s="67" t="str">
        <f t="shared" si="124"/>
        <v/>
      </c>
      <c r="AX270" s="68" t="str">
        <f t="shared" si="133"/>
        <v/>
      </c>
      <c r="AY270" s="69" t="str">
        <f t="shared" si="134"/>
        <v/>
      </c>
      <c r="AZ270" s="68">
        <f t="shared" si="125"/>
        <v>0</v>
      </c>
      <c r="BA270" s="67" t="str">
        <f t="shared" si="129"/>
        <v/>
      </c>
      <c r="BB270" s="69" t="str">
        <f t="shared" si="126"/>
        <v/>
      </c>
      <c r="BC270" s="68" t="str">
        <f t="shared" si="127"/>
        <v/>
      </c>
      <c r="BD270" s="67" t="str">
        <f t="shared" si="130"/>
        <v/>
      </c>
    </row>
    <row r="271" spans="1:56" ht="12" x14ac:dyDescent="0.3">
      <c r="A271" s="445"/>
      <c r="B271" s="3"/>
      <c r="C271" s="3"/>
      <c r="D271" s="387"/>
      <c r="E271" s="3"/>
      <c r="F271" s="3"/>
      <c r="G271" s="3"/>
      <c r="H271" s="4"/>
      <c r="I271" s="9"/>
      <c r="J271" s="9"/>
      <c r="K271" s="9"/>
      <c r="L271" s="9"/>
      <c r="M271" s="8"/>
      <c r="N271" s="385"/>
      <c r="O271" s="386"/>
      <c r="P271" s="383"/>
      <c r="Q271" s="3"/>
      <c r="R271" s="60"/>
      <c r="S271" s="26">
        <f t="shared" si="131"/>
        <v>0</v>
      </c>
      <c r="T271" s="26">
        <f t="shared" si="99"/>
        <v>0</v>
      </c>
      <c r="U271" s="21">
        <f t="shared" si="100"/>
        <v>0</v>
      </c>
      <c r="V271" s="42" t="str">
        <f t="shared" si="98"/>
        <v/>
      </c>
      <c r="W271" s="26" t="str">
        <f t="shared" si="101"/>
        <v/>
      </c>
      <c r="X271" s="22" t="str">
        <f t="shared" si="102"/>
        <v/>
      </c>
      <c r="Y271" s="22" t="str">
        <f t="shared" si="103"/>
        <v/>
      </c>
      <c r="Z271" s="26" t="str">
        <f t="shared" si="104"/>
        <v/>
      </c>
      <c r="AA271" s="27" t="str">
        <f t="shared" si="105"/>
        <v/>
      </c>
      <c r="AB271" s="69" t="str">
        <f t="shared" si="132"/>
        <v/>
      </c>
      <c r="AC271" s="60">
        <f t="shared" si="135"/>
        <v>0</v>
      </c>
      <c r="AD271" s="70" t="str">
        <f t="shared" si="106"/>
        <v/>
      </c>
      <c r="AE271" s="70" t="str">
        <f t="shared" si="107"/>
        <v/>
      </c>
      <c r="AF271" s="71" t="str">
        <f t="shared" si="128"/>
        <v/>
      </c>
      <c r="AG271" s="69">
        <f t="shared" si="108"/>
        <v>0</v>
      </c>
      <c r="AH271" s="60">
        <f t="shared" si="109"/>
        <v>0</v>
      </c>
      <c r="AI271" s="60">
        <f t="shared" si="110"/>
        <v>0</v>
      </c>
      <c r="AJ271" s="60">
        <f t="shared" si="111"/>
        <v>0</v>
      </c>
      <c r="AK271" s="60">
        <f t="shared" si="112"/>
        <v>0</v>
      </c>
      <c r="AL271" s="60">
        <f t="shared" si="113"/>
        <v>0</v>
      </c>
      <c r="AM271" s="60">
        <f t="shared" si="114"/>
        <v>0</v>
      </c>
      <c r="AN271" s="60">
        <f t="shared" si="115"/>
        <v>0</v>
      </c>
      <c r="AO271" s="60">
        <f t="shared" si="116"/>
        <v>0</v>
      </c>
      <c r="AP271" s="60">
        <f t="shared" si="117"/>
        <v>0</v>
      </c>
      <c r="AQ271" s="60">
        <f t="shared" si="118"/>
        <v>0</v>
      </c>
      <c r="AR271" s="60">
        <f t="shared" si="119"/>
        <v>0</v>
      </c>
      <c r="AS271" s="68">
        <f t="shared" si="120"/>
        <v>0</v>
      </c>
      <c r="AT271" s="68">
        <f t="shared" si="121"/>
        <v>0</v>
      </c>
      <c r="AU271" s="69" t="str">
        <f t="shared" si="122"/>
        <v/>
      </c>
      <c r="AV271" s="68" t="str">
        <f t="shared" si="123"/>
        <v/>
      </c>
      <c r="AW271" s="67" t="str">
        <f t="shared" si="124"/>
        <v/>
      </c>
      <c r="AX271" s="68" t="str">
        <f t="shared" si="133"/>
        <v/>
      </c>
      <c r="AY271" s="69" t="str">
        <f t="shared" si="134"/>
        <v/>
      </c>
      <c r="AZ271" s="68">
        <f t="shared" si="125"/>
        <v>0</v>
      </c>
      <c r="BA271" s="67" t="str">
        <f t="shared" si="129"/>
        <v/>
      </c>
      <c r="BB271" s="69" t="str">
        <f t="shared" si="126"/>
        <v/>
      </c>
      <c r="BC271" s="68" t="str">
        <f t="shared" si="127"/>
        <v/>
      </c>
      <c r="BD271" s="67" t="str">
        <f t="shared" si="130"/>
        <v/>
      </c>
    </row>
    <row r="272" spans="1:56" ht="12" x14ac:dyDescent="0.3">
      <c r="A272" s="445"/>
      <c r="B272" s="3"/>
      <c r="C272" s="3"/>
      <c r="D272" s="387"/>
      <c r="E272" s="3"/>
      <c r="F272" s="3"/>
      <c r="G272" s="3"/>
      <c r="H272" s="4"/>
      <c r="I272" s="9"/>
      <c r="J272" s="9"/>
      <c r="K272" s="9"/>
      <c r="L272" s="9"/>
      <c r="M272" s="8"/>
      <c r="N272" s="385"/>
      <c r="O272" s="386"/>
      <c r="P272" s="383" t="str">
        <f t="shared" ref="P272:P297" si="136">IF(S272=1,(O272-M272)*1.341*J272*L272*N272*10^-3,"")</f>
        <v/>
      </c>
      <c r="Q272" s="3"/>
      <c r="R272" s="60"/>
      <c r="S272" s="26">
        <f t="shared" si="0"/>
        <v>0</v>
      </c>
      <c r="T272" s="26">
        <f t="shared" ref="T272:T315" si="137">IF(ISBLANK(G272),0,IF(AND($C$11&gt;2014,D272=$C$382,G272&lt;&gt;$E$385),1,IF(AND(G272&lt;&gt;$E$384,D272=$C$382,$C$11&lt;2015,OR(AND(H272=$F$384,$C$11&gt;2011),AND(H272=$F$385,$C$11&gt;2010))),1,0)))</f>
        <v>0</v>
      </c>
      <c r="U272" s="21">
        <f t="shared" ref="U272:U315" si="138">IF(AND(G272&lt;&gt;$E$383,D272=$C$382,C272=$B$381,$C$11&gt;2005,OR(AND(H272=$F$384,$C$11&lt;2012),AND(H272=$F$385,$C$11&lt;2011))),1,IF(AND(G272=$E$383,D272=$C$382,C272&lt;&gt;$B$381,$C$11&gt;2005,OR(AND(H272=$F$384,$C$11&lt;2012),AND(H272=$F$385,$C$11&lt;2011))),1,0))</f>
        <v>0</v>
      </c>
      <c r="V272" s="42" t="str">
        <f t="shared" ref="V272:V313" si="139">G272&amp;F272&amp;H272</f>
        <v/>
      </c>
      <c r="W272" s="26" t="str">
        <f t="shared" si="101"/>
        <v/>
      </c>
      <c r="X272" s="22" t="str">
        <f t="shared" si="102"/>
        <v/>
      </c>
      <c r="Y272" s="22" t="str">
        <f t="shared" si="103"/>
        <v/>
      </c>
      <c r="Z272" s="26" t="str">
        <f t="shared" si="104"/>
        <v/>
      </c>
      <c r="AA272" s="27" t="str">
        <f t="shared" si="105"/>
        <v/>
      </c>
      <c r="AB272" s="69" t="str">
        <f t="shared" si="132"/>
        <v/>
      </c>
      <c r="AC272" s="60">
        <f t="shared" si="135"/>
        <v>0</v>
      </c>
      <c r="AD272" s="70" t="str">
        <f t="shared" si="106"/>
        <v/>
      </c>
      <c r="AE272" s="70" t="str">
        <f t="shared" si="107"/>
        <v/>
      </c>
      <c r="AF272" s="71" t="str">
        <f t="shared" si="128"/>
        <v/>
      </c>
      <c r="AG272" s="69">
        <f t="shared" si="108"/>
        <v>0</v>
      </c>
      <c r="AH272" s="60">
        <f t="shared" si="109"/>
        <v>0</v>
      </c>
      <c r="AI272" s="60">
        <f t="shared" si="110"/>
        <v>0</v>
      </c>
      <c r="AJ272" s="60">
        <f t="shared" si="111"/>
        <v>0</v>
      </c>
      <c r="AK272" s="60">
        <f t="shared" si="112"/>
        <v>0</v>
      </c>
      <c r="AL272" s="60">
        <f t="shared" si="113"/>
        <v>0</v>
      </c>
      <c r="AM272" s="60">
        <f t="shared" si="114"/>
        <v>0</v>
      </c>
      <c r="AN272" s="60">
        <f t="shared" si="115"/>
        <v>0</v>
      </c>
      <c r="AO272" s="60">
        <f t="shared" si="116"/>
        <v>0</v>
      </c>
      <c r="AP272" s="60">
        <f t="shared" si="117"/>
        <v>0</v>
      </c>
      <c r="AQ272" s="60">
        <f t="shared" si="118"/>
        <v>0</v>
      </c>
      <c r="AR272" s="60">
        <f t="shared" si="119"/>
        <v>0</v>
      </c>
      <c r="AS272" s="68">
        <f t="shared" si="120"/>
        <v>0</v>
      </c>
      <c r="AT272" s="68">
        <f t="shared" si="121"/>
        <v>0</v>
      </c>
      <c r="AU272" s="69" t="str">
        <f t="shared" si="122"/>
        <v/>
      </c>
      <c r="AV272" s="68" t="str">
        <f t="shared" si="123"/>
        <v/>
      </c>
      <c r="AW272" s="67" t="str">
        <f t="shared" si="124"/>
        <v/>
      </c>
      <c r="AX272" s="68" t="str">
        <f t="shared" si="133"/>
        <v/>
      </c>
      <c r="AY272" s="69" t="str">
        <f t="shared" si="134"/>
        <v/>
      </c>
      <c r="AZ272" s="68">
        <f t="shared" si="125"/>
        <v>0</v>
      </c>
      <c r="BA272" s="67" t="str">
        <f t="shared" si="129"/>
        <v/>
      </c>
      <c r="BB272" s="69" t="str">
        <f t="shared" si="126"/>
        <v/>
      </c>
      <c r="BC272" s="68" t="str">
        <f t="shared" si="127"/>
        <v/>
      </c>
      <c r="BD272" s="67" t="str">
        <f t="shared" si="130"/>
        <v/>
      </c>
    </row>
    <row r="273" spans="1:56" ht="12" x14ac:dyDescent="0.3">
      <c r="A273" s="445"/>
      <c r="B273" s="3"/>
      <c r="C273" s="3"/>
      <c r="D273" s="387"/>
      <c r="E273" s="3"/>
      <c r="F273" s="3"/>
      <c r="G273" s="3"/>
      <c r="H273" s="4"/>
      <c r="I273" s="9"/>
      <c r="J273" s="9"/>
      <c r="K273" s="9"/>
      <c r="L273" s="9"/>
      <c r="M273" s="8"/>
      <c r="N273" s="385"/>
      <c r="O273" s="386"/>
      <c r="P273" s="383" t="str">
        <f t="shared" si="136"/>
        <v/>
      </c>
      <c r="Q273" s="3"/>
      <c r="R273" s="60"/>
      <c r="S273" s="26">
        <f t="shared" si="0"/>
        <v>0</v>
      </c>
      <c r="T273" s="26">
        <f t="shared" si="137"/>
        <v>0</v>
      </c>
      <c r="U273" s="21">
        <f t="shared" si="138"/>
        <v>0</v>
      </c>
      <c r="V273" s="42" t="str">
        <f t="shared" si="139"/>
        <v/>
      </c>
      <c r="W273" s="26" t="str">
        <f t="shared" ref="W273:W310" si="140">IF(AND(C273=$B$382,D273=$C$381,G273=$E$383,F273=$D$382,$C$11&lt;2013,H273=$F$384),0.2,IF(AND(C273=$B$382,F273=$D$382,G273=$E$383,H273=$F$385,$C$11&lt;2013),0.24,""))</f>
        <v/>
      </c>
      <c r="X273" s="22" t="str">
        <f t="shared" ref="X273:X296" si="141">IF(AND(S273&lt;&gt;0,C273=$B$382,W273=""),IF(VLOOKUP(V273,$S$319:$AA$360,5,FALSE)&lt;&gt;0,VLOOKUP(V273,$S$319:$AA$360,5,FALSE),""),"")</f>
        <v/>
      </c>
      <c r="Y273" s="22" t="str">
        <f t="shared" ref="Y273:Y307" si="142">IF(AND(S273&lt;&gt;0,C273=$B$381,W273=""),IF(VLOOKUP(V273,$S$319:$AA$360,7,FALSE)&lt;&gt;0,VLOOKUP(V273,$S$319:$AA$360,7,FALSE),""),"")</f>
        <v/>
      </c>
      <c r="Z273" s="26" t="str">
        <f t="shared" ref="Z273:Z312" si="143">IF(AND(S273&lt;&gt;0,C273=$B$382),VLOOKUP(V273,$S$319:$AA$360,6,FALSE),"")</f>
        <v/>
      </c>
      <c r="AA273" s="27" t="str">
        <f t="shared" ref="AA273:AA312" si="144">IF(AND(S273&lt;&gt;0,C273=$B$381),VLOOKUP(V273,$S$319:$AA$360,8,FALSE),"")</f>
        <v/>
      </c>
      <c r="AB273" s="69" t="str">
        <f t="shared" si="132"/>
        <v/>
      </c>
      <c r="AC273" s="60">
        <f t="shared" si="2"/>
        <v>0</v>
      </c>
      <c r="AD273" s="70" t="str">
        <f t="shared" ref="AD273:AD309" si="145">IF(C273=$B$381,IF(H273=$F$384,$B$402,$B$401),IF(AND(H273=$F$385,G273=$E$382),$B$400,IF(AND(H273=$F$385,G273=$E$383),$B$399,"")))</f>
        <v/>
      </c>
      <c r="AE273" s="70" t="str">
        <f t="shared" ref="AE273:AE314" si="146">IF(AND(C273=$B$382,H273=$F$384), IF(G273=$E$381,$B$398,IF(G273=$E$382,$B$397,IF(G273=$E$383,$B$396,IF(G273=$E$384,$B$395,"")))),"")</f>
        <v/>
      </c>
      <c r="AF273" s="71" t="str">
        <f t="shared" si="128"/>
        <v/>
      </c>
      <c r="AG273" s="69">
        <f t="shared" ref="AG273:AG313" si="147">IF(G273=$E$381,1,0)</f>
        <v>0</v>
      </c>
      <c r="AH273" s="60">
        <f t="shared" ref="AH273:AH313" si="148">IF(G273=$E$382,1,0)</f>
        <v>0</v>
      </c>
      <c r="AI273" s="60">
        <f t="shared" ref="AI273:AI312" si="149">IF(G273=$E$383,1,0)</f>
        <v>0</v>
      </c>
      <c r="AJ273" s="60">
        <f t="shared" ref="AJ273:AJ312" si="150">IF(G273=$E$384,1,0)</f>
        <v>0</v>
      </c>
      <c r="AK273" s="60">
        <f t="shared" ref="AK273:AK311" si="151">IF(G273=$E$385,1,0)</f>
        <v>0</v>
      </c>
      <c r="AL273" s="60">
        <f t="shared" ref="AL273:AL313" si="152">IF(C273=$B$381,1,0)</f>
        <v>0</v>
      </c>
      <c r="AM273" s="60">
        <f t="shared" ref="AM273:AM311" si="153">IF(C273=$B$382,1,0)</f>
        <v>0</v>
      </c>
      <c r="AN273" s="60">
        <f t="shared" ref="AN273:AN313" si="154">IF(H273=$F$384,1,0)</f>
        <v>0</v>
      </c>
      <c r="AO273" s="60">
        <f t="shared" ref="AO273:AO311" si="155">IF(H273=$F$385,1,0)</f>
        <v>0</v>
      </c>
      <c r="AP273" s="60">
        <f t="shared" ref="AP273:AP311" si="156">IF(F273=$D$382,1,0)</f>
        <v>0</v>
      </c>
      <c r="AQ273" s="60">
        <f t="shared" ref="AQ273:AQ312" si="157">IF(F273=$D$381,1,0)</f>
        <v>0</v>
      </c>
      <c r="AR273" s="60">
        <f t="shared" ref="AR273:AR311" si="158">IF(F273=$D$383,1,0)</f>
        <v>0</v>
      </c>
      <c r="AS273" s="68">
        <f t="shared" ref="AS273:AS310" si="159">IF(AND(G273=$E$385,P273&lt;0),L273,0)</f>
        <v>0</v>
      </c>
      <c r="AT273" s="68">
        <f t="shared" ref="AT273:AT310" si="160">IF(AND(P273&lt;&gt;"",G273=$E$385),L273,0)</f>
        <v>0</v>
      </c>
      <c r="AU273" s="69" t="str">
        <f t="shared" ref="AU273:AU314" si="161">IF(AND(D273=$C$382,F273=$D$381,C273=$B$381,P273&lt;0,P273&lt;&gt;""),L273,"")</f>
        <v/>
      </c>
      <c r="AV273" s="68" t="str">
        <f t="shared" ref="AV273:AV314" si="162">IF(AND(D273=$C$382,C273=$B$381,F273=$D$381,P273&lt;&gt;""),L273,"")</f>
        <v/>
      </c>
      <c r="AW273" s="67" t="str">
        <f t="shared" ref="AW273:AW314" si="163">IF(AND(S273=1,C273=$B$382,O273&lt;&gt;""),(O273-M273)*1.341*J273*L273*N273*10^-3,"")</f>
        <v/>
      </c>
      <c r="AX273" s="68" t="str">
        <f t="shared" si="133"/>
        <v/>
      </c>
      <c r="AY273" s="69" t="str">
        <f t="shared" si="134"/>
        <v/>
      </c>
      <c r="AZ273" s="68">
        <f t="shared" ref="AZ273:AZ313" si="164">IF(AND(S273=1,AW273&lt;&gt;0, AW273&lt;&gt;""),MATCH(AY273,$AX$14:$AX$315,0),0)</f>
        <v>0</v>
      </c>
      <c r="BA273" s="67" t="str">
        <f t="shared" si="129"/>
        <v/>
      </c>
      <c r="BB273" s="69" t="str">
        <f t="shared" ref="BB273:BB313" si="165">IF(AND(F273=$D$383,OR(G273&lt;&gt;$E$385,C273&lt;&gt;$B$382)),$B$388,IF(AND(C273=$B$381,OR(G273=$E$384,G273=$E$385)),$B$392,IF(AB273=1,$B$389,IF(BA273=1,$B$393,""))))</f>
        <v/>
      </c>
      <c r="BC273" s="68" t="str">
        <f t="shared" ref="BC273:BC315" si="166">IF(AND(D273=$C$382,N273&lt;&gt;"",N273&lt;1),$B$387,IF(F663=0,$B$391,IF(AC273=1,$B$390,IF(OR(T273=1,U273=1),$B$394,""))))</f>
        <v/>
      </c>
      <c r="BD273" s="67" t="str">
        <f t="shared" si="130"/>
        <v/>
      </c>
    </row>
    <row r="274" spans="1:56" ht="12" x14ac:dyDescent="0.3">
      <c r="A274" s="445"/>
      <c r="B274" s="3"/>
      <c r="C274" s="3"/>
      <c r="D274" s="387"/>
      <c r="E274" s="3"/>
      <c r="F274" s="3"/>
      <c r="G274" s="3"/>
      <c r="H274" s="4"/>
      <c r="I274" s="9"/>
      <c r="J274" s="9"/>
      <c r="K274" s="9"/>
      <c r="L274" s="9"/>
      <c r="M274" s="8"/>
      <c r="N274" s="385"/>
      <c r="O274" s="386"/>
      <c r="P274" s="383" t="str">
        <f t="shared" si="136"/>
        <v/>
      </c>
      <c r="Q274" s="3"/>
      <c r="R274" s="60"/>
      <c r="S274" s="26">
        <f t="shared" si="0"/>
        <v>0</v>
      </c>
      <c r="T274" s="26">
        <f t="shared" si="137"/>
        <v>0</v>
      </c>
      <c r="U274" s="21">
        <f t="shared" si="138"/>
        <v>0</v>
      </c>
      <c r="V274" s="42" t="str">
        <f t="shared" si="139"/>
        <v/>
      </c>
      <c r="W274" s="26" t="str">
        <f t="shared" si="140"/>
        <v/>
      </c>
      <c r="X274" s="22" t="str">
        <f t="shared" si="141"/>
        <v/>
      </c>
      <c r="Y274" s="22" t="str">
        <f t="shared" si="142"/>
        <v/>
      </c>
      <c r="Z274" s="26" t="str">
        <f t="shared" si="143"/>
        <v/>
      </c>
      <c r="AA274" s="27" t="str">
        <f t="shared" si="144"/>
        <v/>
      </c>
      <c r="AB274" s="69" t="str">
        <f t="shared" si="132"/>
        <v/>
      </c>
      <c r="AC274" s="60">
        <f t="shared" si="2"/>
        <v>0</v>
      </c>
      <c r="AD274" s="70" t="str">
        <f t="shared" si="145"/>
        <v/>
      </c>
      <c r="AE274" s="70" t="str">
        <f t="shared" si="146"/>
        <v/>
      </c>
      <c r="AF274" s="71" t="str">
        <f t="shared" si="128"/>
        <v/>
      </c>
      <c r="AG274" s="69">
        <f t="shared" si="147"/>
        <v>0</v>
      </c>
      <c r="AH274" s="60">
        <f t="shared" si="148"/>
        <v>0</v>
      </c>
      <c r="AI274" s="60">
        <f t="shared" si="149"/>
        <v>0</v>
      </c>
      <c r="AJ274" s="60">
        <f t="shared" si="150"/>
        <v>0</v>
      </c>
      <c r="AK274" s="60">
        <f t="shared" si="151"/>
        <v>0</v>
      </c>
      <c r="AL274" s="60">
        <f t="shared" si="152"/>
        <v>0</v>
      </c>
      <c r="AM274" s="60">
        <f t="shared" si="153"/>
        <v>0</v>
      </c>
      <c r="AN274" s="60">
        <f t="shared" si="154"/>
        <v>0</v>
      </c>
      <c r="AO274" s="60">
        <f t="shared" si="155"/>
        <v>0</v>
      </c>
      <c r="AP274" s="60">
        <f t="shared" si="156"/>
        <v>0</v>
      </c>
      <c r="AQ274" s="60">
        <f t="shared" si="157"/>
        <v>0</v>
      </c>
      <c r="AR274" s="60">
        <f t="shared" si="158"/>
        <v>0</v>
      </c>
      <c r="AS274" s="68">
        <f t="shared" si="159"/>
        <v>0</v>
      </c>
      <c r="AT274" s="68">
        <f t="shared" si="160"/>
        <v>0</v>
      </c>
      <c r="AU274" s="69" t="str">
        <f t="shared" si="161"/>
        <v/>
      </c>
      <c r="AV274" s="68" t="str">
        <f t="shared" si="162"/>
        <v/>
      </c>
      <c r="AW274" s="67" t="str">
        <f t="shared" si="163"/>
        <v/>
      </c>
      <c r="AX274" s="68" t="str">
        <f t="shared" si="133"/>
        <v/>
      </c>
      <c r="AY274" s="69" t="str">
        <f t="shared" si="134"/>
        <v/>
      </c>
      <c r="AZ274" s="68">
        <f t="shared" si="164"/>
        <v>0</v>
      </c>
      <c r="BA274" s="67" t="str">
        <f t="shared" si="129"/>
        <v/>
      </c>
      <c r="BB274" s="69" t="str">
        <f t="shared" si="165"/>
        <v/>
      </c>
      <c r="BC274" s="68" t="str">
        <f t="shared" si="166"/>
        <v/>
      </c>
      <c r="BD274" s="67" t="str">
        <f t="shared" si="130"/>
        <v/>
      </c>
    </row>
    <row r="275" spans="1:56" ht="12" x14ac:dyDescent="0.3">
      <c r="A275" s="445"/>
      <c r="B275" s="3"/>
      <c r="C275" s="3"/>
      <c r="D275" s="387"/>
      <c r="E275" s="3"/>
      <c r="F275" s="3"/>
      <c r="G275" s="3"/>
      <c r="H275" s="4"/>
      <c r="I275" s="9"/>
      <c r="J275" s="9"/>
      <c r="K275" s="9"/>
      <c r="L275" s="9"/>
      <c r="M275" s="8"/>
      <c r="N275" s="385"/>
      <c r="O275" s="386"/>
      <c r="P275" s="383" t="str">
        <f t="shared" si="136"/>
        <v/>
      </c>
      <c r="Q275" s="3"/>
      <c r="R275" s="60"/>
      <c r="S275" s="26">
        <f t="shared" si="0"/>
        <v>0</v>
      </c>
      <c r="T275" s="26">
        <f t="shared" si="137"/>
        <v>0</v>
      </c>
      <c r="U275" s="21">
        <f t="shared" si="138"/>
        <v>0</v>
      </c>
      <c r="V275" s="42" t="str">
        <f t="shared" si="139"/>
        <v/>
      </c>
      <c r="W275" s="26" t="str">
        <f t="shared" si="140"/>
        <v/>
      </c>
      <c r="X275" s="22" t="str">
        <f t="shared" si="141"/>
        <v/>
      </c>
      <c r="Y275" s="22" t="str">
        <f t="shared" si="142"/>
        <v/>
      </c>
      <c r="Z275" s="26" t="str">
        <f t="shared" si="143"/>
        <v/>
      </c>
      <c r="AA275" s="27" t="str">
        <f t="shared" si="144"/>
        <v/>
      </c>
      <c r="AB275" s="69" t="str">
        <f t="shared" si="132"/>
        <v/>
      </c>
      <c r="AC275" s="60">
        <f t="shared" si="2"/>
        <v>0</v>
      </c>
      <c r="AD275" s="70" t="str">
        <f t="shared" si="145"/>
        <v/>
      </c>
      <c r="AE275" s="70" t="str">
        <f t="shared" si="146"/>
        <v/>
      </c>
      <c r="AF275" s="71" t="str">
        <f t="shared" si="128"/>
        <v/>
      </c>
      <c r="AG275" s="69">
        <f t="shared" si="147"/>
        <v>0</v>
      </c>
      <c r="AH275" s="60">
        <f t="shared" si="148"/>
        <v>0</v>
      </c>
      <c r="AI275" s="60">
        <f t="shared" si="149"/>
        <v>0</v>
      </c>
      <c r="AJ275" s="60">
        <f t="shared" si="150"/>
        <v>0</v>
      </c>
      <c r="AK275" s="60">
        <f t="shared" si="151"/>
        <v>0</v>
      </c>
      <c r="AL275" s="60">
        <f t="shared" si="152"/>
        <v>0</v>
      </c>
      <c r="AM275" s="60">
        <f t="shared" si="153"/>
        <v>0</v>
      </c>
      <c r="AN275" s="60">
        <f t="shared" si="154"/>
        <v>0</v>
      </c>
      <c r="AO275" s="60">
        <f t="shared" si="155"/>
        <v>0</v>
      </c>
      <c r="AP275" s="60">
        <f t="shared" si="156"/>
        <v>0</v>
      </c>
      <c r="AQ275" s="60">
        <f t="shared" si="157"/>
        <v>0</v>
      </c>
      <c r="AR275" s="60">
        <f t="shared" si="158"/>
        <v>0</v>
      </c>
      <c r="AS275" s="68">
        <f t="shared" si="159"/>
        <v>0</v>
      </c>
      <c r="AT275" s="68">
        <f t="shared" si="160"/>
        <v>0</v>
      </c>
      <c r="AU275" s="69" t="str">
        <f t="shared" si="161"/>
        <v/>
      </c>
      <c r="AV275" s="68" t="str">
        <f t="shared" si="162"/>
        <v/>
      </c>
      <c r="AW275" s="67" t="str">
        <f t="shared" si="163"/>
        <v/>
      </c>
      <c r="AX275" s="68" t="str">
        <f t="shared" si="133"/>
        <v/>
      </c>
      <c r="AY275" s="69" t="str">
        <f t="shared" si="134"/>
        <v/>
      </c>
      <c r="AZ275" s="68">
        <f t="shared" si="164"/>
        <v>0</v>
      </c>
      <c r="BA275" s="67" t="str">
        <f t="shared" si="129"/>
        <v/>
      </c>
      <c r="BB275" s="69" t="str">
        <f t="shared" si="165"/>
        <v/>
      </c>
      <c r="BC275" s="68" t="str">
        <f t="shared" si="166"/>
        <v/>
      </c>
      <c r="BD275" s="67" t="str">
        <f t="shared" si="130"/>
        <v/>
      </c>
    </row>
    <row r="276" spans="1:56" ht="12" x14ac:dyDescent="0.3">
      <c r="A276" s="445"/>
      <c r="B276" s="3"/>
      <c r="C276" s="3"/>
      <c r="D276" s="387"/>
      <c r="E276" s="3"/>
      <c r="F276" s="3"/>
      <c r="G276" s="3"/>
      <c r="H276" s="4"/>
      <c r="I276" s="9"/>
      <c r="J276" s="9"/>
      <c r="K276" s="9"/>
      <c r="L276" s="9"/>
      <c r="M276" s="8"/>
      <c r="N276" s="385"/>
      <c r="O276" s="386"/>
      <c r="P276" s="383" t="str">
        <f t="shared" si="136"/>
        <v/>
      </c>
      <c r="Q276" s="3"/>
      <c r="R276" s="60"/>
      <c r="S276" s="26">
        <f t="shared" si="0"/>
        <v>0</v>
      </c>
      <c r="T276" s="26">
        <f t="shared" si="137"/>
        <v>0</v>
      </c>
      <c r="U276" s="21">
        <f t="shared" si="138"/>
        <v>0</v>
      </c>
      <c r="V276" s="42" t="str">
        <f t="shared" si="139"/>
        <v/>
      </c>
      <c r="W276" s="26" t="str">
        <f t="shared" si="140"/>
        <v/>
      </c>
      <c r="X276" s="22" t="str">
        <f t="shared" si="141"/>
        <v/>
      </c>
      <c r="Y276" s="22" t="str">
        <f t="shared" si="142"/>
        <v/>
      </c>
      <c r="Z276" s="26" t="str">
        <f t="shared" si="143"/>
        <v/>
      </c>
      <c r="AA276" s="27" t="str">
        <f t="shared" si="144"/>
        <v/>
      </c>
      <c r="AB276" s="69" t="str">
        <f t="shared" si="132"/>
        <v/>
      </c>
      <c r="AC276" s="60">
        <f t="shared" si="2"/>
        <v>0</v>
      </c>
      <c r="AD276" s="70" t="str">
        <f t="shared" si="145"/>
        <v/>
      </c>
      <c r="AE276" s="70" t="str">
        <f t="shared" si="146"/>
        <v/>
      </c>
      <c r="AF276" s="71" t="str">
        <f t="shared" si="128"/>
        <v/>
      </c>
      <c r="AG276" s="69">
        <f t="shared" si="147"/>
        <v>0</v>
      </c>
      <c r="AH276" s="60">
        <f t="shared" si="148"/>
        <v>0</v>
      </c>
      <c r="AI276" s="60">
        <f t="shared" si="149"/>
        <v>0</v>
      </c>
      <c r="AJ276" s="60">
        <f t="shared" si="150"/>
        <v>0</v>
      </c>
      <c r="AK276" s="60">
        <f t="shared" si="151"/>
        <v>0</v>
      </c>
      <c r="AL276" s="60">
        <f t="shared" si="152"/>
        <v>0</v>
      </c>
      <c r="AM276" s="60">
        <f t="shared" si="153"/>
        <v>0</v>
      </c>
      <c r="AN276" s="60">
        <f t="shared" si="154"/>
        <v>0</v>
      </c>
      <c r="AO276" s="60">
        <f t="shared" si="155"/>
        <v>0</v>
      </c>
      <c r="AP276" s="60">
        <f t="shared" si="156"/>
        <v>0</v>
      </c>
      <c r="AQ276" s="60">
        <f t="shared" si="157"/>
        <v>0</v>
      </c>
      <c r="AR276" s="60">
        <f t="shared" si="158"/>
        <v>0</v>
      </c>
      <c r="AS276" s="68">
        <f t="shared" si="159"/>
        <v>0</v>
      </c>
      <c r="AT276" s="68">
        <f t="shared" si="160"/>
        <v>0</v>
      </c>
      <c r="AU276" s="69" t="str">
        <f t="shared" si="161"/>
        <v/>
      </c>
      <c r="AV276" s="68" t="str">
        <f t="shared" si="162"/>
        <v/>
      </c>
      <c r="AW276" s="67" t="str">
        <f t="shared" si="163"/>
        <v/>
      </c>
      <c r="AX276" s="68" t="str">
        <f t="shared" si="133"/>
        <v/>
      </c>
      <c r="AY276" s="69" t="str">
        <f t="shared" si="134"/>
        <v/>
      </c>
      <c r="AZ276" s="68">
        <f t="shared" si="164"/>
        <v>0</v>
      </c>
      <c r="BA276" s="67" t="str">
        <f t="shared" si="129"/>
        <v/>
      </c>
      <c r="BB276" s="69" t="str">
        <f t="shared" si="165"/>
        <v/>
      </c>
      <c r="BC276" s="68" t="str">
        <f t="shared" si="166"/>
        <v/>
      </c>
      <c r="BD276" s="67" t="str">
        <f t="shared" si="130"/>
        <v/>
      </c>
    </row>
    <row r="277" spans="1:56" ht="12" x14ac:dyDescent="0.3">
      <c r="A277" s="445"/>
      <c r="B277" s="3"/>
      <c r="C277" s="3"/>
      <c r="D277" s="387"/>
      <c r="E277" s="3"/>
      <c r="F277" s="3"/>
      <c r="G277" s="3"/>
      <c r="H277" s="4"/>
      <c r="I277" s="9"/>
      <c r="J277" s="9"/>
      <c r="K277" s="9"/>
      <c r="L277" s="9"/>
      <c r="M277" s="8"/>
      <c r="N277" s="385"/>
      <c r="O277" s="386"/>
      <c r="P277" s="383" t="str">
        <f t="shared" si="136"/>
        <v/>
      </c>
      <c r="Q277" s="3"/>
      <c r="R277" s="60"/>
      <c r="S277" s="26">
        <f t="shared" si="0"/>
        <v>0</v>
      </c>
      <c r="T277" s="26">
        <f t="shared" si="137"/>
        <v>0</v>
      </c>
      <c r="U277" s="21">
        <f t="shared" si="138"/>
        <v>0</v>
      </c>
      <c r="V277" s="42" t="str">
        <f t="shared" si="139"/>
        <v/>
      </c>
      <c r="W277" s="26" t="str">
        <f t="shared" si="140"/>
        <v/>
      </c>
      <c r="X277" s="22" t="str">
        <f t="shared" si="141"/>
        <v/>
      </c>
      <c r="Y277" s="22" t="str">
        <f t="shared" si="142"/>
        <v/>
      </c>
      <c r="Z277" s="26" t="str">
        <f t="shared" si="143"/>
        <v/>
      </c>
      <c r="AA277" s="27" t="str">
        <f t="shared" si="144"/>
        <v/>
      </c>
      <c r="AB277" s="69" t="str">
        <f t="shared" si="132"/>
        <v/>
      </c>
      <c r="AC277" s="60">
        <f t="shared" si="2"/>
        <v>0</v>
      </c>
      <c r="AD277" s="70" t="str">
        <f t="shared" si="145"/>
        <v/>
      </c>
      <c r="AE277" s="70" t="str">
        <f t="shared" si="146"/>
        <v/>
      </c>
      <c r="AF277" s="71" t="str">
        <f t="shared" si="128"/>
        <v/>
      </c>
      <c r="AG277" s="69">
        <f t="shared" si="147"/>
        <v>0</v>
      </c>
      <c r="AH277" s="60">
        <f t="shared" si="148"/>
        <v>0</v>
      </c>
      <c r="AI277" s="60">
        <f t="shared" si="149"/>
        <v>0</v>
      </c>
      <c r="AJ277" s="60">
        <f t="shared" si="150"/>
        <v>0</v>
      </c>
      <c r="AK277" s="60">
        <f t="shared" si="151"/>
        <v>0</v>
      </c>
      <c r="AL277" s="60">
        <f t="shared" si="152"/>
        <v>0</v>
      </c>
      <c r="AM277" s="60">
        <f t="shared" si="153"/>
        <v>0</v>
      </c>
      <c r="AN277" s="60">
        <f t="shared" si="154"/>
        <v>0</v>
      </c>
      <c r="AO277" s="60">
        <f t="shared" si="155"/>
        <v>0</v>
      </c>
      <c r="AP277" s="60">
        <f t="shared" si="156"/>
        <v>0</v>
      </c>
      <c r="AQ277" s="60">
        <f t="shared" si="157"/>
        <v>0</v>
      </c>
      <c r="AR277" s="60">
        <f t="shared" si="158"/>
        <v>0</v>
      </c>
      <c r="AS277" s="68">
        <f t="shared" si="159"/>
        <v>0</v>
      </c>
      <c r="AT277" s="68">
        <f t="shared" si="160"/>
        <v>0</v>
      </c>
      <c r="AU277" s="69" t="str">
        <f t="shared" si="161"/>
        <v/>
      </c>
      <c r="AV277" s="68" t="str">
        <f t="shared" si="162"/>
        <v/>
      </c>
      <c r="AW277" s="67" t="str">
        <f t="shared" si="163"/>
        <v/>
      </c>
      <c r="AX277" s="68" t="str">
        <f t="shared" si="133"/>
        <v/>
      </c>
      <c r="AY277" s="69" t="str">
        <f t="shared" si="134"/>
        <v/>
      </c>
      <c r="AZ277" s="68">
        <f t="shared" si="164"/>
        <v>0</v>
      </c>
      <c r="BA277" s="67" t="str">
        <f t="shared" si="129"/>
        <v/>
      </c>
      <c r="BB277" s="69" t="str">
        <f t="shared" si="165"/>
        <v/>
      </c>
      <c r="BC277" s="68" t="str">
        <f t="shared" si="166"/>
        <v/>
      </c>
      <c r="BD277" s="67" t="str">
        <f t="shared" si="130"/>
        <v/>
      </c>
    </row>
    <row r="278" spans="1:56" ht="12" x14ac:dyDescent="0.3">
      <c r="A278" s="445"/>
      <c r="B278" s="3"/>
      <c r="C278" s="3"/>
      <c r="D278" s="387"/>
      <c r="E278" s="3"/>
      <c r="F278" s="3"/>
      <c r="G278" s="3"/>
      <c r="H278" s="4"/>
      <c r="I278" s="9"/>
      <c r="J278" s="9"/>
      <c r="K278" s="9"/>
      <c r="L278" s="9"/>
      <c r="M278" s="8"/>
      <c r="N278" s="385"/>
      <c r="O278" s="386"/>
      <c r="P278" s="383" t="str">
        <f t="shared" si="136"/>
        <v/>
      </c>
      <c r="Q278" s="3"/>
      <c r="R278" s="60"/>
      <c r="S278" s="26">
        <f t="shared" si="0"/>
        <v>0</v>
      </c>
      <c r="T278" s="26">
        <f t="shared" si="137"/>
        <v>0</v>
      </c>
      <c r="U278" s="21">
        <f t="shared" si="138"/>
        <v>0</v>
      </c>
      <c r="V278" s="42" t="str">
        <f t="shared" si="139"/>
        <v/>
      </c>
      <c r="W278" s="26" t="str">
        <f t="shared" si="140"/>
        <v/>
      </c>
      <c r="X278" s="22" t="str">
        <f t="shared" si="141"/>
        <v/>
      </c>
      <c r="Y278" s="22" t="str">
        <f t="shared" si="142"/>
        <v/>
      </c>
      <c r="Z278" s="26" t="str">
        <f t="shared" si="143"/>
        <v/>
      </c>
      <c r="AA278" s="27" t="str">
        <f t="shared" si="144"/>
        <v/>
      </c>
      <c r="AB278" s="69" t="str">
        <f t="shared" si="132"/>
        <v/>
      </c>
      <c r="AC278" s="60">
        <f t="shared" si="2"/>
        <v>0</v>
      </c>
      <c r="AD278" s="70" t="str">
        <f t="shared" si="145"/>
        <v/>
      </c>
      <c r="AE278" s="70" t="str">
        <f t="shared" si="146"/>
        <v/>
      </c>
      <c r="AF278" s="71" t="str">
        <f t="shared" si="128"/>
        <v/>
      </c>
      <c r="AG278" s="69">
        <f t="shared" si="147"/>
        <v>0</v>
      </c>
      <c r="AH278" s="60">
        <f t="shared" si="148"/>
        <v>0</v>
      </c>
      <c r="AI278" s="60">
        <f t="shared" si="149"/>
        <v>0</v>
      </c>
      <c r="AJ278" s="60">
        <f t="shared" si="150"/>
        <v>0</v>
      </c>
      <c r="AK278" s="60">
        <f t="shared" si="151"/>
        <v>0</v>
      </c>
      <c r="AL278" s="60">
        <f t="shared" si="152"/>
        <v>0</v>
      </c>
      <c r="AM278" s="60">
        <f t="shared" si="153"/>
        <v>0</v>
      </c>
      <c r="AN278" s="60">
        <f t="shared" si="154"/>
        <v>0</v>
      </c>
      <c r="AO278" s="60">
        <f t="shared" si="155"/>
        <v>0</v>
      </c>
      <c r="AP278" s="60">
        <f t="shared" si="156"/>
        <v>0</v>
      </c>
      <c r="AQ278" s="60">
        <f t="shared" si="157"/>
        <v>0</v>
      </c>
      <c r="AR278" s="60">
        <f t="shared" si="158"/>
        <v>0</v>
      </c>
      <c r="AS278" s="68">
        <f t="shared" si="159"/>
        <v>0</v>
      </c>
      <c r="AT278" s="68">
        <f t="shared" si="160"/>
        <v>0</v>
      </c>
      <c r="AU278" s="69" t="str">
        <f t="shared" si="161"/>
        <v/>
      </c>
      <c r="AV278" s="68" t="str">
        <f t="shared" si="162"/>
        <v/>
      </c>
      <c r="AW278" s="67" t="str">
        <f t="shared" si="163"/>
        <v/>
      </c>
      <c r="AX278" s="68" t="str">
        <f t="shared" si="133"/>
        <v/>
      </c>
      <c r="AY278" s="69" t="str">
        <f t="shared" si="134"/>
        <v/>
      </c>
      <c r="AZ278" s="68">
        <f t="shared" si="164"/>
        <v>0</v>
      </c>
      <c r="BA278" s="67" t="str">
        <f t="shared" si="129"/>
        <v/>
      </c>
      <c r="BB278" s="69" t="str">
        <f t="shared" si="165"/>
        <v/>
      </c>
      <c r="BC278" s="68" t="str">
        <f t="shared" si="166"/>
        <v/>
      </c>
      <c r="BD278" s="67" t="str">
        <f t="shared" si="130"/>
        <v/>
      </c>
    </row>
    <row r="279" spans="1:56" ht="12" x14ac:dyDescent="0.3">
      <c r="A279" s="445"/>
      <c r="B279" s="3"/>
      <c r="C279" s="3"/>
      <c r="D279" s="387"/>
      <c r="E279" s="3"/>
      <c r="F279" s="3"/>
      <c r="G279" s="3"/>
      <c r="H279" s="4"/>
      <c r="I279" s="9"/>
      <c r="J279" s="9"/>
      <c r="K279" s="9"/>
      <c r="L279" s="9"/>
      <c r="M279" s="8"/>
      <c r="N279" s="385"/>
      <c r="O279" s="386"/>
      <c r="P279" s="383" t="str">
        <f t="shared" si="136"/>
        <v/>
      </c>
      <c r="Q279" s="3"/>
      <c r="R279" s="60"/>
      <c r="S279" s="26">
        <f t="shared" si="0"/>
        <v>0</v>
      </c>
      <c r="T279" s="26">
        <f t="shared" si="137"/>
        <v>0</v>
      </c>
      <c r="U279" s="21">
        <f t="shared" si="138"/>
        <v>0</v>
      </c>
      <c r="V279" s="42" t="str">
        <f t="shared" si="139"/>
        <v/>
      </c>
      <c r="W279" s="26" t="str">
        <f t="shared" si="140"/>
        <v/>
      </c>
      <c r="X279" s="22" t="str">
        <f t="shared" si="141"/>
        <v/>
      </c>
      <c r="Y279" s="22" t="str">
        <f t="shared" si="142"/>
        <v/>
      </c>
      <c r="Z279" s="26" t="str">
        <f t="shared" si="143"/>
        <v/>
      </c>
      <c r="AA279" s="27" t="str">
        <f t="shared" si="144"/>
        <v/>
      </c>
      <c r="AB279" s="69" t="str">
        <f t="shared" si="132"/>
        <v/>
      </c>
      <c r="AC279" s="60">
        <f t="shared" si="2"/>
        <v>0</v>
      </c>
      <c r="AD279" s="70" t="str">
        <f t="shared" si="145"/>
        <v/>
      </c>
      <c r="AE279" s="70" t="str">
        <f t="shared" si="146"/>
        <v/>
      </c>
      <c r="AF279" s="71" t="str">
        <f t="shared" si="128"/>
        <v/>
      </c>
      <c r="AG279" s="69">
        <f t="shared" si="147"/>
        <v>0</v>
      </c>
      <c r="AH279" s="60">
        <f t="shared" si="148"/>
        <v>0</v>
      </c>
      <c r="AI279" s="60">
        <f t="shared" si="149"/>
        <v>0</v>
      </c>
      <c r="AJ279" s="60">
        <f t="shared" si="150"/>
        <v>0</v>
      </c>
      <c r="AK279" s="60">
        <f t="shared" si="151"/>
        <v>0</v>
      </c>
      <c r="AL279" s="60">
        <f t="shared" si="152"/>
        <v>0</v>
      </c>
      <c r="AM279" s="60">
        <f t="shared" si="153"/>
        <v>0</v>
      </c>
      <c r="AN279" s="60">
        <f t="shared" si="154"/>
        <v>0</v>
      </c>
      <c r="AO279" s="60">
        <f t="shared" si="155"/>
        <v>0</v>
      </c>
      <c r="AP279" s="60">
        <f t="shared" si="156"/>
        <v>0</v>
      </c>
      <c r="AQ279" s="60">
        <f t="shared" si="157"/>
        <v>0</v>
      </c>
      <c r="AR279" s="60">
        <f t="shared" si="158"/>
        <v>0</v>
      </c>
      <c r="AS279" s="68">
        <f t="shared" si="159"/>
        <v>0</v>
      </c>
      <c r="AT279" s="68">
        <f t="shared" si="160"/>
        <v>0</v>
      </c>
      <c r="AU279" s="69" t="str">
        <f t="shared" si="161"/>
        <v/>
      </c>
      <c r="AV279" s="68" t="str">
        <f t="shared" si="162"/>
        <v/>
      </c>
      <c r="AW279" s="67" t="str">
        <f t="shared" si="163"/>
        <v/>
      </c>
      <c r="AX279" s="68" t="str">
        <f t="shared" si="133"/>
        <v/>
      </c>
      <c r="AY279" s="69" t="str">
        <f t="shared" si="134"/>
        <v/>
      </c>
      <c r="AZ279" s="68">
        <f t="shared" si="164"/>
        <v>0</v>
      </c>
      <c r="BA279" s="67" t="str">
        <f t="shared" si="129"/>
        <v/>
      </c>
      <c r="BB279" s="69" t="str">
        <f t="shared" si="165"/>
        <v/>
      </c>
      <c r="BC279" s="68" t="str">
        <f t="shared" si="166"/>
        <v/>
      </c>
      <c r="BD279" s="67" t="str">
        <f t="shared" si="130"/>
        <v/>
      </c>
    </row>
    <row r="280" spans="1:56" ht="12" x14ac:dyDescent="0.3">
      <c r="A280" s="445"/>
      <c r="B280" s="3"/>
      <c r="C280" s="3"/>
      <c r="D280" s="387"/>
      <c r="E280" s="3"/>
      <c r="F280" s="3"/>
      <c r="G280" s="3"/>
      <c r="H280" s="4"/>
      <c r="I280" s="9"/>
      <c r="J280" s="9"/>
      <c r="K280" s="9"/>
      <c r="L280" s="9"/>
      <c r="M280" s="8"/>
      <c r="N280" s="385"/>
      <c r="O280" s="386"/>
      <c r="P280" s="383" t="str">
        <f t="shared" si="136"/>
        <v/>
      </c>
      <c r="Q280" s="3"/>
      <c r="R280" s="60"/>
      <c r="S280" s="26">
        <f t="shared" si="0"/>
        <v>0</v>
      </c>
      <c r="T280" s="26">
        <f t="shared" si="137"/>
        <v>0</v>
      </c>
      <c r="U280" s="21">
        <f t="shared" si="138"/>
        <v>0</v>
      </c>
      <c r="V280" s="42" t="str">
        <f t="shared" si="139"/>
        <v/>
      </c>
      <c r="W280" s="26" t="str">
        <f t="shared" si="140"/>
        <v/>
      </c>
      <c r="X280" s="22" t="str">
        <f t="shared" si="141"/>
        <v/>
      </c>
      <c r="Y280" s="22" t="str">
        <f t="shared" si="142"/>
        <v/>
      </c>
      <c r="Z280" s="26" t="str">
        <f t="shared" si="143"/>
        <v/>
      </c>
      <c r="AA280" s="27" t="str">
        <f t="shared" si="144"/>
        <v/>
      </c>
      <c r="AB280" s="69" t="str">
        <f t="shared" si="132"/>
        <v/>
      </c>
      <c r="AC280" s="60">
        <f t="shared" si="2"/>
        <v>0</v>
      </c>
      <c r="AD280" s="70" t="str">
        <f t="shared" si="145"/>
        <v/>
      </c>
      <c r="AE280" s="70" t="str">
        <f t="shared" si="146"/>
        <v/>
      </c>
      <c r="AF280" s="71" t="str">
        <f t="shared" si="128"/>
        <v/>
      </c>
      <c r="AG280" s="69">
        <f t="shared" si="147"/>
        <v>0</v>
      </c>
      <c r="AH280" s="60">
        <f t="shared" si="148"/>
        <v>0</v>
      </c>
      <c r="AI280" s="60">
        <f t="shared" si="149"/>
        <v>0</v>
      </c>
      <c r="AJ280" s="60">
        <f t="shared" si="150"/>
        <v>0</v>
      </c>
      <c r="AK280" s="60">
        <f t="shared" si="151"/>
        <v>0</v>
      </c>
      <c r="AL280" s="60">
        <f t="shared" si="152"/>
        <v>0</v>
      </c>
      <c r="AM280" s="60">
        <f t="shared" si="153"/>
        <v>0</v>
      </c>
      <c r="AN280" s="60">
        <f t="shared" si="154"/>
        <v>0</v>
      </c>
      <c r="AO280" s="60">
        <f t="shared" si="155"/>
        <v>0</v>
      </c>
      <c r="AP280" s="60">
        <f t="shared" si="156"/>
        <v>0</v>
      </c>
      <c r="AQ280" s="60">
        <f t="shared" si="157"/>
        <v>0</v>
      </c>
      <c r="AR280" s="60">
        <f t="shared" si="158"/>
        <v>0</v>
      </c>
      <c r="AS280" s="68">
        <f t="shared" si="159"/>
        <v>0</v>
      </c>
      <c r="AT280" s="68">
        <f t="shared" si="160"/>
        <v>0</v>
      </c>
      <c r="AU280" s="69" t="str">
        <f t="shared" si="161"/>
        <v/>
      </c>
      <c r="AV280" s="68" t="str">
        <f t="shared" si="162"/>
        <v/>
      </c>
      <c r="AW280" s="67" t="str">
        <f t="shared" si="163"/>
        <v/>
      </c>
      <c r="AX280" s="68" t="str">
        <f t="shared" si="133"/>
        <v/>
      </c>
      <c r="AY280" s="69" t="str">
        <f t="shared" si="134"/>
        <v/>
      </c>
      <c r="AZ280" s="68">
        <f t="shared" si="164"/>
        <v>0</v>
      </c>
      <c r="BA280" s="67" t="str">
        <f t="shared" si="129"/>
        <v/>
      </c>
      <c r="BB280" s="69" t="str">
        <f t="shared" si="165"/>
        <v/>
      </c>
      <c r="BC280" s="68" t="str">
        <f t="shared" si="166"/>
        <v/>
      </c>
      <c r="BD280" s="67" t="str">
        <f t="shared" si="130"/>
        <v/>
      </c>
    </row>
    <row r="281" spans="1:56" ht="12" x14ac:dyDescent="0.3">
      <c r="A281" s="445"/>
      <c r="B281" s="3"/>
      <c r="C281" s="3"/>
      <c r="D281" s="387"/>
      <c r="E281" s="3"/>
      <c r="F281" s="3"/>
      <c r="G281" s="3"/>
      <c r="H281" s="4"/>
      <c r="I281" s="9"/>
      <c r="J281" s="9"/>
      <c r="K281" s="9"/>
      <c r="L281" s="9"/>
      <c r="M281" s="8"/>
      <c r="N281" s="385"/>
      <c r="O281" s="386"/>
      <c r="P281" s="383" t="str">
        <f t="shared" si="136"/>
        <v/>
      </c>
      <c r="Q281" s="3"/>
      <c r="R281" s="60"/>
      <c r="S281" s="26">
        <f t="shared" si="0"/>
        <v>0</v>
      </c>
      <c r="T281" s="26">
        <f t="shared" si="137"/>
        <v>0</v>
      </c>
      <c r="U281" s="21">
        <f t="shared" si="138"/>
        <v>0</v>
      </c>
      <c r="V281" s="42" t="str">
        <f t="shared" si="139"/>
        <v/>
      </c>
      <c r="W281" s="26" t="str">
        <f t="shared" si="140"/>
        <v/>
      </c>
      <c r="X281" s="22" t="str">
        <f t="shared" si="141"/>
        <v/>
      </c>
      <c r="Y281" s="22" t="str">
        <f t="shared" si="142"/>
        <v/>
      </c>
      <c r="Z281" s="26" t="str">
        <f t="shared" si="143"/>
        <v/>
      </c>
      <c r="AA281" s="27" t="str">
        <f t="shared" si="144"/>
        <v/>
      </c>
      <c r="AB281" s="69" t="str">
        <f t="shared" si="132"/>
        <v/>
      </c>
      <c r="AC281" s="60">
        <f t="shared" si="2"/>
        <v>0</v>
      </c>
      <c r="AD281" s="70" t="str">
        <f t="shared" si="145"/>
        <v/>
      </c>
      <c r="AE281" s="70" t="str">
        <f t="shared" si="146"/>
        <v/>
      </c>
      <c r="AF281" s="71" t="str">
        <f t="shared" si="128"/>
        <v/>
      </c>
      <c r="AG281" s="69">
        <f t="shared" si="147"/>
        <v>0</v>
      </c>
      <c r="AH281" s="60">
        <f t="shared" si="148"/>
        <v>0</v>
      </c>
      <c r="AI281" s="60">
        <f t="shared" si="149"/>
        <v>0</v>
      </c>
      <c r="AJ281" s="60">
        <f t="shared" si="150"/>
        <v>0</v>
      </c>
      <c r="AK281" s="60">
        <f t="shared" si="151"/>
        <v>0</v>
      </c>
      <c r="AL281" s="60">
        <f t="shared" si="152"/>
        <v>0</v>
      </c>
      <c r="AM281" s="60">
        <f t="shared" si="153"/>
        <v>0</v>
      </c>
      <c r="AN281" s="60">
        <f t="shared" si="154"/>
        <v>0</v>
      </c>
      <c r="AO281" s="60">
        <f t="shared" si="155"/>
        <v>0</v>
      </c>
      <c r="AP281" s="60">
        <f t="shared" si="156"/>
        <v>0</v>
      </c>
      <c r="AQ281" s="60">
        <f t="shared" si="157"/>
        <v>0</v>
      </c>
      <c r="AR281" s="60">
        <f t="shared" si="158"/>
        <v>0</v>
      </c>
      <c r="AS281" s="68">
        <f t="shared" si="159"/>
        <v>0</v>
      </c>
      <c r="AT281" s="68">
        <f t="shared" si="160"/>
        <v>0</v>
      </c>
      <c r="AU281" s="69" t="str">
        <f t="shared" si="161"/>
        <v/>
      </c>
      <c r="AV281" s="68" t="str">
        <f t="shared" si="162"/>
        <v/>
      </c>
      <c r="AW281" s="67" t="str">
        <f t="shared" si="163"/>
        <v/>
      </c>
      <c r="AX281" s="68" t="str">
        <f t="shared" si="133"/>
        <v/>
      </c>
      <c r="AY281" s="69" t="str">
        <f t="shared" si="134"/>
        <v/>
      </c>
      <c r="AZ281" s="68">
        <f t="shared" si="164"/>
        <v>0</v>
      </c>
      <c r="BA281" s="67" t="str">
        <f t="shared" si="129"/>
        <v/>
      </c>
      <c r="BB281" s="69" t="str">
        <f t="shared" si="165"/>
        <v/>
      </c>
      <c r="BC281" s="68" t="str">
        <f t="shared" si="166"/>
        <v/>
      </c>
      <c r="BD281" s="67" t="str">
        <f t="shared" si="130"/>
        <v/>
      </c>
    </row>
    <row r="282" spans="1:56" ht="12" x14ac:dyDescent="0.3">
      <c r="A282" s="445"/>
      <c r="B282" s="3"/>
      <c r="C282" s="3"/>
      <c r="D282" s="387"/>
      <c r="E282" s="3"/>
      <c r="F282" s="3"/>
      <c r="G282" s="3"/>
      <c r="H282" s="4"/>
      <c r="I282" s="9"/>
      <c r="J282" s="9"/>
      <c r="K282" s="9"/>
      <c r="L282" s="9"/>
      <c r="M282" s="8"/>
      <c r="N282" s="385"/>
      <c r="O282" s="386"/>
      <c r="P282" s="383" t="str">
        <f t="shared" si="136"/>
        <v/>
      </c>
      <c r="Q282" s="3"/>
      <c r="R282" s="60"/>
      <c r="S282" s="26">
        <f t="shared" si="0"/>
        <v>0</v>
      </c>
      <c r="T282" s="26">
        <f t="shared" si="137"/>
        <v>0</v>
      </c>
      <c r="U282" s="21">
        <f t="shared" si="138"/>
        <v>0</v>
      </c>
      <c r="V282" s="42" t="str">
        <f t="shared" si="139"/>
        <v/>
      </c>
      <c r="W282" s="26" t="str">
        <f t="shared" si="140"/>
        <v/>
      </c>
      <c r="X282" s="22" t="str">
        <f t="shared" si="141"/>
        <v/>
      </c>
      <c r="Y282" s="22" t="str">
        <f t="shared" si="142"/>
        <v/>
      </c>
      <c r="Z282" s="26" t="str">
        <f t="shared" si="143"/>
        <v/>
      </c>
      <c r="AA282" s="27" t="str">
        <f t="shared" si="144"/>
        <v/>
      </c>
      <c r="AB282" s="69" t="str">
        <f t="shared" si="132"/>
        <v/>
      </c>
      <c r="AC282" s="60">
        <f t="shared" si="2"/>
        <v>0</v>
      </c>
      <c r="AD282" s="70" t="str">
        <f t="shared" si="145"/>
        <v/>
      </c>
      <c r="AE282" s="70" t="str">
        <f t="shared" si="146"/>
        <v/>
      </c>
      <c r="AF282" s="71" t="str">
        <f t="shared" si="128"/>
        <v/>
      </c>
      <c r="AG282" s="69">
        <f t="shared" si="147"/>
        <v>0</v>
      </c>
      <c r="AH282" s="60">
        <f t="shared" si="148"/>
        <v>0</v>
      </c>
      <c r="AI282" s="60">
        <f t="shared" si="149"/>
        <v>0</v>
      </c>
      <c r="AJ282" s="60">
        <f t="shared" si="150"/>
        <v>0</v>
      </c>
      <c r="AK282" s="60">
        <f t="shared" si="151"/>
        <v>0</v>
      </c>
      <c r="AL282" s="60">
        <f t="shared" si="152"/>
        <v>0</v>
      </c>
      <c r="AM282" s="60">
        <f t="shared" si="153"/>
        <v>0</v>
      </c>
      <c r="AN282" s="60">
        <f t="shared" si="154"/>
        <v>0</v>
      </c>
      <c r="AO282" s="60">
        <f t="shared" si="155"/>
        <v>0</v>
      </c>
      <c r="AP282" s="60">
        <f t="shared" si="156"/>
        <v>0</v>
      </c>
      <c r="AQ282" s="60">
        <f t="shared" si="157"/>
        <v>0</v>
      </c>
      <c r="AR282" s="60">
        <f t="shared" si="158"/>
        <v>0</v>
      </c>
      <c r="AS282" s="68">
        <f t="shared" si="159"/>
        <v>0</v>
      </c>
      <c r="AT282" s="68">
        <f t="shared" si="160"/>
        <v>0</v>
      </c>
      <c r="AU282" s="69" t="str">
        <f t="shared" si="161"/>
        <v/>
      </c>
      <c r="AV282" s="68" t="str">
        <f t="shared" si="162"/>
        <v/>
      </c>
      <c r="AW282" s="67" t="str">
        <f t="shared" si="163"/>
        <v/>
      </c>
      <c r="AX282" s="68" t="str">
        <f t="shared" si="133"/>
        <v/>
      </c>
      <c r="AY282" s="69" t="str">
        <f t="shared" si="134"/>
        <v/>
      </c>
      <c r="AZ282" s="68">
        <f t="shared" si="164"/>
        <v>0</v>
      </c>
      <c r="BA282" s="67" t="str">
        <f t="shared" si="129"/>
        <v/>
      </c>
      <c r="BB282" s="69" t="str">
        <f t="shared" si="165"/>
        <v/>
      </c>
      <c r="BC282" s="68" t="str">
        <f t="shared" si="166"/>
        <v/>
      </c>
      <c r="BD282" s="67" t="str">
        <f t="shared" si="130"/>
        <v/>
      </c>
    </row>
    <row r="283" spans="1:56" ht="12" x14ac:dyDescent="0.3">
      <c r="A283" s="445"/>
      <c r="B283" s="3"/>
      <c r="C283" s="3"/>
      <c r="D283" s="387"/>
      <c r="E283" s="3"/>
      <c r="F283" s="3"/>
      <c r="G283" s="3"/>
      <c r="H283" s="4"/>
      <c r="I283" s="9"/>
      <c r="J283" s="9"/>
      <c r="K283" s="9"/>
      <c r="L283" s="9"/>
      <c r="M283" s="8"/>
      <c r="N283" s="385"/>
      <c r="O283" s="386"/>
      <c r="P283" s="383" t="str">
        <f t="shared" si="136"/>
        <v/>
      </c>
      <c r="Q283" s="3"/>
      <c r="R283" s="60"/>
      <c r="S283" s="26">
        <f t="shared" si="0"/>
        <v>0</v>
      </c>
      <c r="T283" s="26">
        <f t="shared" si="137"/>
        <v>0</v>
      </c>
      <c r="U283" s="21">
        <f t="shared" si="138"/>
        <v>0</v>
      </c>
      <c r="V283" s="42" t="str">
        <f t="shared" si="139"/>
        <v/>
      </c>
      <c r="W283" s="26" t="str">
        <f t="shared" si="140"/>
        <v/>
      </c>
      <c r="X283" s="22" t="str">
        <f t="shared" si="141"/>
        <v/>
      </c>
      <c r="Y283" s="22" t="str">
        <f t="shared" si="142"/>
        <v/>
      </c>
      <c r="Z283" s="26" t="str">
        <f t="shared" si="143"/>
        <v/>
      </c>
      <c r="AA283" s="27" t="str">
        <f t="shared" si="144"/>
        <v/>
      </c>
      <c r="AB283" s="69" t="str">
        <f t="shared" si="132"/>
        <v/>
      </c>
      <c r="AC283" s="60">
        <f t="shared" si="2"/>
        <v>0</v>
      </c>
      <c r="AD283" s="70" t="str">
        <f t="shared" si="145"/>
        <v/>
      </c>
      <c r="AE283" s="70" t="str">
        <f t="shared" si="146"/>
        <v/>
      </c>
      <c r="AF283" s="71" t="str">
        <f t="shared" si="128"/>
        <v/>
      </c>
      <c r="AG283" s="69">
        <f t="shared" si="147"/>
        <v>0</v>
      </c>
      <c r="AH283" s="60">
        <f t="shared" si="148"/>
        <v>0</v>
      </c>
      <c r="AI283" s="60">
        <f t="shared" si="149"/>
        <v>0</v>
      </c>
      <c r="AJ283" s="60">
        <f t="shared" si="150"/>
        <v>0</v>
      </c>
      <c r="AK283" s="60">
        <f t="shared" si="151"/>
        <v>0</v>
      </c>
      <c r="AL283" s="60">
        <f t="shared" si="152"/>
        <v>0</v>
      </c>
      <c r="AM283" s="60">
        <f t="shared" si="153"/>
        <v>0</v>
      </c>
      <c r="AN283" s="60">
        <f t="shared" si="154"/>
        <v>0</v>
      </c>
      <c r="AO283" s="60">
        <f t="shared" si="155"/>
        <v>0</v>
      </c>
      <c r="AP283" s="60">
        <f t="shared" si="156"/>
        <v>0</v>
      </c>
      <c r="AQ283" s="60">
        <f t="shared" si="157"/>
        <v>0</v>
      </c>
      <c r="AR283" s="60">
        <f t="shared" si="158"/>
        <v>0</v>
      </c>
      <c r="AS283" s="68">
        <f t="shared" si="159"/>
        <v>0</v>
      </c>
      <c r="AT283" s="68">
        <f t="shared" si="160"/>
        <v>0</v>
      </c>
      <c r="AU283" s="69" t="str">
        <f t="shared" si="161"/>
        <v/>
      </c>
      <c r="AV283" s="68" t="str">
        <f t="shared" si="162"/>
        <v/>
      </c>
      <c r="AW283" s="67" t="str">
        <f t="shared" si="163"/>
        <v/>
      </c>
      <c r="AX283" s="68" t="str">
        <f t="shared" si="133"/>
        <v/>
      </c>
      <c r="AY283" s="69" t="str">
        <f t="shared" si="134"/>
        <v/>
      </c>
      <c r="AZ283" s="68">
        <f t="shared" si="164"/>
        <v>0</v>
      </c>
      <c r="BA283" s="67" t="str">
        <f t="shared" si="129"/>
        <v/>
      </c>
      <c r="BB283" s="69" t="str">
        <f t="shared" si="165"/>
        <v/>
      </c>
      <c r="BC283" s="68" t="str">
        <f t="shared" si="166"/>
        <v/>
      </c>
      <c r="BD283" s="67" t="str">
        <f t="shared" si="130"/>
        <v/>
      </c>
    </row>
    <row r="284" spans="1:56" ht="12" x14ac:dyDescent="0.3">
      <c r="A284" s="445"/>
      <c r="B284" s="3"/>
      <c r="C284" s="3"/>
      <c r="D284" s="387"/>
      <c r="E284" s="3"/>
      <c r="F284" s="3"/>
      <c r="G284" s="3"/>
      <c r="H284" s="4"/>
      <c r="I284" s="9"/>
      <c r="J284" s="9"/>
      <c r="K284" s="9"/>
      <c r="L284" s="9"/>
      <c r="M284" s="8"/>
      <c r="N284" s="385"/>
      <c r="O284" s="386"/>
      <c r="P284" s="383" t="str">
        <f t="shared" si="136"/>
        <v/>
      </c>
      <c r="Q284" s="3"/>
      <c r="R284" s="60"/>
      <c r="S284" s="26">
        <f t="shared" si="0"/>
        <v>0</v>
      </c>
      <c r="T284" s="26">
        <f t="shared" si="137"/>
        <v>0</v>
      </c>
      <c r="U284" s="21">
        <f t="shared" si="138"/>
        <v>0</v>
      </c>
      <c r="V284" s="42" t="str">
        <f t="shared" si="139"/>
        <v/>
      </c>
      <c r="W284" s="26" t="str">
        <f t="shared" si="140"/>
        <v/>
      </c>
      <c r="X284" s="22" t="str">
        <f t="shared" si="141"/>
        <v/>
      </c>
      <c r="Y284" s="22" t="str">
        <f t="shared" si="142"/>
        <v/>
      </c>
      <c r="Z284" s="26" t="str">
        <f t="shared" si="143"/>
        <v/>
      </c>
      <c r="AA284" s="27" t="str">
        <f t="shared" si="144"/>
        <v/>
      </c>
      <c r="AB284" s="69" t="str">
        <f t="shared" si="132"/>
        <v/>
      </c>
      <c r="AC284" s="60">
        <f t="shared" si="2"/>
        <v>0</v>
      </c>
      <c r="AD284" s="70" t="str">
        <f t="shared" si="145"/>
        <v/>
      </c>
      <c r="AE284" s="70" t="str">
        <f t="shared" si="146"/>
        <v/>
      </c>
      <c r="AF284" s="71" t="str">
        <f t="shared" si="128"/>
        <v/>
      </c>
      <c r="AG284" s="69">
        <f t="shared" si="147"/>
        <v>0</v>
      </c>
      <c r="AH284" s="60">
        <f t="shared" si="148"/>
        <v>0</v>
      </c>
      <c r="AI284" s="60">
        <f t="shared" si="149"/>
        <v>0</v>
      </c>
      <c r="AJ284" s="60">
        <f t="shared" si="150"/>
        <v>0</v>
      </c>
      <c r="AK284" s="60">
        <f t="shared" si="151"/>
        <v>0</v>
      </c>
      <c r="AL284" s="60">
        <f t="shared" si="152"/>
        <v>0</v>
      </c>
      <c r="AM284" s="60">
        <f t="shared" si="153"/>
        <v>0</v>
      </c>
      <c r="AN284" s="60">
        <f t="shared" si="154"/>
        <v>0</v>
      </c>
      <c r="AO284" s="60">
        <f t="shared" si="155"/>
        <v>0</v>
      </c>
      <c r="AP284" s="60">
        <f t="shared" si="156"/>
        <v>0</v>
      </c>
      <c r="AQ284" s="60">
        <f t="shared" si="157"/>
        <v>0</v>
      </c>
      <c r="AR284" s="60">
        <f t="shared" si="158"/>
        <v>0</v>
      </c>
      <c r="AS284" s="68">
        <f t="shared" si="159"/>
        <v>0</v>
      </c>
      <c r="AT284" s="68">
        <f t="shared" si="160"/>
        <v>0</v>
      </c>
      <c r="AU284" s="69" t="str">
        <f t="shared" si="161"/>
        <v/>
      </c>
      <c r="AV284" s="68" t="str">
        <f t="shared" si="162"/>
        <v/>
      </c>
      <c r="AW284" s="67" t="str">
        <f t="shared" si="163"/>
        <v/>
      </c>
      <c r="AX284" s="68" t="str">
        <f t="shared" si="133"/>
        <v/>
      </c>
      <c r="AY284" s="69" t="str">
        <f t="shared" si="134"/>
        <v/>
      </c>
      <c r="AZ284" s="68">
        <f t="shared" si="164"/>
        <v>0</v>
      </c>
      <c r="BA284" s="67" t="str">
        <f t="shared" si="129"/>
        <v/>
      </c>
      <c r="BB284" s="69" t="str">
        <f t="shared" si="165"/>
        <v/>
      </c>
      <c r="BC284" s="68" t="str">
        <f t="shared" si="166"/>
        <v/>
      </c>
      <c r="BD284" s="67" t="str">
        <f t="shared" si="130"/>
        <v/>
      </c>
    </row>
    <row r="285" spans="1:56" ht="12" x14ac:dyDescent="0.3">
      <c r="A285" s="445"/>
      <c r="B285" s="3"/>
      <c r="C285" s="3"/>
      <c r="D285" s="387"/>
      <c r="E285" s="3"/>
      <c r="F285" s="3"/>
      <c r="G285" s="3"/>
      <c r="H285" s="4"/>
      <c r="I285" s="9"/>
      <c r="J285" s="9"/>
      <c r="K285" s="9"/>
      <c r="L285" s="9"/>
      <c r="M285" s="8"/>
      <c r="N285" s="385"/>
      <c r="O285" s="386"/>
      <c r="P285" s="383" t="str">
        <f t="shared" si="136"/>
        <v/>
      </c>
      <c r="Q285" s="3"/>
      <c r="R285" s="60"/>
      <c r="S285" s="26">
        <f t="shared" si="0"/>
        <v>0</v>
      </c>
      <c r="T285" s="26">
        <f t="shared" si="137"/>
        <v>0</v>
      </c>
      <c r="U285" s="21">
        <f t="shared" si="138"/>
        <v>0</v>
      </c>
      <c r="V285" s="42" t="str">
        <f t="shared" si="139"/>
        <v/>
      </c>
      <c r="W285" s="26" t="str">
        <f t="shared" si="140"/>
        <v/>
      </c>
      <c r="X285" s="22" t="str">
        <f t="shared" si="141"/>
        <v/>
      </c>
      <c r="Y285" s="22" t="str">
        <f t="shared" si="142"/>
        <v/>
      </c>
      <c r="Z285" s="26" t="str">
        <f t="shared" si="143"/>
        <v/>
      </c>
      <c r="AA285" s="27" t="str">
        <f t="shared" si="144"/>
        <v/>
      </c>
      <c r="AB285" s="69" t="str">
        <f t="shared" si="132"/>
        <v/>
      </c>
      <c r="AC285" s="60">
        <f t="shared" si="2"/>
        <v>0</v>
      </c>
      <c r="AD285" s="70" t="str">
        <f t="shared" si="145"/>
        <v/>
      </c>
      <c r="AE285" s="70" t="str">
        <f t="shared" si="146"/>
        <v/>
      </c>
      <c r="AF285" s="71" t="str">
        <f t="shared" si="128"/>
        <v/>
      </c>
      <c r="AG285" s="69">
        <f t="shared" si="147"/>
        <v>0</v>
      </c>
      <c r="AH285" s="60">
        <f t="shared" si="148"/>
        <v>0</v>
      </c>
      <c r="AI285" s="60">
        <f t="shared" si="149"/>
        <v>0</v>
      </c>
      <c r="AJ285" s="60">
        <f t="shared" si="150"/>
        <v>0</v>
      </c>
      <c r="AK285" s="60">
        <f t="shared" si="151"/>
        <v>0</v>
      </c>
      <c r="AL285" s="60">
        <f t="shared" si="152"/>
        <v>0</v>
      </c>
      <c r="AM285" s="60">
        <f t="shared" si="153"/>
        <v>0</v>
      </c>
      <c r="AN285" s="60">
        <f t="shared" si="154"/>
        <v>0</v>
      </c>
      <c r="AO285" s="60">
        <f t="shared" si="155"/>
        <v>0</v>
      </c>
      <c r="AP285" s="60">
        <f t="shared" si="156"/>
        <v>0</v>
      </c>
      <c r="AQ285" s="60">
        <f t="shared" si="157"/>
        <v>0</v>
      </c>
      <c r="AR285" s="60">
        <f t="shared" si="158"/>
        <v>0</v>
      </c>
      <c r="AS285" s="68">
        <f t="shared" si="159"/>
        <v>0</v>
      </c>
      <c r="AT285" s="68">
        <f t="shared" si="160"/>
        <v>0</v>
      </c>
      <c r="AU285" s="69" t="str">
        <f t="shared" si="161"/>
        <v/>
      </c>
      <c r="AV285" s="68" t="str">
        <f t="shared" si="162"/>
        <v/>
      </c>
      <c r="AW285" s="67" t="str">
        <f t="shared" si="163"/>
        <v/>
      </c>
      <c r="AX285" s="68" t="str">
        <f t="shared" si="133"/>
        <v/>
      </c>
      <c r="AY285" s="69" t="str">
        <f t="shared" si="134"/>
        <v/>
      </c>
      <c r="AZ285" s="68">
        <f t="shared" si="164"/>
        <v>0</v>
      </c>
      <c r="BA285" s="67" t="str">
        <f t="shared" si="129"/>
        <v/>
      </c>
      <c r="BB285" s="69" t="str">
        <f t="shared" si="165"/>
        <v/>
      </c>
      <c r="BC285" s="68" t="str">
        <f t="shared" si="166"/>
        <v/>
      </c>
      <c r="BD285" s="67" t="str">
        <f t="shared" si="130"/>
        <v/>
      </c>
    </row>
    <row r="286" spans="1:56" ht="12" x14ac:dyDescent="0.3">
      <c r="A286" s="445"/>
      <c r="B286" s="3"/>
      <c r="C286" s="3"/>
      <c r="D286" s="387"/>
      <c r="E286" s="3"/>
      <c r="F286" s="3"/>
      <c r="G286" s="3"/>
      <c r="H286" s="4"/>
      <c r="I286" s="9"/>
      <c r="J286" s="9"/>
      <c r="K286" s="9"/>
      <c r="L286" s="9"/>
      <c r="M286" s="8"/>
      <c r="N286" s="385"/>
      <c r="O286" s="386"/>
      <c r="P286" s="383" t="str">
        <f t="shared" si="136"/>
        <v/>
      </c>
      <c r="Q286" s="3"/>
      <c r="R286" s="60"/>
      <c r="S286" s="26">
        <f t="shared" si="0"/>
        <v>0</v>
      </c>
      <c r="T286" s="26">
        <f t="shared" si="137"/>
        <v>0</v>
      </c>
      <c r="U286" s="21">
        <f t="shared" si="138"/>
        <v>0</v>
      </c>
      <c r="V286" s="42" t="str">
        <f t="shared" si="139"/>
        <v/>
      </c>
      <c r="W286" s="26" t="str">
        <f t="shared" si="140"/>
        <v/>
      </c>
      <c r="X286" s="22" t="str">
        <f t="shared" si="141"/>
        <v/>
      </c>
      <c r="Y286" s="22" t="str">
        <f t="shared" si="142"/>
        <v/>
      </c>
      <c r="Z286" s="26" t="str">
        <f t="shared" si="143"/>
        <v/>
      </c>
      <c r="AA286" s="27" t="str">
        <f t="shared" si="144"/>
        <v/>
      </c>
      <c r="AB286" s="69" t="str">
        <f t="shared" si="132"/>
        <v/>
      </c>
      <c r="AC286" s="60">
        <f t="shared" si="2"/>
        <v>0</v>
      </c>
      <c r="AD286" s="70" t="str">
        <f t="shared" si="145"/>
        <v/>
      </c>
      <c r="AE286" s="70" t="str">
        <f t="shared" si="146"/>
        <v/>
      </c>
      <c r="AF286" s="71" t="str">
        <f t="shared" si="128"/>
        <v/>
      </c>
      <c r="AG286" s="69">
        <f t="shared" si="147"/>
        <v>0</v>
      </c>
      <c r="AH286" s="60">
        <f t="shared" si="148"/>
        <v>0</v>
      </c>
      <c r="AI286" s="60">
        <f t="shared" si="149"/>
        <v>0</v>
      </c>
      <c r="AJ286" s="60">
        <f t="shared" si="150"/>
        <v>0</v>
      </c>
      <c r="AK286" s="60">
        <f t="shared" si="151"/>
        <v>0</v>
      </c>
      <c r="AL286" s="60">
        <f t="shared" si="152"/>
        <v>0</v>
      </c>
      <c r="AM286" s="60">
        <f t="shared" si="153"/>
        <v>0</v>
      </c>
      <c r="AN286" s="60">
        <f t="shared" si="154"/>
        <v>0</v>
      </c>
      <c r="AO286" s="60">
        <f t="shared" si="155"/>
        <v>0</v>
      </c>
      <c r="AP286" s="60">
        <f t="shared" si="156"/>
        <v>0</v>
      </c>
      <c r="AQ286" s="60">
        <f t="shared" si="157"/>
        <v>0</v>
      </c>
      <c r="AR286" s="60">
        <f t="shared" si="158"/>
        <v>0</v>
      </c>
      <c r="AS286" s="68">
        <f t="shared" si="159"/>
        <v>0</v>
      </c>
      <c r="AT286" s="68">
        <f t="shared" si="160"/>
        <v>0</v>
      </c>
      <c r="AU286" s="69" t="str">
        <f t="shared" si="161"/>
        <v/>
      </c>
      <c r="AV286" s="68" t="str">
        <f t="shared" si="162"/>
        <v/>
      </c>
      <c r="AW286" s="67" t="str">
        <f t="shared" si="163"/>
        <v/>
      </c>
      <c r="AX286" s="68" t="str">
        <f t="shared" si="133"/>
        <v/>
      </c>
      <c r="AY286" s="69" t="str">
        <f t="shared" si="134"/>
        <v/>
      </c>
      <c r="AZ286" s="68">
        <f t="shared" si="164"/>
        <v>0</v>
      </c>
      <c r="BA286" s="67" t="str">
        <f t="shared" si="129"/>
        <v/>
      </c>
      <c r="BB286" s="69" t="str">
        <f t="shared" si="165"/>
        <v/>
      </c>
      <c r="BC286" s="68" t="str">
        <f t="shared" si="166"/>
        <v/>
      </c>
      <c r="BD286" s="67" t="str">
        <f t="shared" si="130"/>
        <v/>
      </c>
    </row>
    <row r="287" spans="1:56" ht="12" x14ac:dyDescent="0.3">
      <c r="A287" s="445"/>
      <c r="B287" s="3"/>
      <c r="C287" s="3"/>
      <c r="D287" s="387"/>
      <c r="E287" s="3"/>
      <c r="F287" s="3"/>
      <c r="G287" s="3"/>
      <c r="H287" s="4"/>
      <c r="I287" s="9"/>
      <c r="J287" s="9"/>
      <c r="K287" s="9"/>
      <c r="L287" s="9"/>
      <c r="M287" s="8"/>
      <c r="N287" s="385"/>
      <c r="O287" s="386"/>
      <c r="P287" s="383" t="str">
        <f t="shared" si="136"/>
        <v/>
      </c>
      <c r="Q287" s="3"/>
      <c r="R287" s="60"/>
      <c r="S287" s="26">
        <f t="shared" si="0"/>
        <v>0</v>
      </c>
      <c r="T287" s="26">
        <f t="shared" si="137"/>
        <v>0</v>
      </c>
      <c r="U287" s="21">
        <f t="shared" si="138"/>
        <v>0</v>
      </c>
      <c r="V287" s="42" t="str">
        <f t="shared" si="139"/>
        <v/>
      </c>
      <c r="W287" s="26" t="str">
        <f t="shared" si="140"/>
        <v/>
      </c>
      <c r="X287" s="22" t="str">
        <f t="shared" si="141"/>
        <v/>
      </c>
      <c r="Y287" s="22" t="str">
        <f t="shared" si="142"/>
        <v/>
      </c>
      <c r="Z287" s="26" t="str">
        <f t="shared" si="143"/>
        <v/>
      </c>
      <c r="AA287" s="27" t="str">
        <f t="shared" si="144"/>
        <v/>
      </c>
      <c r="AB287" s="69" t="str">
        <f t="shared" si="132"/>
        <v/>
      </c>
      <c r="AC287" s="60">
        <f t="shared" si="2"/>
        <v>0</v>
      </c>
      <c r="AD287" s="70" t="str">
        <f t="shared" si="145"/>
        <v/>
      </c>
      <c r="AE287" s="70" t="str">
        <f t="shared" si="146"/>
        <v/>
      </c>
      <c r="AF287" s="71" t="str">
        <f t="shared" ref="AF287:AF312" si="167">IF(AD287&lt;&gt;"",AD287,AE287)</f>
        <v/>
      </c>
      <c r="AG287" s="69">
        <f t="shared" si="147"/>
        <v>0</v>
      </c>
      <c r="AH287" s="60">
        <f t="shared" si="148"/>
        <v>0</v>
      </c>
      <c r="AI287" s="60">
        <f t="shared" si="149"/>
        <v>0</v>
      </c>
      <c r="AJ287" s="60">
        <f t="shared" si="150"/>
        <v>0</v>
      </c>
      <c r="AK287" s="60">
        <f t="shared" si="151"/>
        <v>0</v>
      </c>
      <c r="AL287" s="60">
        <f t="shared" si="152"/>
        <v>0</v>
      </c>
      <c r="AM287" s="60">
        <f t="shared" si="153"/>
        <v>0</v>
      </c>
      <c r="AN287" s="60">
        <f t="shared" si="154"/>
        <v>0</v>
      </c>
      <c r="AO287" s="60">
        <f t="shared" si="155"/>
        <v>0</v>
      </c>
      <c r="AP287" s="60">
        <f t="shared" si="156"/>
        <v>0</v>
      </c>
      <c r="AQ287" s="60">
        <f t="shared" si="157"/>
        <v>0</v>
      </c>
      <c r="AR287" s="60">
        <f t="shared" si="158"/>
        <v>0</v>
      </c>
      <c r="AS287" s="68">
        <f t="shared" si="159"/>
        <v>0</v>
      </c>
      <c r="AT287" s="68">
        <f t="shared" si="160"/>
        <v>0</v>
      </c>
      <c r="AU287" s="69" t="str">
        <f t="shared" si="161"/>
        <v/>
      </c>
      <c r="AV287" s="68" t="str">
        <f t="shared" si="162"/>
        <v/>
      </c>
      <c r="AW287" s="67" t="str">
        <f t="shared" si="163"/>
        <v/>
      </c>
      <c r="AX287" s="68" t="str">
        <f t="shared" si="133"/>
        <v/>
      </c>
      <c r="AY287" s="69" t="str">
        <f t="shared" si="134"/>
        <v/>
      </c>
      <c r="AZ287" s="68">
        <f t="shared" si="164"/>
        <v>0</v>
      </c>
      <c r="BA287" s="67" t="str">
        <f t="shared" ref="BA287:BA313" si="168">IF(ISERROR(AZ287),0,IF(AZ287&gt;1,1,""))</f>
        <v/>
      </c>
      <c r="BB287" s="69" t="str">
        <f t="shared" si="165"/>
        <v/>
      </c>
      <c r="BC287" s="68" t="str">
        <f t="shared" si="166"/>
        <v/>
      </c>
      <c r="BD287" s="67" t="str">
        <f t="shared" ref="BD287:BD314" si="169">IF(BB287&lt;&gt;"",BB287,BC287)</f>
        <v/>
      </c>
    </row>
    <row r="288" spans="1:56" ht="12" x14ac:dyDescent="0.3">
      <c r="A288" s="445"/>
      <c r="B288" s="3"/>
      <c r="C288" s="3"/>
      <c r="D288" s="387"/>
      <c r="E288" s="3"/>
      <c r="F288" s="3"/>
      <c r="G288" s="3"/>
      <c r="H288" s="4"/>
      <c r="I288" s="9"/>
      <c r="J288" s="9"/>
      <c r="K288" s="9"/>
      <c r="L288" s="9"/>
      <c r="M288" s="8"/>
      <c r="N288" s="385"/>
      <c r="O288" s="386"/>
      <c r="P288" s="383" t="str">
        <f t="shared" si="136"/>
        <v/>
      </c>
      <c r="Q288" s="3"/>
      <c r="R288" s="60"/>
      <c r="S288" s="26">
        <f t="shared" si="0"/>
        <v>0</v>
      </c>
      <c r="T288" s="26">
        <f t="shared" si="137"/>
        <v>0</v>
      </c>
      <c r="U288" s="21">
        <f t="shared" si="138"/>
        <v>0</v>
      </c>
      <c r="V288" s="42" t="str">
        <f t="shared" si="139"/>
        <v/>
      </c>
      <c r="W288" s="26" t="str">
        <f t="shared" si="140"/>
        <v/>
      </c>
      <c r="X288" s="22" t="str">
        <f t="shared" si="141"/>
        <v/>
      </c>
      <c r="Y288" s="22" t="str">
        <f t="shared" si="142"/>
        <v/>
      </c>
      <c r="Z288" s="26" t="str">
        <f t="shared" si="143"/>
        <v/>
      </c>
      <c r="AA288" s="27" t="str">
        <f t="shared" si="144"/>
        <v/>
      </c>
      <c r="AB288" s="69" t="str">
        <f t="shared" si="132"/>
        <v/>
      </c>
      <c r="AC288" s="60">
        <f t="shared" si="2"/>
        <v>0</v>
      </c>
      <c r="AD288" s="70" t="str">
        <f t="shared" si="145"/>
        <v/>
      </c>
      <c r="AE288" s="70" t="str">
        <f t="shared" si="146"/>
        <v/>
      </c>
      <c r="AF288" s="71" t="str">
        <f t="shared" si="167"/>
        <v/>
      </c>
      <c r="AG288" s="69">
        <f t="shared" si="147"/>
        <v>0</v>
      </c>
      <c r="AH288" s="60">
        <f t="shared" si="148"/>
        <v>0</v>
      </c>
      <c r="AI288" s="60">
        <f t="shared" si="149"/>
        <v>0</v>
      </c>
      <c r="AJ288" s="60">
        <f t="shared" si="150"/>
        <v>0</v>
      </c>
      <c r="AK288" s="60">
        <f t="shared" si="151"/>
        <v>0</v>
      </c>
      <c r="AL288" s="60">
        <f t="shared" si="152"/>
        <v>0</v>
      </c>
      <c r="AM288" s="60">
        <f t="shared" si="153"/>
        <v>0</v>
      </c>
      <c r="AN288" s="60">
        <f t="shared" si="154"/>
        <v>0</v>
      </c>
      <c r="AO288" s="60">
        <f t="shared" si="155"/>
        <v>0</v>
      </c>
      <c r="AP288" s="60">
        <f t="shared" si="156"/>
        <v>0</v>
      </c>
      <c r="AQ288" s="60">
        <f t="shared" si="157"/>
        <v>0</v>
      </c>
      <c r="AR288" s="60">
        <f t="shared" si="158"/>
        <v>0</v>
      </c>
      <c r="AS288" s="68">
        <f t="shared" si="159"/>
        <v>0</v>
      </c>
      <c r="AT288" s="68">
        <f t="shared" si="160"/>
        <v>0</v>
      </c>
      <c r="AU288" s="69" t="str">
        <f t="shared" si="161"/>
        <v/>
      </c>
      <c r="AV288" s="68" t="str">
        <f t="shared" si="162"/>
        <v/>
      </c>
      <c r="AW288" s="67" t="str">
        <f t="shared" si="163"/>
        <v/>
      </c>
      <c r="AX288" s="68" t="str">
        <f t="shared" si="133"/>
        <v/>
      </c>
      <c r="AY288" s="69" t="str">
        <f t="shared" si="134"/>
        <v/>
      </c>
      <c r="AZ288" s="68">
        <f t="shared" si="164"/>
        <v>0</v>
      </c>
      <c r="BA288" s="67" t="str">
        <f t="shared" si="168"/>
        <v/>
      </c>
      <c r="BB288" s="69" t="str">
        <f t="shared" si="165"/>
        <v/>
      </c>
      <c r="BC288" s="68" t="str">
        <f t="shared" si="166"/>
        <v/>
      </c>
      <c r="BD288" s="67" t="str">
        <f t="shared" si="169"/>
        <v/>
      </c>
    </row>
    <row r="289" spans="1:56" ht="12" x14ac:dyDescent="0.3">
      <c r="A289" s="445"/>
      <c r="B289" s="3"/>
      <c r="C289" s="3"/>
      <c r="D289" s="387"/>
      <c r="E289" s="3"/>
      <c r="F289" s="3"/>
      <c r="G289" s="3"/>
      <c r="H289" s="4"/>
      <c r="I289" s="9"/>
      <c r="J289" s="9"/>
      <c r="K289" s="9"/>
      <c r="L289" s="9"/>
      <c r="M289" s="8"/>
      <c r="N289" s="385"/>
      <c r="O289" s="386"/>
      <c r="P289" s="383" t="str">
        <f t="shared" si="136"/>
        <v/>
      </c>
      <c r="Q289" s="3"/>
      <c r="R289" s="60"/>
      <c r="S289" s="26">
        <f t="shared" si="0"/>
        <v>0</v>
      </c>
      <c r="T289" s="26">
        <f t="shared" si="137"/>
        <v>0</v>
      </c>
      <c r="U289" s="21">
        <f t="shared" si="138"/>
        <v>0</v>
      </c>
      <c r="V289" s="42" t="str">
        <f t="shared" si="139"/>
        <v/>
      </c>
      <c r="W289" s="26" t="str">
        <f t="shared" si="140"/>
        <v/>
      </c>
      <c r="X289" s="22" t="str">
        <f t="shared" si="141"/>
        <v/>
      </c>
      <c r="Y289" s="22" t="str">
        <f t="shared" si="142"/>
        <v/>
      </c>
      <c r="Z289" s="26" t="str">
        <f t="shared" si="143"/>
        <v/>
      </c>
      <c r="AA289" s="27" t="str">
        <f t="shared" si="144"/>
        <v/>
      </c>
      <c r="AB289" s="69" t="str">
        <f t="shared" si="132"/>
        <v/>
      </c>
      <c r="AC289" s="60">
        <f t="shared" si="2"/>
        <v>0</v>
      </c>
      <c r="AD289" s="70" t="str">
        <f t="shared" si="145"/>
        <v/>
      </c>
      <c r="AE289" s="70" t="str">
        <f t="shared" si="146"/>
        <v/>
      </c>
      <c r="AF289" s="71" t="str">
        <f t="shared" si="167"/>
        <v/>
      </c>
      <c r="AG289" s="69">
        <f t="shared" si="147"/>
        <v>0</v>
      </c>
      <c r="AH289" s="60">
        <f t="shared" si="148"/>
        <v>0</v>
      </c>
      <c r="AI289" s="60">
        <f t="shared" si="149"/>
        <v>0</v>
      </c>
      <c r="AJ289" s="60">
        <f t="shared" si="150"/>
        <v>0</v>
      </c>
      <c r="AK289" s="60">
        <f t="shared" si="151"/>
        <v>0</v>
      </c>
      <c r="AL289" s="60">
        <f t="shared" si="152"/>
        <v>0</v>
      </c>
      <c r="AM289" s="60">
        <f t="shared" si="153"/>
        <v>0</v>
      </c>
      <c r="AN289" s="60">
        <f t="shared" si="154"/>
        <v>0</v>
      </c>
      <c r="AO289" s="60">
        <f t="shared" si="155"/>
        <v>0</v>
      </c>
      <c r="AP289" s="60">
        <f t="shared" si="156"/>
        <v>0</v>
      </c>
      <c r="AQ289" s="60">
        <f t="shared" si="157"/>
        <v>0</v>
      </c>
      <c r="AR289" s="60">
        <f t="shared" si="158"/>
        <v>0</v>
      </c>
      <c r="AS289" s="68">
        <f t="shared" si="159"/>
        <v>0</v>
      </c>
      <c r="AT289" s="68">
        <f t="shared" si="160"/>
        <v>0</v>
      </c>
      <c r="AU289" s="69" t="str">
        <f t="shared" si="161"/>
        <v/>
      </c>
      <c r="AV289" s="68" t="str">
        <f t="shared" si="162"/>
        <v/>
      </c>
      <c r="AW289" s="67" t="str">
        <f t="shared" si="163"/>
        <v/>
      </c>
      <c r="AX289" s="68" t="str">
        <f t="shared" si="133"/>
        <v/>
      </c>
      <c r="AY289" s="69" t="str">
        <f t="shared" si="134"/>
        <v/>
      </c>
      <c r="AZ289" s="68">
        <f t="shared" si="164"/>
        <v>0</v>
      </c>
      <c r="BA289" s="67" t="str">
        <f t="shared" si="168"/>
        <v/>
      </c>
      <c r="BB289" s="69" t="str">
        <f t="shared" si="165"/>
        <v/>
      </c>
      <c r="BC289" s="68" t="str">
        <f t="shared" si="166"/>
        <v/>
      </c>
      <c r="BD289" s="67" t="str">
        <f t="shared" si="169"/>
        <v/>
      </c>
    </row>
    <row r="290" spans="1:56" ht="12" x14ac:dyDescent="0.3">
      <c r="A290" s="445"/>
      <c r="B290" s="3"/>
      <c r="C290" s="3"/>
      <c r="D290" s="387"/>
      <c r="E290" s="3"/>
      <c r="F290" s="3"/>
      <c r="G290" s="3"/>
      <c r="H290" s="4"/>
      <c r="I290" s="9"/>
      <c r="J290" s="9"/>
      <c r="K290" s="9"/>
      <c r="L290" s="9"/>
      <c r="M290" s="8"/>
      <c r="N290" s="385"/>
      <c r="O290" s="386"/>
      <c r="P290" s="383" t="str">
        <f t="shared" si="136"/>
        <v/>
      </c>
      <c r="Q290" s="3"/>
      <c r="R290" s="60"/>
      <c r="S290" s="26">
        <f t="shared" si="0"/>
        <v>0</v>
      </c>
      <c r="T290" s="26">
        <f t="shared" si="137"/>
        <v>0</v>
      </c>
      <c r="U290" s="21">
        <f t="shared" si="138"/>
        <v>0</v>
      </c>
      <c r="V290" s="42" t="str">
        <f t="shared" si="139"/>
        <v/>
      </c>
      <c r="W290" s="26" t="str">
        <f t="shared" si="140"/>
        <v/>
      </c>
      <c r="X290" s="22" t="str">
        <f t="shared" si="141"/>
        <v/>
      </c>
      <c r="Y290" s="22" t="str">
        <f t="shared" si="142"/>
        <v/>
      </c>
      <c r="Z290" s="26" t="str">
        <f t="shared" si="143"/>
        <v/>
      </c>
      <c r="AA290" s="27" t="str">
        <f t="shared" si="144"/>
        <v/>
      </c>
      <c r="AB290" s="69" t="str">
        <f t="shared" si="132"/>
        <v/>
      </c>
      <c r="AC290" s="60">
        <f t="shared" si="2"/>
        <v>0</v>
      </c>
      <c r="AD290" s="70" t="str">
        <f t="shared" si="145"/>
        <v/>
      </c>
      <c r="AE290" s="70" t="str">
        <f t="shared" si="146"/>
        <v/>
      </c>
      <c r="AF290" s="71" t="str">
        <f t="shared" si="167"/>
        <v/>
      </c>
      <c r="AG290" s="69">
        <f t="shared" si="147"/>
        <v>0</v>
      </c>
      <c r="AH290" s="60">
        <f t="shared" si="148"/>
        <v>0</v>
      </c>
      <c r="AI290" s="60">
        <f t="shared" si="149"/>
        <v>0</v>
      </c>
      <c r="AJ290" s="60">
        <f t="shared" si="150"/>
        <v>0</v>
      </c>
      <c r="AK290" s="60">
        <f t="shared" si="151"/>
        <v>0</v>
      </c>
      <c r="AL290" s="60">
        <f t="shared" si="152"/>
        <v>0</v>
      </c>
      <c r="AM290" s="60">
        <f t="shared" si="153"/>
        <v>0</v>
      </c>
      <c r="AN290" s="60">
        <f t="shared" si="154"/>
        <v>0</v>
      </c>
      <c r="AO290" s="60">
        <f t="shared" si="155"/>
        <v>0</v>
      </c>
      <c r="AP290" s="60">
        <f t="shared" si="156"/>
        <v>0</v>
      </c>
      <c r="AQ290" s="60">
        <f t="shared" si="157"/>
        <v>0</v>
      </c>
      <c r="AR290" s="60">
        <f t="shared" si="158"/>
        <v>0</v>
      </c>
      <c r="AS290" s="68">
        <f t="shared" si="159"/>
        <v>0</v>
      </c>
      <c r="AT290" s="68">
        <f t="shared" si="160"/>
        <v>0</v>
      </c>
      <c r="AU290" s="69" t="str">
        <f t="shared" si="161"/>
        <v/>
      </c>
      <c r="AV290" s="68" t="str">
        <f t="shared" si="162"/>
        <v/>
      </c>
      <c r="AW290" s="67" t="str">
        <f t="shared" si="163"/>
        <v/>
      </c>
      <c r="AX290" s="68" t="str">
        <f t="shared" si="133"/>
        <v/>
      </c>
      <c r="AY290" s="69" t="str">
        <f t="shared" si="134"/>
        <v/>
      </c>
      <c r="AZ290" s="68">
        <f t="shared" si="164"/>
        <v>0</v>
      </c>
      <c r="BA290" s="67" t="str">
        <f t="shared" si="168"/>
        <v/>
      </c>
      <c r="BB290" s="69" t="str">
        <f t="shared" si="165"/>
        <v/>
      </c>
      <c r="BC290" s="68" t="str">
        <f t="shared" si="166"/>
        <v/>
      </c>
      <c r="BD290" s="67" t="str">
        <f t="shared" si="169"/>
        <v/>
      </c>
    </row>
    <row r="291" spans="1:56" ht="12" x14ac:dyDescent="0.3">
      <c r="A291" s="445"/>
      <c r="B291" s="3"/>
      <c r="C291" s="3"/>
      <c r="D291" s="387"/>
      <c r="E291" s="3"/>
      <c r="F291" s="3"/>
      <c r="G291" s="3"/>
      <c r="H291" s="4"/>
      <c r="I291" s="9"/>
      <c r="J291" s="9"/>
      <c r="K291" s="9"/>
      <c r="L291" s="9"/>
      <c r="M291" s="8"/>
      <c r="N291" s="385"/>
      <c r="O291" s="386"/>
      <c r="P291" s="383" t="str">
        <f t="shared" si="136"/>
        <v/>
      </c>
      <c r="Q291" s="3"/>
      <c r="R291" s="60"/>
      <c r="S291" s="26">
        <f t="shared" si="0"/>
        <v>0</v>
      </c>
      <c r="T291" s="26">
        <f t="shared" si="137"/>
        <v>0</v>
      </c>
      <c r="U291" s="21">
        <f t="shared" si="138"/>
        <v>0</v>
      </c>
      <c r="V291" s="42" t="str">
        <f t="shared" si="139"/>
        <v/>
      </c>
      <c r="W291" s="26" t="str">
        <f t="shared" si="140"/>
        <v/>
      </c>
      <c r="X291" s="22" t="str">
        <f t="shared" si="141"/>
        <v/>
      </c>
      <c r="Y291" s="22" t="str">
        <f t="shared" si="142"/>
        <v/>
      </c>
      <c r="Z291" s="26" t="str">
        <f t="shared" si="143"/>
        <v/>
      </c>
      <c r="AA291" s="27" t="str">
        <f t="shared" si="144"/>
        <v/>
      </c>
      <c r="AB291" s="69" t="str">
        <f t="shared" si="132"/>
        <v/>
      </c>
      <c r="AC291" s="60">
        <f t="shared" si="2"/>
        <v>0</v>
      </c>
      <c r="AD291" s="70" t="str">
        <f t="shared" si="145"/>
        <v/>
      </c>
      <c r="AE291" s="70" t="str">
        <f t="shared" si="146"/>
        <v/>
      </c>
      <c r="AF291" s="71" t="str">
        <f t="shared" si="167"/>
        <v/>
      </c>
      <c r="AG291" s="69">
        <f t="shared" si="147"/>
        <v>0</v>
      </c>
      <c r="AH291" s="60">
        <f t="shared" si="148"/>
        <v>0</v>
      </c>
      <c r="AI291" s="60">
        <f t="shared" si="149"/>
        <v>0</v>
      </c>
      <c r="AJ291" s="60">
        <f t="shared" si="150"/>
        <v>0</v>
      </c>
      <c r="AK291" s="60">
        <f t="shared" si="151"/>
        <v>0</v>
      </c>
      <c r="AL291" s="60">
        <f t="shared" si="152"/>
        <v>0</v>
      </c>
      <c r="AM291" s="60">
        <f t="shared" si="153"/>
        <v>0</v>
      </c>
      <c r="AN291" s="60">
        <f t="shared" si="154"/>
        <v>0</v>
      </c>
      <c r="AO291" s="60">
        <f t="shared" si="155"/>
        <v>0</v>
      </c>
      <c r="AP291" s="60">
        <f t="shared" si="156"/>
        <v>0</v>
      </c>
      <c r="AQ291" s="60">
        <f t="shared" si="157"/>
        <v>0</v>
      </c>
      <c r="AR291" s="60">
        <f t="shared" si="158"/>
        <v>0</v>
      </c>
      <c r="AS291" s="68">
        <f t="shared" si="159"/>
        <v>0</v>
      </c>
      <c r="AT291" s="68">
        <f t="shared" si="160"/>
        <v>0</v>
      </c>
      <c r="AU291" s="69" t="str">
        <f t="shared" si="161"/>
        <v/>
      </c>
      <c r="AV291" s="68" t="str">
        <f t="shared" si="162"/>
        <v/>
      </c>
      <c r="AW291" s="67" t="str">
        <f t="shared" si="163"/>
        <v/>
      </c>
      <c r="AX291" s="68" t="str">
        <f t="shared" si="133"/>
        <v/>
      </c>
      <c r="AY291" s="69" t="str">
        <f t="shared" si="134"/>
        <v/>
      </c>
      <c r="AZ291" s="68">
        <f t="shared" si="164"/>
        <v>0</v>
      </c>
      <c r="BA291" s="67" t="str">
        <f t="shared" si="168"/>
        <v/>
      </c>
      <c r="BB291" s="69" t="str">
        <f t="shared" si="165"/>
        <v/>
      </c>
      <c r="BC291" s="68" t="str">
        <f t="shared" si="166"/>
        <v/>
      </c>
      <c r="BD291" s="67" t="str">
        <f t="shared" si="169"/>
        <v/>
      </c>
    </row>
    <row r="292" spans="1:56" ht="12" x14ac:dyDescent="0.3">
      <c r="A292" s="445"/>
      <c r="B292" s="3"/>
      <c r="C292" s="3"/>
      <c r="D292" s="387"/>
      <c r="E292" s="3"/>
      <c r="F292" s="3"/>
      <c r="G292" s="3"/>
      <c r="H292" s="4"/>
      <c r="I292" s="9"/>
      <c r="J292" s="9"/>
      <c r="K292" s="9"/>
      <c r="L292" s="9"/>
      <c r="M292" s="8"/>
      <c r="N292" s="385"/>
      <c r="O292" s="386"/>
      <c r="P292" s="383" t="str">
        <f t="shared" si="136"/>
        <v/>
      </c>
      <c r="Q292" s="3"/>
      <c r="R292" s="60"/>
      <c r="S292" s="26">
        <f t="shared" si="0"/>
        <v>0</v>
      </c>
      <c r="T292" s="26">
        <f t="shared" si="137"/>
        <v>0</v>
      </c>
      <c r="U292" s="21">
        <f t="shared" si="138"/>
        <v>0</v>
      </c>
      <c r="V292" s="42" t="str">
        <f t="shared" si="139"/>
        <v/>
      </c>
      <c r="W292" s="26" t="str">
        <f t="shared" si="140"/>
        <v/>
      </c>
      <c r="X292" s="22" t="str">
        <f t="shared" si="141"/>
        <v/>
      </c>
      <c r="Y292" s="22" t="str">
        <f t="shared" si="142"/>
        <v/>
      </c>
      <c r="Z292" s="26" t="str">
        <f t="shared" si="143"/>
        <v/>
      </c>
      <c r="AA292" s="27" t="str">
        <f t="shared" si="144"/>
        <v/>
      </c>
      <c r="AB292" s="69" t="str">
        <f t="shared" si="132"/>
        <v/>
      </c>
      <c r="AC292" s="60">
        <f t="shared" si="2"/>
        <v>0</v>
      </c>
      <c r="AD292" s="70" t="str">
        <f t="shared" si="145"/>
        <v/>
      </c>
      <c r="AE292" s="70" t="str">
        <f t="shared" si="146"/>
        <v/>
      </c>
      <c r="AF292" s="71" t="str">
        <f t="shared" si="167"/>
        <v/>
      </c>
      <c r="AG292" s="69">
        <f t="shared" si="147"/>
        <v>0</v>
      </c>
      <c r="AH292" s="60">
        <f t="shared" si="148"/>
        <v>0</v>
      </c>
      <c r="AI292" s="60">
        <f t="shared" si="149"/>
        <v>0</v>
      </c>
      <c r="AJ292" s="60">
        <f t="shared" si="150"/>
        <v>0</v>
      </c>
      <c r="AK292" s="60">
        <f t="shared" si="151"/>
        <v>0</v>
      </c>
      <c r="AL292" s="60">
        <f t="shared" si="152"/>
        <v>0</v>
      </c>
      <c r="AM292" s="60">
        <f t="shared" si="153"/>
        <v>0</v>
      </c>
      <c r="AN292" s="60">
        <f t="shared" si="154"/>
        <v>0</v>
      </c>
      <c r="AO292" s="60">
        <f t="shared" si="155"/>
        <v>0</v>
      </c>
      <c r="AP292" s="60">
        <f t="shared" si="156"/>
        <v>0</v>
      </c>
      <c r="AQ292" s="60">
        <f t="shared" si="157"/>
        <v>0</v>
      </c>
      <c r="AR292" s="60">
        <f t="shared" si="158"/>
        <v>0</v>
      </c>
      <c r="AS292" s="68">
        <f t="shared" si="159"/>
        <v>0</v>
      </c>
      <c r="AT292" s="68">
        <f t="shared" si="160"/>
        <v>0</v>
      </c>
      <c r="AU292" s="69" t="str">
        <f t="shared" si="161"/>
        <v/>
      </c>
      <c r="AV292" s="68" t="str">
        <f t="shared" si="162"/>
        <v/>
      </c>
      <c r="AW292" s="67" t="str">
        <f t="shared" si="163"/>
        <v/>
      </c>
      <c r="AX292" s="68" t="str">
        <f t="shared" si="133"/>
        <v/>
      </c>
      <c r="AY292" s="69" t="str">
        <f t="shared" si="134"/>
        <v/>
      </c>
      <c r="AZ292" s="68">
        <f t="shared" si="164"/>
        <v>0</v>
      </c>
      <c r="BA292" s="67" t="str">
        <f t="shared" si="168"/>
        <v/>
      </c>
      <c r="BB292" s="69" t="str">
        <f t="shared" si="165"/>
        <v/>
      </c>
      <c r="BC292" s="68" t="str">
        <f t="shared" si="166"/>
        <v/>
      </c>
      <c r="BD292" s="67" t="str">
        <f t="shared" si="169"/>
        <v/>
      </c>
    </row>
    <row r="293" spans="1:56" ht="12" x14ac:dyDescent="0.3">
      <c r="A293" s="445"/>
      <c r="B293" s="3"/>
      <c r="C293" s="3"/>
      <c r="D293" s="387"/>
      <c r="E293" s="3"/>
      <c r="F293" s="3"/>
      <c r="G293" s="3"/>
      <c r="H293" s="4"/>
      <c r="I293" s="9"/>
      <c r="J293" s="9"/>
      <c r="K293" s="9"/>
      <c r="L293" s="9"/>
      <c r="M293" s="8"/>
      <c r="N293" s="385"/>
      <c r="O293" s="386"/>
      <c r="P293" s="383" t="str">
        <f t="shared" si="136"/>
        <v/>
      </c>
      <c r="Q293" s="3"/>
      <c r="R293" s="60"/>
      <c r="S293" s="26">
        <f t="shared" si="0"/>
        <v>0</v>
      </c>
      <c r="T293" s="26">
        <f t="shared" si="137"/>
        <v>0</v>
      </c>
      <c r="U293" s="21">
        <f t="shared" si="138"/>
        <v>0</v>
      </c>
      <c r="V293" s="42" t="str">
        <f t="shared" si="139"/>
        <v/>
      </c>
      <c r="W293" s="26" t="str">
        <f t="shared" si="140"/>
        <v/>
      </c>
      <c r="X293" s="22" t="str">
        <f t="shared" si="141"/>
        <v/>
      </c>
      <c r="Y293" s="22" t="str">
        <f t="shared" si="142"/>
        <v/>
      </c>
      <c r="Z293" s="26" t="str">
        <f t="shared" si="143"/>
        <v/>
      </c>
      <c r="AA293" s="27" t="str">
        <f t="shared" si="144"/>
        <v/>
      </c>
      <c r="AB293" s="69" t="str">
        <f t="shared" si="132"/>
        <v/>
      </c>
      <c r="AC293" s="60">
        <f t="shared" si="2"/>
        <v>0</v>
      </c>
      <c r="AD293" s="70" t="str">
        <f t="shared" si="145"/>
        <v/>
      </c>
      <c r="AE293" s="70" t="str">
        <f t="shared" si="146"/>
        <v/>
      </c>
      <c r="AF293" s="71" t="str">
        <f t="shared" si="167"/>
        <v/>
      </c>
      <c r="AG293" s="69">
        <f t="shared" si="147"/>
        <v>0</v>
      </c>
      <c r="AH293" s="60">
        <f t="shared" si="148"/>
        <v>0</v>
      </c>
      <c r="AI293" s="60">
        <f t="shared" si="149"/>
        <v>0</v>
      </c>
      <c r="AJ293" s="60">
        <f t="shared" si="150"/>
        <v>0</v>
      </c>
      <c r="AK293" s="60">
        <f t="shared" si="151"/>
        <v>0</v>
      </c>
      <c r="AL293" s="60">
        <f t="shared" si="152"/>
        <v>0</v>
      </c>
      <c r="AM293" s="60">
        <f t="shared" si="153"/>
        <v>0</v>
      </c>
      <c r="AN293" s="60">
        <f t="shared" si="154"/>
        <v>0</v>
      </c>
      <c r="AO293" s="60">
        <f t="shared" si="155"/>
        <v>0</v>
      </c>
      <c r="AP293" s="60">
        <f t="shared" si="156"/>
        <v>0</v>
      </c>
      <c r="AQ293" s="60">
        <f t="shared" si="157"/>
        <v>0</v>
      </c>
      <c r="AR293" s="60">
        <f t="shared" si="158"/>
        <v>0</v>
      </c>
      <c r="AS293" s="68">
        <f t="shared" si="159"/>
        <v>0</v>
      </c>
      <c r="AT293" s="68">
        <f t="shared" si="160"/>
        <v>0</v>
      </c>
      <c r="AU293" s="69" t="str">
        <f t="shared" si="161"/>
        <v/>
      </c>
      <c r="AV293" s="68" t="str">
        <f t="shared" si="162"/>
        <v/>
      </c>
      <c r="AW293" s="67" t="str">
        <f t="shared" si="163"/>
        <v/>
      </c>
      <c r="AX293" s="68" t="str">
        <f t="shared" si="133"/>
        <v/>
      </c>
      <c r="AY293" s="69" t="str">
        <f t="shared" si="134"/>
        <v/>
      </c>
      <c r="AZ293" s="68">
        <f t="shared" si="164"/>
        <v>0</v>
      </c>
      <c r="BA293" s="67" t="str">
        <f t="shared" si="168"/>
        <v/>
      </c>
      <c r="BB293" s="69" t="str">
        <f t="shared" si="165"/>
        <v/>
      </c>
      <c r="BC293" s="68" t="str">
        <f t="shared" si="166"/>
        <v/>
      </c>
      <c r="BD293" s="67" t="str">
        <f t="shared" si="169"/>
        <v/>
      </c>
    </row>
    <row r="294" spans="1:56" ht="12" x14ac:dyDescent="0.3">
      <c r="A294" s="445"/>
      <c r="B294" s="3"/>
      <c r="C294" s="3"/>
      <c r="D294" s="387"/>
      <c r="E294" s="3"/>
      <c r="F294" s="3"/>
      <c r="G294" s="3"/>
      <c r="H294" s="4"/>
      <c r="I294" s="9"/>
      <c r="J294" s="9"/>
      <c r="K294" s="9"/>
      <c r="L294" s="9"/>
      <c r="M294" s="8"/>
      <c r="N294" s="385"/>
      <c r="O294" s="386"/>
      <c r="P294" s="383" t="str">
        <f t="shared" si="136"/>
        <v/>
      </c>
      <c r="Q294" s="3"/>
      <c r="R294" s="60"/>
      <c r="S294" s="26">
        <f t="shared" si="0"/>
        <v>0</v>
      </c>
      <c r="T294" s="26">
        <f t="shared" si="137"/>
        <v>0</v>
      </c>
      <c r="U294" s="21">
        <f t="shared" si="138"/>
        <v>0</v>
      </c>
      <c r="V294" s="42" t="str">
        <f t="shared" si="139"/>
        <v/>
      </c>
      <c r="W294" s="26" t="str">
        <f t="shared" si="140"/>
        <v/>
      </c>
      <c r="X294" s="22" t="str">
        <f t="shared" si="141"/>
        <v/>
      </c>
      <c r="Y294" s="22" t="str">
        <f t="shared" si="142"/>
        <v/>
      </c>
      <c r="Z294" s="26" t="str">
        <f t="shared" si="143"/>
        <v/>
      </c>
      <c r="AA294" s="27" t="str">
        <f t="shared" si="144"/>
        <v/>
      </c>
      <c r="AB294" s="69" t="str">
        <f t="shared" si="132"/>
        <v/>
      </c>
      <c r="AC294" s="60">
        <f t="shared" si="2"/>
        <v>0</v>
      </c>
      <c r="AD294" s="70" t="str">
        <f t="shared" si="145"/>
        <v/>
      </c>
      <c r="AE294" s="70" t="str">
        <f t="shared" si="146"/>
        <v/>
      </c>
      <c r="AF294" s="71" t="str">
        <f t="shared" si="167"/>
        <v/>
      </c>
      <c r="AG294" s="69">
        <f t="shared" si="147"/>
        <v>0</v>
      </c>
      <c r="AH294" s="60">
        <f t="shared" si="148"/>
        <v>0</v>
      </c>
      <c r="AI294" s="60">
        <f t="shared" si="149"/>
        <v>0</v>
      </c>
      <c r="AJ294" s="60">
        <f t="shared" si="150"/>
        <v>0</v>
      </c>
      <c r="AK294" s="60">
        <f t="shared" si="151"/>
        <v>0</v>
      </c>
      <c r="AL294" s="60">
        <f t="shared" si="152"/>
        <v>0</v>
      </c>
      <c r="AM294" s="60">
        <f t="shared" si="153"/>
        <v>0</v>
      </c>
      <c r="AN294" s="60">
        <f t="shared" si="154"/>
        <v>0</v>
      </c>
      <c r="AO294" s="60">
        <f t="shared" si="155"/>
        <v>0</v>
      </c>
      <c r="AP294" s="60">
        <f t="shared" si="156"/>
        <v>0</v>
      </c>
      <c r="AQ294" s="60">
        <f t="shared" si="157"/>
        <v>0</v>
      </c>
      <c r="AR294" s="60">
        <f t="shared" si="158"/>
        <v>0</v>
      </c>
      <c r="AS294" s="68">
        <f t="shared" si="159"/>
        <v>0</v>
      </c>
      <c r="AT294" s="68">
        <f t="shared" si="160"/>
        <v>0</v>
      </c>
      <c r="AU294" s="69" t="str">
        <f t="shared" si="161"/>
        <v/>
      </c>
      <c r="AV294" s="68" t="str">
        <f t="shared" si="162"/>
        <v/>
      </c>
      <c r="AW294" s="67" t="str">
        <f t="shared" si="163"/>
        <v/>
      </c>
      <c r="AX294" s="68" t="str">
        <f t="shared" si="133"/>
        <v/>
      </c>
      <c r="AY294" s="69" t="str">
        <f t="shared" si="134"/>
        <v/>
      </c>
      <c r="AZ294" s="68">
        <f t="shared" si="164"/>
        <v>0</v>
      </c>
      <c r="BA294" s="67" t="str">
        <f t="shared" si="168"/>
        <v/>
      </c>
      <c r="BB294" s="69" t="str">
        <f t="shared" si="165"/>
        <v/>
      </c>
      <c r="BC294" s="68" t="str">
        <f t="shared" si="166"/>
        <v/>
      </c>
      <c r="BD294" s="67" t="str">
        <f t="shared" si="169"/>
        <v/>
      </c>
    </row>
    <row r="295" spans="1:56" ht="12" x14ac:dyDescent="0.3">
      <c r="A295" s="445"/>
      <c r="B295" s="3"/>
      <c r="C295" s="3"/>
      <c r="D295" s="387"/>
      <c r="E295" s="3"/>
      <c r="F295" s="3"/>
      <c r="G295" s="3"/>
      <c r="H295" s="4"/>
      <c r="I295" s="9"/>
      <c r="J295" s="9"/>
      <c r="K295" s="9"/>
      <c r="L295" s="9"/>
      <c r="M295" s="8"/>
      <c r="N295" s="385"/>
      <c r="O295" s="386"/>
      <c r="P295" s="383" t="str">
        <f t="shared" si="136"/>
        <v/>
      </c>
      <c r="Q295" s="3"/>
      <c r="R295" s="60"/>
      <c r="S295" s="26">
        <f t="shared" si="0"/>
        <v>0</v>
      </c>
      <c r="T295" s="26">
        <f t="shared" si="137"/>
        <v>0</v>
      </c>
      <c r="U295" s="21">
        <f t="shared" si="138"/>
        <v>0</v>
      </c>
      <c r="V295" s="42" t="str">
        <f t="shared" si="139"/>
        <v/>
      </c>
      <c r="W295" s="26" t="str">
        <f t="shared" si="140"/>
        <v/>
      </c>
      <c r="X295" s="22" t="str">
        <f t="shared" si="141"/>
        <v/>
      </c>
      <c r="Y295" s="22" t="str">
        <f t="shared" si="142"/>
        <v/>
      </c>
      <c r="Z295" s="26" t="str">
        <f t="shared" si="143"/>
        <v/>
      </c>
      <c r="AA295" s="27" t="str">
        <f t="shared" si="144"/>
        <v/>
      </c>
      <c r="AB295" s="69" t="str">
        <f t="shared" si="132"/>
        <v/>
      </c>
      <c r="AC295" s="60">
        <f t="shared" si="2"/>
        <v>0</v>
      </c>
      <c r="AD295" s="70" t="str">
        <f t="shared" si="145"/>
        <v/>
      </c>
      <c r="AE295" s="70" t="str">
        <f t="shared" si="146"/>
        <v/>
      </c>
      <c r="AF295" s="71" t="str">
        <f t="shared" si="167"/>
        <v/>
      </c>
      <c r="AG295" s="69">
        <f t="shared" si="147"/>
        <v>0</v>
      </c>
      <c r="AH295" s="60">
        <f t="shared" si="148"/>
        <v>0</v>
      </c>
      <c r="AI295" s="60">
        <f t="shared" si="149"/>
        <v>0</v>
      </c>
      <c r="AJ295" s="60">
        <f t="shared" si="150"/>
        <v>0</v>
      </c>
      <c r="AK295" s="60">
        <f t="shared" si="151"/>
        <v>0</v>
      </c>
      <c r="AL295" s="60">
        <f t="shared" si="152"/>
        <v>0</v>
      </c>
      <c r="AM295" s="60">
        <f t="shared" si="153"/>
        <v>0</v>
      </c>
      <c r="AN295" s="60">
        <f t="shared" si="154"/>
        <v>0</v>
      </c>
      <c r="AO295" s="60">
        <f t="shared" si="155"/>
        <v>0</v>
      </c>
      <c r="AP295" s="60">
        <f t="shared" si="156"/>
        <v>0</v>
      </c>
      <c r="AQ295" s="60">
        <f t="shared" si="157"/>
        <v>0</v>
      </c>
      <c r="AR295" s="60">
        <f t="shared" si="158"/>
        <v>0</v>
      </c>
      <c r="AS295" s="68">
        <f t="shared" si="159"/>
        <v>0</v>
      </c>
      <c r="AT295" s="68">
        <f t="shared" si="160"/>
        <v>0</v>
      </c>
      <c r="AU295" s="69" t="str">
        <f t="shared" si="161"/>
        <v/>
      </c>
      <c r="AV295" s="68" t="str">
        <f t="shared" si="162"/>
        <v/>
      </c>
      <c r="AW295" s="67" t="str">
        <f t="shared" si="163"/>
        <v/>
      </c>
      <c r="AX295" s="68" t="str">
        <f t="shared" si="133"/>
        <v/>
      </c>
      <c r="AY295" s="69" t="str">
        <f t="shared" si="134"/>
        <v/>
      </c>
      <c r="AZ295" s="68">
        <f t="shared" si="164"/>
        <v>0</v>
      </c>
      <c r="BA295" s="67" t="str">
        <f t="shared" si="168"/>
        <v/>
      </c>
      <c r="BB295" s="69" t="str">
        <f t="shared" si="165"/>
        <v/>
      </c>
      <c r="BC295" s="68" t="str">
        <f t="shared" si="166"/>
        <v/>
      </c>
      <c r="BD295" s="67" t="str">
        <f t="shared" si="169"/>
        <v/>
      </c>
    </row>
    <row r="296" spans="1:56" ht="12" x14ac:dyDescent="0.3">
      <c r="A296" s="445"/>
      <c r="B296" s="3"/>
      <c r="C296" s="3"/>
      <c r="D296" s="387"/>
      <c r="E296" s="3"/>
      <c r="F296" s="3"/>
      <c r="G296" s="3"/>
      <c r="H296" s="4"/>
      <c r="I296" s="9"/>
      <c r="J296" s="9"/>
      <c r="K296" s="9"/>
      <c r="L296" s="9"/>
      <c r="M296" s="8"/>
      <c r="N296" s="385"/>
      <c r="O296" s="386"/>
      <c r="P296" s="383" t="str">
        <f t="shared" si="136"/>
        <v/>
      </c>
      <c r="Q296" s="3"/>
      <c r="R296" s="60"/>
      <c r="S296" s="26">
        <f t="shared" si="0"/>
        <v>0</v>
      </c>
      <c r="T296" s="26">
        <f t="shared" si="137"/>
        <v>0</v>
      </c>
      <c r="U296" s="21">
        <f t="shared" si="138"/>
        <v>0</v>
      </c>
      <c r="V296" s="42" t="str">
        <f t="shared" si="139"/>
        <v/>
      </c>
      <c r="W296" s="26" t="str">
        <f t="shared" si="140"/>
        <v/>
      </c>
      <c r="X296" s="22" t="str">
        <f t="shared" si="141"/>
        <v/>
      </c>
      <c r="Y296" s="22" t="str">
        <f t="shared" si="142"/>
        <v/>
      </c>
      <c r="Z296" s="26" t="str">
        <f t="shared" si="143"/>
        <v/>
      </c>
      <c r="AA296" s="27" t="str">
        <f t="shared" si="144"/>
        <v/>
      </c>
      <c r="AB296" s="69" t="str">
        <f t="shared" si="132"/>
        <v/>
      </c>
      <c r="AC296" s="60">
        <f t="shared" si="2"/>
        <v>0</v>
      </c>
      <c r="AD296" s="70" t="str">
        <f t="shared" si="145"/>
        <v/>
      </c>
      <c r="AE296" s="70" t="str">
        <f t="shared" si="146"/>
        <v/>
      </c>
      <c r="AF296" s="71" t="str">
        <f t="shared" si="167"/>
        <v/>
      </c>
      <c r="AG296" s="69">
        <f t="shared" si="147"/>
        <v>0</v>
      </c>
      <c r="AH296" s="60">
        <f t="shared" si="148"/>
        <v>0</v>
      </c>
      <c r="AI296" s="60">
        <f t="shared" si="149"/>
        <v>0</v>
      </c>
      <c r="AJ296" s="60">
        <f t="shared" si="150"/>
        <v>0</v>
      </c>
      <c r="AK296" s="60">
        <f t="shared" si="151"/>
        <v>0</v>
      </c>
      <c r="AL296" s="60">
        <f t="shared" si="152"/>
        <v>0</v>
      </c>
      <c r="AM296" s="60">
        <f t="shared" si="153"/>
        <v>0</v>
      </c>
      <c r="AN296" s="60">
        <f t="shared" si="154"/>
        <v>0</v>
      </c>
      <c r="AO296" s="60">
        <f t="shared" si="155"/>
        <v>0</v>
      </c>
      <c r="AP296" s="60">
        <f t="shared" si="156"/>
        <v>0</v>
      </c>
      <c r="AQ296" s="60">
        <f t="shared" si="157"/>
        <v>0</v>
      </c>
      <c r="AR296" s="60">
        <f t="shared" si="158"/>
        <v>0</v>
      </c>
      <c r="AS296" s="68">
        <f t="shared" si="159"/>
        <v>0</v>
      </c>
      <c r="AT296" s="68">
        <f t="shared" si="160"/>
        <v>0</v>
      </c>
      <c r="AU296" s="69" t="str">
        <f t="shared" si="161"/>
        <v/>
      </c>
      <c r="AV296" s="68" t="str">
        <f t="shared" si="162"/>
        <v/>
      </c>
      <c r="AW296" s="67" t="str">
        <f t="shared" si="163"/>
        <v/>
      </c>
      <c r="AX296" s="68" t="str">
        <f t="shared" si="133"/>
        <v/>
      </c>
      <c r="AY296" s="69" t="str">
        <f t="shared" si="134"/>
        <v/>
      </c>
      <c r="AZ296" s="68">
        <f t="shared" si="164"/>
        <v>0</v>
      </c>
      <c r="BA296" s="67" t="str">
        <f t="shared" si="168"/>
        <v/>
      </c>
      <c r="BB296" s="69" t="str">
        <f t="shared" si="165"/>
        <v/>
      </c>
      <c r="BC296" s="68" t="str">
        <f t="shared" si="166"/>
        <v/>
      </c>
      <c r="BD296" s="67" t="str">
        <f t="shared" si="169"/>
        <v/>
      </c>
    </row>
    <row r="297" spans="1:56" ht="12" x14ac:dyDescent="0.3">
      <c r="A297" s="445"/>
      <c r="B297" s="3"/>
      <c r="C297" s="3"/>
      <c r="D297" s="387"/>
      <c r="E297" s="3"/>
      <c r="F297" s="3"/>
      <c r="G297" s="3"/>
      <c r="H297" s="4"/>
      <c r="I297" s="9"/>
      <c r="J297" s="9"/>
      <c r="K297" s="9"/>
      <c r="L297" s="9"/>
      <c r="M297" s="8"/>
      <c r="N297" s="385"/>
      <c r="O297" s="386"/>
      <c r="P297" s="383" t="str">
        <f t="shared" si="136"/>
        <v/>
      </c>
      <c r="Q297" s="3"/>
      <c r="R297" s="60"/>
      <c r="S297" s="26">
        <f t="shared" si="0"/>
        <v>0</v>
      </c>
      <c r="T297" s="26">
        <f t="shared" si="137"/>
        <v>0</v>
      </c>
      <c r="U297" s="21">
        <f t="shared" si="138"/>
        <v>0</v>
      </c>
      <c r="V297" s="42" t="str">
        <f t="shared" si="139"/>
        <v/>
      </c>
      <c r="W297" s="26" t="str">
        <f t="shared" si="140"/>
        <v/>
      </c>
      <c r="X297" s="22" t="str">
        <f>IF(AND(S297&lt;&gt;0,C297=$B$382,W297=""),IF(VLOOKUP(V297,$S$319:$AA$360,5,FALSE)&lt;&gt;0,VLOOKUP(V297,$S$319:$AA$360,5,FALSE),""),"")</f>
        <v/>
      </c>
      <c r="Y297" s="22" t="str">
        <f t="shared" si="142"/>
        <v/>
      </c>
      <c r="Z297" s="26" t="str">
        <f t="shared" si="143"/>
        <v/>
      </c>
      <c r="AA297" s="27" t="str">
        <f t="shared" si="144"/>
        <v/>
      </c>
      <c r="AB297" s="69" t="str">
        <f t="shared" si="132"/>
        <v/>
      </c>
      <c r="AC297" s="60">
        <f t="shared" si="2"/>
        <v>0</v>
      </c>
      <c r="AD297" s="70" t="str">
        <f t="shared" si="145"/>
        <v/>
      </c>
      <c r="AE297" s="70" t="str">
        <f t="shared" si="146"/>
        <v/>
      </c>
      <c r="AF297" s="71" t="str">
        <f t="shared" si="167"/>
        <v/>
      </c>
      <c r="AG297" s="69">
        <f t="shared" si="147"/>
        <v>0</v>
      </c>
      <c r="AH297" s="60">
        <f t="shared" si="148"/>
        <v>0</v>
      </c>
      <c r="AI297" s="60">
        <f t="shared" si="149"/>
        <v>0</v>
      </c>
      <c r="AJ297" s="60">
        <f t="shared" si="150"/>
        <v>0</v>
      </c>
      <c r="AK297" s="60">
        <f t="shared" si="151"/>
        <v>0</v>
      </c>
      <c r="AL297" s="60">
        <f t="shared" si="152"/>
        <v>0</v>
      </c>
      <c r="AM297" s="60">
        <f t="shared" si="153"/>
        <v>0</v>
      </c>
      <c r="AN297" s="60">
        <f t="shared" si="154"/>
        <v>0</v>
      </c>
      <c r="AO297" s="60">
        <f t="shared" si="155"/>
        <v>0</v>
      </c>
      <c r="AP297" s="60">
        <f t="shared" si="156"/>
        <v>0</v>
      </c>
      <c r="AQ297" s="60">
        <f t="shared" si="157"/>
        <v>0</v>
      </c>
      <c r="AR297" s="60">
        <f t="shared" si="158"/>
        <v>0</v>
      </c>
      <c r="AS297" s="68">
        <f t="shared" si="159"/>
        <v>0</v>
      </c>
      <c r="AT297" s="68">
        <f t="shared" si="160"/>
        <v>0</v>
      </c>
      <c r="AU297" s="69" t="str">
        <f t="shared" si="161"/>
        <v/>
      </c>
      <c r="AV297" s="68" t="str">
        <f t="shared" si="162"/>
        <v/>
      </c>
      <c r="AW297" s="67" t="str">
        <f t="shared" si="163"/>
        <v/>
      </c>
      <c r="AX297" s="68" t="str">
        <f t="shared" si="133"/>
        <v/>
      </c>
      <c r="AY297" s="69" t="str">
        <f t="shared" si="134"/>
        <v/>
      </c>
      <c r="AZ297" s="68">
        <f t="shared" si="164"/>
        <v>0</v>
      </c>
      <c r="BA297" s="67" t="str">
        <f t="shared" si="168"/>
        <v/>
      </c>
      <c r="BB297" s="69" t="str">
        <f t="shared" si="165"/>
        <v/>
      </c>
      <c r="BC297" s="68" t="str">
        <f t="shared" si="166"/>
        <v/>
      </c>
      <c r="BD297" s="67" t="str">
        <f t="shared" si="169"/>
        <v/>
      </c>
    </row>
    <row r="298" spans="1:56" ht="12" x14ac:dyDescent="0.3">
      <c r="A298" s="445"/>
      <c r="B298" s="3"/>
      <c r="C298" s="3"/>
      <c r="D298" s="387"/>
      <c r="E298" s="3"/>
      <c r="F298" s="3"/>
      <c r="G298" s="3"/>
      <c r="H298" s="4"/>
      <c r="I298" s="9"/>
      <c r="J298" s="9"/>
      <c r="K298" s="9"/>
      <c r="L298" s="9"/>
      <c r="M298" s="8"/>
      <c r="N298" s="385"/>
      <c r="O298" s="386"/>
      <c r="P298" s="383" t="str">
        <f t="shared" ref="P298:P315" si="170">IF(S298=1,(O298-M298)*1.341*J298*L298*N298*10^-3,"")</f>
        <v/>
      </c>
      <c r="Q298" s="3"/>
      <c r="R298" s="60"/>
      <c r="S298" s="26">
        <f t="shared" ref="S298:S315" si="171" xml:space="preserve"> IF(NOT(OR(ISBLANK($C$11), ISBLANK(B298),ISBLANK(C298),ISBLANK(D298),ISBLANK(F298),ISBLANK(G298),ISBLANK(H298),ISBLANK(I298),ISBLANK(J298),ISBLANK(N298),ISBLANK(L298), ISBLANK(M298))),1,0)</f>
        <v>0</v>
      </c>
      <c r="T298" s="26">
        <f t="shared" si="137"/>
        <v>0</v>
      </c>
      <c r="U298" s="21">
        <f t="shared" si="138"/>
        <v>0</v>
      </c>
      <c r="V298" s="42" t="str">
        <f t="shared" si="139"/>
        <v/>
      </c>
      <c r="W298" s="26" t="str">
        <f t="shared" si="140"/>
        <v/>
      </c>
      <c r="X298" s="22" t="str">
        <f t="shared" ref="X298:X315" si="172">IF(AND(S298&lt;&gt;0,C298=$B$382,W298=""),IF(VLOOKUP(V298,$S$319:$AA$360,5,FALSE)&lt;&gt;0,VLOOKUP(V298,$S$319:$AA$360,5,FALSE),""),"")</f>
        <v/>
      </c>
      <c r="Y298" s="22" t="str">
        <f t="shared" si="142"/>
        <v/>
      </c>
      <c r="Z298" s="26" t="str">
        <f t="shared" si="143"/>
        <v/>
      </c>
      <c r="AA298" s="27" t="str">
        <f t="shared" si="144"/>
        <v/>
      </c>
      <c r="AB298" s="69" t="str">
        <f t="shared" si="132"/>
        <v/>
      </c>
      <c r="AC298" s="60">
        <f t="shared" ref="AC298:AC315" si="173">IF(B298=B297,(IF(AND(C298=C297,D298=D297,I298=I297,L298=L297),0,1)),0)</f>
        <v>0</v>
      </c>
      <c r="AD298" s="70" t="str">
        <f t="shared" si="145"/>
        <v/>
      </c>
      <c r="AE298" s="70" t="str">
        <f t="shared" si="146"/>
        <v/>
      </c>
      <c r="AF298" s="71" t="str">
        <f t="shared" si="167"/>
        <v/>
      </c>
      <c r="AG298" s="69">
        <f t="shared" si="147"/>
        <v>0</v>
      </c>
      <c r="AH298" s="60">
        <f t="shared" si="148"/>
        <v>0</v>
      </c>
      <c r="AI298" s="60">
        <f t="shared" si="149"/>
        <v>0</v>
      </c>
      <c r="AJ298" s="60">
        <f t="shared" si="150"/>
        <v>0</v>
      </c>
      <c r="AK298" s="60">
        <f t="shared" si="151"/>
        <v>0</v>
      </c>
      <c r="AL298" s="60">
        <f t="shared" si="152"/>
        <v>0</v>
      </c>
      <c r="AM298" s="60">
        <f t="shared" si="153"/>
        <v>0</v>
      </c>
      <c r="AN298" s="60">
        <f t="shared" si="154"/>
        <v>0</v>
      </c>
      <c r="AO298" s="60">
        <f t="shared" si="155"/>
        <v>0</v>
      </c>
      <c r="AP298" s="60">
        <f t="shared" si="156"/>
        <v>0</v>
      </c>
      <c r="AQ298" s="60">
        <f t="shared" si="157"/>
        <v>0</v>
      </c>
      <c r="AR298" s="60">
        <f t="shared" si="158"/>
        <v>0</v>
      </c>
      <c r="AS298" s="68">
        <f t="shared" si="159"/>
        <v>0</v>
      </c>
      <c r="AT298" s="68">
        <f t="shared" si="160"/>
        <v>0</v>
      </c>
      <c r="AU298" s="69" t="str">
        <f t="shared" si="161"/>
        <v/>
      </c>
      <c r="AV298" s="68" t="str">
        <f t="shared" si="162"/>
        <v/>
      </c>
      <c r="AW298" s="67" t="str">
        <f t="shared" si="163"/>
        <v/>
      </c>
      <c r="AX298" s="68" t="str">
        <f t="shared" si="133"/>
        <v/>
      </c>
      <c r="AY298" s="69" t="str">
        <f t="shared" si="134"/>
        <v/>
      </c>
      <c r="AZ298" s="68">
        <f t="shared" si="164"/>
        <v>0</v>
      </c>
      <c r="BA298" s="67" t="str">
        <f t="shared" si="168"/>
        <v/>
      </c>
      <c r="BB298" s="69" t="str">
        <f t="shared" si="165"/>
        <v/>
      </c>
      <c r="BC298" s="68" t="str">
        <f t="shared" si="166"/>
        <v/>
      </c>
      <c r="BD298" s="67" t="str">
        <f t="shared" si="169"/>
        <v/>
      </c>
    </row>
    <row r="299" spans="1:56" ht="12" x14ac:dyDescent="0.3">
      <c r="A299" s="445"/>
      <c r="B299" s="3"/>
      <c r="C299" s="3"/>
      <c r="D299" s="387"/>
      <c r="E299" s="3"/>
      <c r="F299" s="3"/>
      <c r="G299" s="3"/>
      <c r="H299" s="4"/>
      <c r="I299" s="9"/>
      <c r="J299" s="9"/>
      <c r="K299" s="9"/>
      <c r="L299" s="9"/>
      <c r="M299" s="8"/>
      <c r="N299" s="385"/>
      <c r="O299" s="386"/>
      <c r="P299" s="383" t="str">
        <f t="shared" si="170"/>
        <v/>
      </c>
      <c r="Q299" s="3"/>
      <c r="R299" s="60"/>
      <c r="S299" s="26">
        <f t="shared" si="171"/>
        <v>0</v>
      </c>
      <c r="T299" s="26">
        <f t="shared" si="137"/>
        <v>0</v>
      </c>
      <c r="U299" s="21">
        <f t="shared" si="138"/>
        <v>0</v>
      </c>
      <c r="V299" s="42" t="str">
        <f t="shared" si="139"/>
        <v/>
      </c>
      <c r="W299" s="26" t="str">
        <f t="shared" si="140"/>
        <v/>
      </c>
      <c r="X299" s="22" t="str">
        <f t="shared" si="172"/>
        <v/>
      </c>
      <c r="Y299" s="22" t="str">
        <f t="shared" si="142"/>
        <v/>
      </c>
      <c r="Z299" s="26" t="str">
        <f t="shared" si="143"/>
        <v/>
      </c>
      <c r="AA299" s="27" t="str">
        <f t="shared" si="144"/>
        <v/>
      </c>
      <c r="AB299" s="69" t="str">
        <f t="shared" si="132"/>
        <v/>
      </c>
      <c r="AC299" s="60">
        <f t="shared" si="173"/>
        <v>0</v>
      </c>
      <c r="AD299" s="70" t="str">
        <f t="shared" si="145"/>
        <v/>
      </c>
      <c r="AE299" s="70" t="str">
        <f t="shared" si="146"/>
        <v/>
      </c>
      <c r="AF299" s="71" t="str">
        <f t="shared" si="167"/>
        <v/>
      </c>
      <c r="AG299" s="69">
        <f t="shared" si="147"/>
        <v>0</v>
      </c>
      <c r="AH299" s="60">
        <f t="shared" si="148"/>
        <v>0</v>
      </c>
      <c r="AI299" s="60">
        <f t="shared" si="149"/>
        <v>0</v>
      </c>
      <c r="AJ299" s="60">
        <f t="shared" si="150"/>
        <v>0</v>
      </c>
      <c r="AK299" s="60">
        <f t="shared" si="151"/>
        <v>0</v>
      </c>
      <c r="AL299" s="60">
        <f t="shared" si="152"/>
        <v>0</v>
      </c>
      <c r="AM299" s="60">
        <f t="shared" si="153"/>
        <v>0</v>
      </c>
      <c r="AN299" s="60">
        <f t="shared" si="154"/>
        <v>0</v>
      </c>
      <c r="AO299" s="60">
        <f t="shared" si="155"/>
        <v>0</v>
      </c>
      <c r="AP299" s="60">
        <f t="shared" si="156"/>
        <v>0</v>
      </c>
      <c r="AQ299" s="60">
        <f t="shared" si="157"/>
        <v>0</v>
      </c>
      <c r="AR299" s="60">
        <f t="shared" si="158"/>
        <v>0</v>
      </c>
      <c r="AS299" s="68">
        <f t="shared" si="159"/>
        <v>0</v>
      </c>
      <c r="AT299" s="68">
        <f t="shared" si="160"/>
        <v>0</v>
      </c>
      <c r="AU299" s="69" t="str">
        <f t="shared" si="161"/>
        <v/>
      </c>
      <c r="AV299" s="68" t="str">
        <f t="shared" si="162"/>
        <v/>
      </c>
      <c r="AW299" s="67" t="str">
        <f t="shared" si="163"/>
        <v/>
      </c>
      <c r="AX299" s="68" t="str">
        <f t="shared" si="133"/>
        <v/>
      </c>
      <c r="AY299" s="69" t="str">
        <f t="shared" si="134"/>
        <v/>
      </c>
      <c r="AZ299" s="68">
        <f t="shared" si="164"/>
        <v>0</v>
      </c>
      <c r="BA299" s="67" t="str">
        <f t="shared" si="168"/>
        <v/>
      </c>
      <c r="BB299" s="69" t="str">
        <f t="shared" si="165"/>
        <v/>
      </c>
      <c r="BC299" s="68" t="str">
        <f t="shared" si="166"/>
        <v/>
      </c>
      <c r="BD299" s="67" t="str">
        <f t="shared" si="169"/>
        <v/>
      </c>
    </row>
    <row r="300" spans="1:56" ht="12" x14ac:dyDescent="0.3">
      <c r="A300" s="445"/>
      <c r="B300" s="3"/>
      <c r="C300" s="3"/>
      <c r="D300" s="387"/>
      <c r="E300" s="3"/>
      <c r="F300" s="3"/>
      <c r="G300" s="3"/>
      <c r="H300" s="4"/>
      <c r="I300" s="9"/>
      <c r="J300" s="9"/>
      <c r="K300" s="9"/>
      <c r="L300" s="9"/>
      <c r="M300" s="8"/>
      <c r="N300" s="385"/>
      <c r="O300" s="386"/>
      <c r="P300" s="383" t="str">
        <f t="shared" si="170"/>
        <v/>
      </c>
      <c r="Q300" s="3"/>
      <c r="R300" s="60"/>
      <c r="S300" s="26">
        <f t="shared" si="171"/>
        <v>0</v>
      </c>
      <c r="T300" s="26">
        <f t="shared" si="137"/>
        <v>0</v>
      </c>
      <c r="U300" s="21">
        <f t="shared" si="138"/>
        <v>0</v>
      </c>
      <c r="V300" s="42" t="str">
        <f t="shared" si="139"/>
        <v/>
      </c>
      <c r="W300" s="26" t="str">
        <f t="shared" si="140"/>
        <v/>
      </c>
      <c r="X300" s="22" t="str">
        <f t="shared" si="172"/>
        <v/>
      </c>
      <c r="Y300" s="22" t="str">
        <f t="shared" si="142"/>
        <v/>
      </c>
      <c r="Z300" s="26" t="str">
        <f t="shared" si="143"/>
        <v/>
      </c>
      <c r="AA300" s="27" t="str">
        <f t="shared" si="144"/>
        <v/>
      </c>
      <c r="AB300" s="69" t="str">
        <f t="shared" si="132"/>
        <v/>
      </c>
      <c r="AC300" s="60">
        <f t="shared" si="173"/>
        <v>0</v>
      </c>
      <c r="AD300" s="70" t="str">
        <f t="shared" si="145"/>
        <v/>
      </c>
      <c r="AE300" s="70" t="str">
        <f t="shared" si="146"/>
        <v/>
      </c>
      <c r="AF300" s="71" t="str">
        <f t="shared" si="167"/>
        <v/>
      </c>
      <c r="AG300" s="69">
        <f t="shared" si="147"/>
        <v>0</v>
      </c>
      <c r="AH300" s="60">
        <f t="shared" si="148"/>
        <v>0</v>
      </c>
      <c r="AI300" s="60">
        <f t="shared" si="149"/>
        <v>0</v>
      </c>
      <c r="AJ300" s="60">
        <f t="shared" si="150"/>
        <v>0</v>
      </c>
      <c r="AK300" s="60">
        <f t="shared" si="151"/>
        <v>0</v>
      </c>
      <c r="AL300" s="60">
        <f t="shared" si="152"/>
        <v>0</v>
      </c>
      <c r="AM300" s="60">
        <f t="shared" si="153"/>
        <v>0</v>
      </c>
      <c r="AN300" s="60">
        <f t="shared" si="154"/>
        <v>0</v>
      </c>
      <c r="AO300" s="60">
        <f t="shared" si="155"/>
        <v>0</v>
      </c>
      <c r="AP300" s="60">
        <f t="shared" si="156"/>
        <v>0</v>
      </c>
      <c r="AQ300" s="60">
        <f t="shared" si="157"/>
        <v>0</v>
      </c>
      <c r="AR300" s="60">
        <f t="shared" si="158"/>
        <v>0</v>
      </c>
      <c r="AS300" s="68">
        <f t="shared" si="159"/>
        <v>0</v>
      </c>
      <c r="AT300" s="68">
        <f t="shared" si="160"/>
        <v>0</v>
      </c>
      <c r="AU300" s="69" t="str">
        <f t="shared" si="161"/>
        <v/>
      </c>
      <c r="AV300" s="68" t="str">
        <f t="shared" si="162"/>
        <v/>
      </c>
      <c r="AW300" s="67" t="str">
        <f t="shared" si="163"/>
        <v/>
      </c>
      <c r="AX300" s="68" t="str">
        <f t="shared" si="133"/>
        <v/>
      </c>
      <c r="AY300" s="69" t="str">
        <f t="shared" si="134"/>
        <v/>
      </c>
      <c r="AZ300" s="68">
        <f t="shared" si="164"/>
        <v>0</v>
      </c>
      <c r="BA300" s="67" t="str">
        <f t="shared" si="168"/>
        <v/>
      </c>
      <c r="BB300" s="69" t="str">
        <f t="shared" si="165"/>
        <v/>
      </c>
      <c r="BC300" s="68" t="str">
        <f t="shared" si="166"/>
        <v/>
      </c>
      <c r="BD300" s="67" t="str">
        <f t="shared" si="169"/>
        <v/>
      </c>
    </row>
    <row r="301" spans="1:56" ht="12" x14ac:dyDescent="0.3">
      <c r="A301" s="445"/>
      <c r="B301" s="3"/>
      <c r="C301" s="3"/>
      <c r="D301" s="387"/>
      <c r="E301" s="3"/>
      <c r="F301" s="3"/>
      <c r="G301" s="3"/>
      <c r="H301" s="4"/>
      <c r="I301" s="9"/>
      <c r="J301" s="9"/>
      <c r="K301" s="9"/>
      <c r="L301" s="9"/>
      <c r="M301" s="8"/>
      <c r="N301" s="385"/>
      <c r="O301" s="386"/>
      <c r="P301" s="383" t="str">
        <f t="shared" si="170"/>
        <v/>
      </c>
      <c r="Q301" s="3"/>
      <c r="R301" s="60"/>
      <c r="S301" s="26">
        <f t="shared" si="171"/>
        <v>0</v>
      </c>
      <c r="T301" s="26">
        <f t="shared" si="137"/>
        <v>0</v>
      </c>
      <c r="U301" s="21">
        <f t="shared" si="138"/>
        <v>0</v>
      </c>
      <c r="V301" s="42" t="str">
        <f t="shared" si="139"/>
        <v/>
      </c>
      <c r="W301" s="26" t="str">
        <f t="shared" si="140"/>
        <v/>
      </c>
      <c r="X301" s="22" t="str">
        <f t="shared" si="172"/>
        <v/>
      </c>
      <c r="Y301" s="22" t="str">
        <f t="shared" si="142"/>
        <v/>
      </c>
      <c r="Z301" s="26" t="str">
        <f t="shared" si="143"/>
        <v/>
      </c>
      <c r="AA301" s="27" t="str">
        <f t="shared" si="144"/>
        <v/>
      </c>
      <c r="AB301" s="69" t="str">
        <f t="shared" si="132"/>
        <v/>
      </c>
      <c r="AC301" s="60">
        <f t="shared" si="173"/>
        <v>0</v>
      </c>
      <c r="AD301" s="70" t="str">
        <f t="shared" si="145"/>
        <v/>
      </c>
      <c r="AE301" s="70" t="str">
        <f t="shared" si="146"/>
        <v/>
      </c>
      <c r="AF301" s="71" t="str">
        <f t="shared" si="167"/>
        <v/>
      </c>
      <c r="AG301" s="69">
        <f t="shared" si="147"/>
        <v>0</v>
      </c>
      <c r="AH301" s="60">
        <f t="shared" si="148"/>
        <v>0</v>
      </c>
      <c r="AI301" s="60">
        <f t="shared" si="149"/>
        <v>0</v>
      </c>
      <c r="AJ301" s="60">
        <f t="shared" si="150"/>
        <v>0</v>
      </c>
      <c r="AK301" s="60">
        <f t="shared" si="151"/>
        <v>0</v>
      </c>
      <c r="AL301" s="60">
        <f t="shared" si="152"/>
        <v>0</v>
      </c>
      <c r="AM301" s="60">
        <f t="shared" si="153"/>
        <v>0</v>
      </c>
      <c r="AN301" s="60">
        <f t="shared" si="154"/>
        <v>0</v>
      </c>
      <c r="AO301" s="60">
        <f t="shared" si="155"/>
        <v>0</v>
      </c>
      <c r="AP301" s="60">
        <f t="shared" si="156"/>
        <v>0</v>
      </c>
      <c r="AQ301" s="60">
        <f t="shared" si="157"/>
        <v>0</v>
      </c>
      <c r="AR301" s="60">
        <f t="shared" si="158"/>
        <v>0</v>
      </c>
      <c r="AS301" s="68">
        <f t="shared" si="159"/>
        <v>0</v>
      </c>
      <c r="AT301" s="68">
        <f t="shared" si="160"/>
        <v>0</v>
      </c>
      <c r="AU301" s="69" t="str">
        <f t="shared" si="161"/>
        <v/>
      </c>
      <c r="AV301" s="68" t="str">
        <f t="shared" si="162"/>
        <v/>
      </c>
      <c r="AW301" s="67" t="str">
        <f t="shared" si="163"/>
        <v/>
      </c>
      <c r="AX301" s="68" t="str">
        <f t="shared" si="133"/>
        <v/>
      </c>
      <c r="AY301" s="69" t="str">
        <f t="shared" si="134"/>
        <v/>
      </c>
      <c r="AZ301" s="68">
        <f t="shared" si="164"/>
        <v>0</v>
      </c>
      <c r="BA301" s="67" t="str">
        <f t="shared" si="168"/>
        <v/>
      </c>
      <c r="BB301" s="69" t="str">
        <f t="shared" si="165"/>
        <v/>
      </c>
      <c r="BC301" s="68" t="str">
        <f t="shared" si="166"/>
        <v/>
      </c>
      <c r="BD301" s="67" t="str">
        <f t="shared" si="169"/>
        <v/>
      </c>
    </row>
    <row r="302" spans="1:56" ht="12" x14ac:dyDescent="0.3">
      <c r="A302" s="445"/>
      <c r="B302" s="3"/>
      <c r="C302" s="3"/>
      <c r="D302" s="387"/>
      <c r="E302" s="3"/>
      <c r="F302" s="3"/>
      <c r="G302" s="3"/>
      <c r="H302" s="4"/>
      <c r="I302" s="9"/>
      <c r="J302" s="9"/>
      <c r="K302" s="9"/>
      <c r="L302" s="9"/>
      <c r="M302" s="8"/>
      <c r="N302" s="385"/>
      <c r="O302" s="386"/>
      <c r="P302" s="383" t="str">
        <f t="shared" si="170"/>
        <v/>
      </c>
      <c r="Q302" s="3"/>
      <c r="R302" s="60"/>
      <c r="S302" s="26">
        <f t="shared" si="171"/>
        <v>0</v>
      </c>
      <c r="T302" s="26">
        <f t="shared" si="137"/>
        <v>0</v>
      </c>
      <c r="U302" s="21">
        <f t="shared" si="138"/>
        <v>0</v>
      </c>
      <c r="V302" s="42" t="str">
        <f t="shared" si="139"/>
        <v/>
      </c>
      <c r="W302" s="26" t="str">
        <f t="shared" si="140"/>
        <v/>
      </c>
      <c r="X302" s="22" t="str">
        <f t="shared" si="172"/>
        <v/>
      </c>
      <c r="Y302" s="22" t="str">
        <f t="shared" si="142"/>
        <v/>
      </c>
      <c r="Z302" s="26" t="str">
        <f t="shared" si="143"/>
        <v/>
      </c>
      <c r="AA302" s="27" t="str">
        <f t="shared" si="144"/>
        <v/>
      </c>
      <c r="AB302" s="69" t="str">
        <f t="shared" si="132"/>
        <v/>
      </c>
      <c r="AC302" s="60">
        <f t="shared" si="173"/>
        <v>0</v>
      </c>
      <c r="AD302" s="70" t="str">
        <f t="shared" si="145"/>
        <v/>
      </c>
      <c r="AE302" s="70" t="str">
        <f t="shared" si="146"/>
        <v/>
      </c>
      <c r="AF302" s="71" t="str">
        <f t="shared" si="167"/>
        <v/>
      </c>
      <c r="AG302" s="69">
        <f t="shared" si="147"/>
        <v>0</v>
      </c>
      <c r="AH302" s="60">
        <f t="shared" si="148"/>
        <v>0</v>
      </c>
      <c r="AI302" s="60">
        <f t="shared" si="149"/>
        <v>0</v>
      </c>
      <c r="AJ302" s="60">
        <f t="shared" si="150"/>
        <v>0</v>
      </c>
      <c r="AK302" s="60">
        <f t="shared" si="151"/>
        <v>0</v>
      </c>
      <c r="AL302" s="60">
        <f t="shared" si="152"/>
        <v>0</v>
      </c>
      <c r="AM302" s="60">
        <f t="shared" si="153"/>
        <v>0</v>
      </c>
      <c r="AN302" s="60">
        <f t="shared" si="154"/>
        <v>0</v>
      </c>
      <c r="AO302" s="60">
        <f t="shared" si="155"/>
        <v>0</v>
      </c>
      <c r="AP302" s="60">
        <f t="shared" si="156"/>
        <v>0</v>
      </c>
      <c r="AQ302" s="60">
        <f t="shared" si="157"/>
        <v>0</v>
      </c>
      <c r="AR302" s="60">
        <f t="shared" si="158"/>
        <v>0</v>
      </c>
      <c r="AS302" s="68">
        <f t="shared" si="159"/>
        <v>0</v>
      </c>
      <c r="AT302" s="68">
        <f t="shared" si="160"/>
        <v>0</v>
      </c>
      <c r="AU302" s="69" t="str">
        <f t="shared" si="161"/>
        <v/>
      </c>
      <c r="AV302" s="68" t="str">
        <f t="shared" si="162"/>
        <v/>
      </c>
      <c r="AW302" s="67" t="str">
        <f t="shared" si="163"/>
        <v/>
      </c>
      <c r="AX302" s="68" t="str">
        <f t="shared" si="133"/>
        <v/>
      </c>
      <c r="AY302" s="69" t="str">
        <f t="shared" si="134"/>
        <v/>
      </c>
      <c r="AZ302" s="68">
        <f t="shared" si="164"/>
        <v>0</v>
      </c>
      <c r="BA302" s="67" t="str">
        <f t="shared" si="168"/>
        <v/>
      </c>
      <c r="BB302" s="69" t="str">
        <f t="shared" si="165"/>
        <v/>
      </c>
      <c r="BC302" s="68" t="str">
        <f t="shared" si="166"/>
        <v/>
      </c>
      <c r="BD302" s="67" t="str">
        <f t="shared" si="169"/>
        <v/>
      </c>
    </row>
    <row r="303" spans="1:56" ht="12" x14ac:dyDescent="0.3">
      <c r="A303" s="445"/>
      <c r="B303" s="3"/>
      <c r="C303" s="3"/>
      <c r="D303" s="387"/>
      <c r="E303" s="3"/>
      <c r="F303" s="3"/>
      <c r="G303" s="3"/>
      <c r="H303" s="4"/>
      <c r="I303" s="9"/>
      <c r="J303" s="9"/>
      <c r="K303" s="9"/>
      <c r="L303" s="9"/>
      <c r="M303" s="8"/>
      <c r="N303" s="385"/>
      <c r="O303" s="386"/>
      <c r="P303" s="383" t="str">
        <f t="shared" si="170"/>
        <v/>
      </c>
      <c r="Q303" s="3"/>
      <c r="R303" s="60"/>
      <c r="S303" s="26">
        <f t="shared" si="171"/>
        <v>0</v>
      </c>
      <c r="T303" s="26">
        <f t="shared" si="137"/>
        <v>0</v>
      </c>
      <c r="U303" s="21">
        <f t="shared" si="138"/>
        <v>0</v>
      </c>
      <c r="V303" s="42" t="str">
        <f t="shared" si="139"/>
        <v/>
      </c>
      <c r="W303" s="26" t="str">
        <f t="shared" si="140"/>
        <v/>
      </c>
      <c r="X303" s="22" t="str">
        <f t="shared" si="172"/>
        <v/>
      </c>
      <c r="Y303" s="22" t="str">
        <f t="shared" si="142"/>
        <v/>
      </c>
      <c r="Z303" s="26" t="str">
        <f t="shared" si="143"/>
        <v/>
      </c>
      <c r="AA303" s="27" t="str">
        <f t="shared" si="144"/>
        <v/>
      </c>
      <c r="AB303" s="69" t="str">
        <f t="shared" si="132"/>
        <v/>
      </c>
      <c r="AC303" s="60">
        <f t="shared" si="173"/>
        <v>0</v>
      </c>
      <c r="AD303" s="70" t="str">
        <f t="shared" si="145"/>
        <v/>
      </c>
      <c r="AE303" s="70" t="str">
        <f t="shared" si="146"/>
        <v/>
      </c>
      <c r="AF303" s="71" t="str">
        <f t="shared" si="167"/>
        <v/>
      </c>
      <c r="AG303" s="69">
        <f t="shared" si="147"/>
        <v>0</v>
      </c>
      <c r="AH303" s="60">
        <f t="shared" si="148"/>
        <v>0</v>
      </c>
      <c r="AI303" s="60">
        <f t="shared" si="149"/>
        <v>0</v>
      </c>
      <c r="AJ303" s="60">
        <f t="shared" si="150"/>
        <v>0</v>
      </c>
      <c r="AK303" s="60">
        <f t="shared" si="151"/>
        <v>0</v>
      </c>
      <c r="AL303" s="60">
        <f t="shared" si="152"/>
        <v>0</v>
      </c>
      <c r="AM303" s="60">
        <f t="shared" si="153"/>
        <v>0</v>
      </c>
      <c r="AN303" s="60">
        <f t="shared" si="154"/>
        <v>0</v>
      </c>
      <c r="AO303" s="60">
        <f t="shared" si="155"/>
        <v>0</v>
      </c>
      <c r="AP303" s="60">
        <f t="shared" si="156"/>
        <v>0</v>
      </c>
      <c r="AQ303" s="60">
        <f t="shared" si="157"/>
        <v>0</v>
      </c>
      <c r="AR303" s="60">
        <f t="shared" si="158"/>
        <v>0</v>
      </c>
      <c r="AS303" s="68">
        <f t="shared" si="159"/>
        <v>0</v>
      </c>
      <c r="AT303" s="68">
        <f t="shared" si="160"/>
        <v>0</v>
      </c>
      <c r="AU303" s="69" t="str">
        <f t="shared" si="161"/>
        <v/>
      </c>
      <c r="AV303" s="68" t="str">
        <f t="shared" si="162"/>
        <v/>
      </c>
      <c r="AW303" s="67" t="str">
        <f t="shared" si="163"/>
        <v/>
      </c>
      <c r="AX303" s="68" t="str">
        <f t="shared" si="133"/>
        <v/>
      </c>
      <c r="AY303" s="69" t="str">
        <f t="shared" si="134"/>
        <v/>
      </c>
      <c r="AZ303" s="68">
        <f t="shared" si="164"/>
        <v>0</v>
      </c>
      <c r="BA303" s="67" t="str">
        <f t="shared" si="168"/>
        <v/>
      </c>
      <c r="BB303" s="69" t="str">
        <f t="shared" si="165"/>
        <v/>
      </c>
      <c r="BC303" s="68" t="str">
        <f t="shared" si="166"/>
        <v/>
      </c>
      <c r="BD303" s="67" t="str">
        <f t="shared" si="169"/>
        <v/>
      </c>
    </row>
    <row r="304" spans="1:56" ht="12" x14ac:dyDescent="0.3">
      <c r="A304" s="445"/>
      <c r="B304" s="3"/>
      <c r="C304" s="3"/>
      <c r="D304" s="387"/>
      <c r="E304" s="3"/>
      <c r="F304" s="3"/>
      <c r="G304" s="3"/>
      <c r="H304" s="4"/>
      <c r="I304" s="9"/>
      <c r="J304" s="9"/>
      <c r="K304" s="9"/>
      <c r="L304" s="9"/>
      <c r="M304" s="8"/>
      <c r="N304" s="385"/>
      <c r="O304" s="386"/>
      <c r="P304" s="383" t="str">
        <f t="shared" si="170"/>
        <v/>
      </c>
      <c r="Q304" s="3"/>
      <c r="R304" s="60"/>
      <c r="S304" s="26">
        <f t="shared" si="171"/>
        <v>0</v>
      </c>
      <c r="T304" s="26">
        <f t="shared" si="137"/>
        <v>0</v>
      </c>
      <c r="U304" s="21">
        <f t="shared" si="138"/>
        <v>0</v>
      </c>
      <c r="V304" s="42" t="str">
        <f t="shared" si="139"/>
        <v/>
      </c>
      <c r="W304" s="26" t="str">
        <f t="shared" si="140"/>
        <v/>
      </c>
      <c r="X304" s="22" t="str">
        <f t="shared" si="172"/>
        <v/>
      </c>
      <c r="Y304" s="22" t="str">
        <f t="shared" si="142"/>
        <v/>
      </c>
      <c r="Z304" s="26" t="str">
        <f t="shared" si="143"/>
        <v/>
      </c>
      <c r="AA304" s="27" t="str">
        <f t="shared" si="144"/>
        <v/>
      </c>
      <c r="AB304" s="69" t="str">
        <f t="shared" ref="AB304:AB312" si="174">IF(AND(Z304="",AA304=""),"",IF(OR(Z304=0,AA304=0),0,IF(OR(M304&gt;Z304,M304&gt;AA304),1,0)))</f>
        <v/>
      </c>
      <c r="AC304" s="60">
        <f t="shared" si="173"/>
        <v>0</v>
      </c>
      <c r="AD304" s="70" t="str">
        <f t="shared" si="145"/>
        <v/>
      </c>
      <c r="AE304" s="70" t="str">
        <f t="shared" si="146"/>
        <v/>
      </c>
      <c r="AF304" s="71" t="str">
        <f t="shared" si="167"/>
        <v/>
      </c>
      <c r="AG304" s="69">
        <f t="shared" si="147"/>
        <v>0</v>
      </c>
      <c r="AH304" s="60">
        <f t="shared" si="148"/>
        <v>0</v>
      </c>
      <c r="AI304" s="60">
        <f t="shared" si="149"/>
        <v>0</v>
      </c>
      <c r="AJ304" s="60">
        <f t="shared" si="150"/>
        <v>0</v>
      </c>
      <c r="AK304" s="60">
        <f t="shared" si="151"/>
        <v>0</v>
      </c>
      <c r="AL304" s="60">
        <f t="shared" si="152"/>
        <v>0</v>
      </c>
      <c r="AM304" s="60">
        <f t="shared" si="153"/>
        <v>0</v>
      </c>
      <c r="AN304" s="60">
        <f t="shared" si="154"/>
        <v>0</v>
      </c>
      <c r="AO304" s="60">
        <f t="shared" si="155"/>
        <v>0</v>
      </c>
      <c r="AP304" s="60">
        <f t="shared" si="156"/>
        <v>0</v>
      </c>
      <c r="AQ304" s="60">
        <f t="shared" si="157"/>
        <v>0</v>
      </c>
      <c r="AR304" s="60">
        <f t="shared" si="158"/>
        <v>0</v>
      </c>
      <c r="AS304" s="68">
        <f t="shared" si="159"/>
        <v>0</v>
      </c>
      <c r="AT304" s="68">
        <f t="shared" si="160"/>
        <v>0</v>
      </c>
      <c r="AU304" s="69" t="str">
        <f t="shared" si="161"/>
        <v/>
      </c>
      <c r="AV304" s="68" t="str">
        <f t="shared" si="162"/>
        <v/>
      </c>
      <c r="AW304" s="67" t="str">
        <f t="shared" si="163"/>
        <v/>
      </c>
      <c r="AX304" s="68" t="str">
        <f t="shared" ref="AX304:AX313" si="175">IF(AND(AW304&lt;&gt;"",AW304&lt;0),B304,"")</f>
        <v/>
      </c>
      <c r="AY304" s="69" t="str">
        <f t="shared" ref="AY304:AY314" si="176">IF(AND(AW304&lt;&gt;"",AW304&gt;0),B304,IF(AX304&lt;&gt;"","Using",""))</f>
        <v/>
      </c>
      <c r="AZ304" s="68">
        <f t="shared" si="164"/>
        <v>0</v>
      </c>
      <c r="BA304" s="67" t="str">
        <f t="shared" si="168"/>
        <v/>
      </c>
      <c r="BB304" s="69" t="str">
        <f t="shared" si="165"/>
        <v/>
      </c>
      <c r="BC304" s="68" t="str">
        <f t="shared" si="166"/>
        <v/>
      </c>
      <c r="BD304" s="67" t="str">
        <f t="shared" si="169"/>
        <v/>
      </c>
    </row>
    <row r="305" spans="1:56" ht="12" x14ac:dyDescent="0.3">
      <c r="A305" s="445"/>
      <c r="B305" s="3"/>
      <c r="C305" s="3"/>
      <c r="D305" s="387"/>
      <c r="E305" s="3"/>
      <c r="F305" s="3"/>
      <c r="G305" s="3"/>
      <c r="H305" s="4"/>
      <c r="I305" s="9"/>
      <c r="J305" s="9"/>
      <c r="K305" s="9"/>
      <c r="L305" s="9"/>
      <c r="M305" s="8"/>
      <c r="N305" s="385"/>
      <c r="O305" s="386"/>
      <c r="P305" s="383" t="str">
        <f t="shared" si="170"/>
        <v/>
      </c>
      <c r="Q305" s="3"/>
      <c r="R305" s="60"/>
      <c r="S305" s="26">
        <f t="shared" si="171"/>
        <v>0</v>
      </c>
      <c r="T305" s="26">
        <f t="shared" si="137"/>
        <v>0</v>
      </c>
      <c r="U305" s="21">
        <f t="shared" si="138"/>
        <v>0</v>
      </c>
      <c r="V305" s="42" t="str">
        <f t="shared" si="139"/>
        <v/>
      </c>
      <c r="W305" s="26" t="str">
        <f t="shared" si="140"/>
        <v/>
      </c>
      <c r="X305" s="22" t="str">
        <f t="shared" si="172"/>
        <v/>
      </c>
      <c r="Y305" s="22" t="str">
        <f t="shared" si="142"/>
        <v/>
      </c>
      <c r="Z305" s="26" t="str">
        <f t="shared" si="143"/>
        <v/>
      </c>
      <c r="AA305" s="27" t="str">
        <f t="shared" si="144"/>
        <v/>
      </c>
      <c r="AB305" s="69" t="str">
        <f t="shared" si="174"/>
        <v/>
      </c>
      <c r="AC305" s="60">
        <f t="shared" si="173"/>
        <v>0</v>
      </c>
      <c r="AD305" s="70" t="str">
        <f t="shared" si="145"/>
        <v/>
      </c>
      <c r="AE305" s="70" t="str">
        <f t="shared" si="146"/>
        <v/>
      </c>
      <c r="AF305" s="71" t="str">
        <f t="shared" si="167"/>
        <v/>
      </c>
      <c r="AG305" s="69">
        <f t="shared" si="147"/>
        <v>0</v>
      </c>
      <c r="AH305" s="60">
        <f t="shared" si="148"/>
        <v>0</v>
      </c>
      <c r="AI305" s="60">
        <f t="shared" si="149"/>
        <v>0</v>
      </c>
      <c r="AJ305" s="60">
        <f t="shared" si="150"/>
        <v>0</v>
      </c>
      <c r="AK305" s="60">
        <f t="shared" si="151"/>
        <v>0</v>
      </c>
      <c r="AL305" s="60">
        <f t="shared" si="152"/>
        <v>0</v>
      </c>
      <c r="AM305" s="60">
        <f t="shared" si="153"/>
        <v>0</v>
      </c>
      <c r="AN305" s="60">
        <f t="shared" si="154"/>
        <v>0</v>
      </c>
      <c r="AO305" s="60">
        <f t="shared" si="155"/>
        <v>0</v>
      </c>
      <c r="AP305" s="60">
        <f t="shared" si="156"/>
        <v>0</v>
      </c>
      <c r="AQ305" s="60">
        <f t="shared" si="157"/>
        <v>0</v>
      </c>
      <c r="AR305" s="60">
        <f t="shared" si="158"/>
        <v>0</v>
      </c>
      <c r="AS305" s="68">
        <f t="shared" si="159"/>
        <v>0</v>
      </c>
      <c r="AT305" s="68">
        <f t="shared" si="160"/>
        <v>0</v>
      </c>
      <c r="AU305" s="69" t="str">
        <f t="shared" si="161"/>
        <v/>
      </c>
      <c r="AV305" s="68" t="str">
        <f t="shared" si="162"/>
        <v/>
      </c>
      <c r="AW305" s="67" t="str">
        <f t="shared" si="163"/>
        <v/>
      </c>
      <c r="AX305" s="68" t="str">
        <f t="shared" si="175"/>
        <v/>
      </c>
      <c r="AY305" s="69" t="str">
        <f t="shared" si="176"/>
        <v/>
      </c>
      <c r="AZ305" s="68">
        <f t="shared" si="164"/>
        <v>0</v>
      </c>
      <c r="BA305" s="67" t="str">
        <f t="shared" si="168"/>
        <v/>
      </c>
      <c r="BB305" s="69" t="str">
        <f t="shared" si="165"/>
        <v/>
      </c>
      <c r="BC305" s="68" t="str">
        <f t="shared" si="166"/>
        <v/>
      </c>
      <c r="BD305" s="67" t="str">
        <f t="shared" si="169"/>
        <v/>
      </c>
    </row>
    <row r="306" spans="1:56" ht="12" x14ac:dyDescent="0.3">
      <c r="A306" s="445"/>
      <c r="B306" s="3"/>
      <c r="C306" s="3"/>
      <c r="D306" s="387"/>
      <c r="E306" s="3"/>
      <c r="F306" s="3"/>
      <c r="G306" s="3"/>
      <c r="H306" s="4"/>
      <c r="I306" s="9"/>
      <c r="J306" s="9"/>
      <c r="K306" s="9"/>
      <c r="L306" s="9"/>
      <c r="M306" s="8"/>
      <c r="N306" s="385"/>
      <c r="O306" s="386"/>
      <c r="P306" s="383" t="str">
        <f t="shared" si="170"/>
        <v/>
      </c>
      <c r="Q306" s="3"/>
      <c r="R306" s="60"/>
      <c r="S306" s="26">
        <f t="shared" si="171"/>
        <v>0</v>
      </c>
      <c r="T306" s="26">
        <f t="shared" si="137"/>
        <v>0</v>
      </c>
      <c r="U306" s="21">
        <f t="shared" si="138"/>
        <v>0</v>
      </c>
      <c r="V306" s="42" t="str">
        <f t="shared" si="139"/>
        <v/>
      </c>
      <c r="W306" s="26" t="str">
        <f t="shared" si="140"/>
        <v/>
      </c>
      <c r="X306" s="22" t="str">
        <f t="shared" si="172"/>
        <v/>
      </c>
      <c r="Y306" s="22" t="str">
        <f t="shared" si="142"/>
        <v/>
      </c>
      <c r="Z306" s="26" t="str">
        <f t="shared" si="143"/>
        <v/>
      </c>
      <c r="AA306" s="27" t="str">
        <f t="shared" si="144"/>
        <v/>
      </c>
      <c r="AB306" s="69" t="str">
        <f t="shared" si="174"/>
        <v/>
      </c>
      <c r="AC306" s="60">
        <f t="shared" si="173"/>
        <v>0</v>
      </c>
      <c r="AD306" s="70" t="str">
        <f t="shared" si="145"/>
        <v/>
      </c>
      <c r="AE306" s="70" t="str">
        <f t="shared" si="146"/>
        <v/>
      </c>
      <c r="AF306" s="71" t="str">
        <f t="shared" si="167"/>
        <v/>
      </c>
      <c r="AG306" s="69">
        <f t="shared" si="147"/>
        <v>0</v>
      </c>
      <c r="AH306" s="60">
        <f t="shared" si="148"/>
        <v>0</v>
      </c>
      <c r="AI306" s="60">
        <f t="shared" si="149"/>
        <v>0</v>
      </c>
      <c r="AJ306" s="60">
        <f t="shared" si="150"/>
        <v>0</v>
      </c>
      <c r="AK306" s="60">
        <f t="shared" si="151"/>
        <v>0</v>
      </c>
      <c r="AL306" s="60">
        <f t="shared" si="152"/>
        <v>0</v>
      </c>
      <c r="AM306" s="60">
        <f t="shared" si="153"/>
        <v>0</v>
      </c>
      <c r="AN306" s="60">
        <f t="shared" si="154"/>
        <v>0</v>
      </c>
      <c r="AO306" s="60">
        <f t="shared" si="155"/>
        <v>0</v>
      </c>
      <c r="AP306" s="60">
        <f t="shared" si="156"/>
        <v>0</v>
      </c>
      <c r="AQ306" s="60">
        <f t="shared" si="157"/>
        <v>0</v>
      </c>
      <c r="AR306" s="60">
        <f t="shared" si="158"/>
        <v>0</v>
      </c>
      <c r="AS306" s="68">
        <f t="shared" si="159"/>
        <v>0</v>
      </c>
      <c r="AT306" s="68">
        <f t="shared" si="160"/>
        <v>0</v>
      </c>
      <c r="AU306" s="69" t="str">
        <f t="shared" si="161"/>
        <v/>
      </c>
      <c r="AV306" s="68" t="str">
        <f t="shared" si="162"/>
        <v/>
      </c>
      <c r="AW306" s="67" t="str">
        <f t="shared" si="163"/>
        <v/>
      </c>
      <c r="AX306" s="68" t="str">
        <f t="shared" si="175"/>
        <v/>
      </c>
      <c r="AY306" s="69" t="str">
        <f t="shared" si="176"/>
        <v/>
      </c>
      <c r="AZ306" s="68">
        <f t="shared" si="164"/>
        <v>0</v>
      </c>
      <c r="BA306" s="67" t="str">
        <f t="shared" si="168"/>
        <v/>
      </c>
      <c r="BB306" s="69" t="str">
        <f t="shared" si="165"/>
        <v/>
      </c>
      <c r="BC306" s="68" t="str">
        <f t="shared" si="166"/>
        <v/>
      </c>
      <c r="BD306" s="67" t="str">
        <f t="shared" si="169"/>
        <v/>
      </c>
    </row>
    <row r="307" spans="1:56" ht="12" x14ac:dyDescent="0.3">
      <c r="A307" s="445"/>
      <c r="B307" s="3"/>
      <c r="C307" s="3"/>
      <c r="D307" s="387"/>
      <c r="E307" s="3"/>
      <c r="F307" s="3"/>
      <c r="G307" s="3"/>
      <c r="H307" s="4"/>
      <c r="I307" s="9"/>
      <c r="J307" s="9"/>
      <c r="K307" s="9"/>
      <c r="L307" s="9"/>
      <c r="M307" s="8"/>
      <c r="N307" s="385"/>
      <c r="O307" s="386"/>
      <c r="P307" s="383" t="str">
        <f t="shared" si="170"/>
        <v/>
      </c>
      <c r="Q307" s="3"/>
      <c r="R307" s="60"/>
      <c r="S307" s="26">
        <f t="shared" si="171"/>
        <v>0</v>
      </c>
      <c r="T307" s="26">
        <f t="shared" si="137"/>
        <v>0</v>
      </c>
      <c r="U307" s="21">
        <f t="shared" si="138"/>
        <v>0</v>
      </c>
      <c r="V307" s="42" t="str">
        <f t="shared" si="139"/>
        <v/>
      </c>
      <c r="W307" s="26" t="str">
        <f t="shared" si="140"/>
        <v/>
      </c>
      <c r="X307" s="22" t="str">
        <f t="shared" si="172"/>
        <v/>
      </c>
      <c r="Y307" s="22" t="str">
        <f t="shared" si="142"/>
        <v/>
      </c>
      <c r="Z307" s="26" t="str">
        <f t="shared" si="143"/>
        <v/>
      </c>
      <c r="AA307" s="27" t="str">
        <f t="shared" si="144"/>
        <v/>
      </c>
      <c r="AB307" s="69" t="str">
        <f t="shared" si="174"/>
        <v/>
      </c>
      <c r="AC307" s="60">
        <f t="shared" si="173"/>
        <v>0</v>
      </c>
      <c r="AD307" s="70" t="str">
        <f t="shared" si="145"/>
        <v/>
      </c>
      <c r="AE307" s="70" t="str">
        <f t="shared" si="146"/>
        <v/>
      </c>
      <c r="AF307" s="71" t="str">
        <f t="shared" si="167"/>
        <v/>
      </c>
      <c r="AG307" s="69">
        <f t="shared" si="147"/>
        <v>0</v>
      </c>
      <c r="AH307" s="60">
        <f t="shared" si="148"/>
        <v>0</v>
      </c>
      <c r="AI307" s="60">
        <f t="shared" si="149"/>
        <v>0</v>
      </c>
      <c r="AJ307" s="60">
        <f t="shared" si="150"/>
        <v>0</v>
      </c>
      <c r="AK307" s="60">
        <f t="shared" si="151"/>
        <v>0</v>
      </c>
      <c r="AL307" s="60">
        <f t="shared" si="152"/>
        <v>0</v>
      </c>
      <c r="AM307" s="60">
        <f t="shared" si="153"/>
        <v>0</v>
      </c>
      <c r="AN307" s="60">
        <f t="shared" si="154"/>
        <v>0</v>
      </c>
      <c r="AO307" s="60">
        <f t="shared" si="155"/>
        <v>0</v>
      </c>
      <c r="AP307" s="60">
        <f t="shared" si="156"/>
        <v>0</v>
      </c>
      <c r="AQ307" s="60">
        <f t="shared" si="157"/>
        <v>0</v>
      </c>
      <c r="AR307" s="60">
        <f t="shared" si="158"/>
        <v>0</v>
      </c>
      <c r="AS307" s="68">
        <f t="shared" si="159"/>
        <v>0</v>
      </c>
      <c r="AT307" s="68">
        <f t="shared" si="160"/>
        <v>0</v>
      </c>
      <c r="AU307" s="69" t="str">
        <f t="shared" si="161"/>
        <v/>
      </c>
      <c r="AV307" s="68" t="str">
        <f t="shared" si="162"/>
        <v/>
      </c>
      <c r="AW307" s="67" t="str">
        <f t="shared" si="163"/>
        <v/>
      </c>
      <c r="AX307" s="68" t="str">
        <f t="shared" si="175"/>
        <v/>
      </c>
      <c r="AY307" s="69" t="str">
        <f t="shared" si="176"/>
        <v/>
      </c>
      <c r="AZ307" s="68">
        <f t="shared" si="164"/>
        <v>0</v>
      </c>
      <c r="BA307" s="67" t="str">
        <f t="shared" si="168"/>
        <v/>
      </c>
      <c r="BB307" s="69" t="str">
        <f t="shared" si="165"/>
        <v/>
      </c>
      <c r="BC307" s="68" t="str">
        <f t="shared" si="166"/>
        <v/>
      </c>
      <c r="BD307" s="67" t="str">
        <f t="shared" si="169"/>
        <v/>
      </c>
    </row>
    <row r="308" spans="1:56" ht="12" x14ac:dyDescent="0.3">
      <c r="A308" s="445"/>
      <c r="B308" s="3"/>
      <c r="C308" s="3"/>
      <c r="D308" s="387"/>
      <c r="E308" s="3"/>
      <c r="F308" s="3"/>
      <c r="G308" s="3"/>
      <c r="H308" s="4"/>
      <c r="I308" s="9"/>
      <c r="J308" s="9"/>
      <c r="K308" s="9"/>
      <c r="L308" s="9"/>
      <c r="M308" s="8"/>
      <c r="N308" s="385"/>
      <c r="O308" s="386"/>
      <c r="P308" s="383" t="str">
        <f t="shared" si="170"/>
        <v/>
      </c>
      <c r="Q308" s="3"/>
      <c r="R308" s="60"/>
      <c r="S308" s="26">
        <f t="shared" si="171"/>
        <v>0</v>
      </c>
      <c r="T308" s="26">
        <f t="shared" si="137"/>
        <v>0</v>
      </c>
      <c r="U308" s="21">
        <f t="shared" si="138"/>
        <v>0</v>
      </c>
      <c r="V308" s="42" t="str">
        <f t="shared" si="139"/>
        <v/>
      </c>
      <c r="W308" s="26" t="str">
        <f t="shared" si="140"/>
        <v/>
      </c>
      <c r="X308" s="22" t="str">
        <f t="shared" si="172"/>
        <v/>
      </c>
      <c r="Y308" s="22" t="str">
        <f t="shared" ref="Y308:Y315" si="177">IF(AND(S308&lt;&gt;0,C308=$B$381,W308=""),IF(VLOOKUP(V308,$S$319:$AA$360,7,FALSE)&lt;&gt;0,VLOOKUP(V308,$S$319:$AA$360,7,FALSE),""),"")</f>
        <v/>
      </c>
      <c r="Z308" s="26" t="str">
        <f t="shared" si="143"/>
        <v/>
      </c>
      <c r="AA308" s="27" t="str">
        <f t="shared" si="144"/>
        <v/>
      </c>
      <c r="AB308" s="69" t="str">
        <f t="shared" si="174"/>
        <v/>
      </c>
      <c r="AC308" s="60">
        <f t="shared" si="173"/>
        <v>0</v>
      </c>
      <c r="AD308" s="70" t="str">
        <f t="shared" si="145"/>
        <v/>
      </c>
      <c r="AE308" s="70" t="str">
        <f t="shared" si="146"/>
        <v/>
      </c>
      <c r="AF308" s="71" t="str">
        <f t="shared" si="167"/>
        <v/>
      </c>
      <c r="AG308" s="69">
        <f t="shared" si="147"/>
        <v>0</v>
      </c>
      <c r="AH308" s="60">
        <f t="shared" si="148"/>
        <v>0</v>
      </c>
      <c r="AI308" s="60">
        <f t="shared" si="149"/>
        <v>0</v>
      </c>
      <c r="AJ308" s="60">
        <f t="shared" si="150"/>
        <v>0</v>
      </c>
      <c r="AK308" s="60">
        <f t="shared" si="151"/>
        <v>0</v>
      </c>
      <c r="AL308" s="60">
        <f t="shared" si="152"/>
        <v>0</v>
      </c>
      <c r="AM308" s="60">
        <f t="shared" si="153"/>
        <v>0</v>
      </c>
      <c r="AN308" s="60">
        <f t="shared" si="154"/>
        <v>0</v>
      </c>
      <c r="AO308" s="60">
        <f t="shared" si="155"/>
        <v>0</v>
      </c>
      <c r="AP308" s="60">
        <f t="shared" si="156"/>
        <v>0</v>
      </c>
      <c r="AQ308" s="60">
        <f t="shared" si="157"/>
        <v>0</v>
      </c>
      <c r="AR308" s="60">
        <f t="shared" si="158"/>
        <v>0</v>
      </c>
      <c r="AS308" s="68">
        <f t="shared" si="159"/>
        <v>0</v>
      </c>
      <c r="AT308" s="68">
        <f t="shared" si="160"/>
        <v>0</v>
      </c>
      <c r="AU308" s="69" t="str">
        <f t="shared" si="161"/>
        <v/>
      </c>
      <c r="AV308" s="68" t="str">
        <f t="shared" si="162"/>
        <v/>
      </c>
      <c r="AW308" s="67" t="str">
        <f t="shared" si="163"/>
        <v/>
      </c>
      <c r="AX308" s="68" t="str">
        <f t="shared" si="175"/>
        <v/>
      </c>
      <c r="AY308" s="69" t="str">
        <f t="shared" si="176"/>
        <v/>
      </c>
      <c r="AZ308" s="68">
        <f t="shared" si="164"/>
        <v>0</v>
      </c>
      <c r="BA308" s="67" t="str">
        <f t="shared" si="168"/>
        <v/>
      </c>
      <c r="BB308" s="69" t="str">
        <f t="shared" si="165"/>
        <v/>
      </c>
      <c r="BC308" s="68" t="str">
        <f t="shared" si="166"/>
        <v/>
      </c>
      <c r="BD308" s="67" t="str">
        <f t="shared" si="169"/>
        <v/>
      </c>
    </row>
    <row r="309" spans="1:56" ht="12" x14ac:dyDescent="0.3">
      <c r="A309" s="445"/>
      <c r="B309" s="3"/>
      <c r="C309" s="3"/>
      <c r="D309" s="387"/>
      <c r="E309" s="3"/>
      <c r="F309" s="3"/>
      <c r="G309" s="3"/>
      <c r="H309" s="4"/>
      <c r="I309" s="9"/>
      <c r="J309" s="9"/>
      <c r="K309" s="9"/>
      <c r="L309" s="9"/>
      <c r="M309" s="8"/>
      <c r="N309" s="385"/>
      <c r="O309" s="386"/>
      <c r="P309" s="383" t="str">
        <f t="shared" si="170"/>
        <v/>
      </c>
      <c r="Q309" s="3"/>
      <c r="R309" s="60"/>
      <c r="S309" s="26">
        <f t="shared" si="171"/>
        <v>0</v>
      </c>
      <c r="T309" s="26">
        <f t="shared" si="137"/>
        <v>0</v>
      </c>
      <c r="U309" s="21">
        <f t="shared" si="138"/>
        <v>0</v>
      </c>
      <c r="V309" s="42" t="str">
        <f t="shared" si="139"/>
        <v/>
      </c>
      <c r="W309" s="26" t="str">
        <f t="shared" si="140"/>
        <v/>
      </c>
      <c r="X309" s="22" t="str">
        <f t="shared" si="172"/>
        <v/>
      </c>
      <c r="Y309" s="22" t="str">
        <f t="shared" si="177"/>
        <v/>
      </c>
      <c r="Z309" s="26" t="str">
        <f t="shared" si="143"/>
        <v/>
      </c>
      <c r="AA309" s="27" t="str">
        <f t="shared" si="144"/>
        <v/>
      </c>
      <c r="AB309" s="69" t="str">
        <f t="shared" si="174"/>
        <v/>
      </c>
      <c r="AC309" s="60">
        <f t="shared" si="173"/>
        <v>0</v>
      </c>
      <c r="AD309" s="70" t="str">
        <f t="shared" si="145"/>
        <v/>
      </c>
      <c r="AE309" s="70" t="str">
        <f t="shared" si="146"/>
        <v/>
      </c>
      <c r="AF309" s="71" t="str">
        <f t="shared" si="167"/>
        <v/>
      </c>
      <c r="AG309" s="69">
        <f t="shared" si="147"/>
        <v>0</v>
      </c>
      <c r="AH309" s="60">
        <f t="shared" si="148"/>
        <v>0</v>
      </c>
      <c r="AI309" s="60">
        <f t="shared" si="149"/>
        <v>0</v>
      </c>
      <c r="AJ309" s="60">
        <f t="shared" si="150"/>
        <v>0</v>
      </c>
      <c r="AK309" s="60">
        <f t="shared" si="151"/>
        <v>0</v>
      </c>
      <c r="AL309" s="60">
        <f t="shared" si="152"/>
        <v>0</v>
      </c>
      <c r="AM309" s="60">
        <f t="shared" si="153"/>
        <v>0</v>
      </c>
      <c r="AN309" s="60">
        <f t="shared" si="154"/>
        <v>0</v>
      </c>
      <c r="AO309" s="60">
        <f t="shared" si="155"/>
        <v>0</v>
      </c>
      <c r="AP309" s="60">
        <f t="shared" si="156"/>
        <v>0</v>
      </c>
      <c r="AQ309" s="60">
        <f t="shared" si="157"/>
        <v>0</v>
      </c>
      <c r="AR309" s="60">
        <f t="shared" si="158"/>
        <v>0</v>
      </c>
      <c r="AS309" s="68">
        <f t="shared" si="159"/>
        <v>0</v>
      </c>
      <c r="AT309" s="68">
        <f t="shared" si="160"/>
        <v>0</v>
      </c>
      <c r="AU309" s="69" t="str">
        <f t="shared" si="161"/>
        <v/>
      </c>
      <c r="AV309" s="68" t="str">
        <f t="shared" si="162"/>
        <v/>
      </c>
      <c r="AW309" s="67" t="str">
        <f t="shared" si="163"/>
        <v/>
      </c>
      <c r="AX309" s="68" t="str">
        <f t="shared" si="175"/>
        <v/>
      </c>
      <c r="AY309" s="69" t="str">
        <f t="shared" si="176"/>
        <v/>
      </c>
      <c r="AZ309" s="68">
        <f t="shared" si="164"/>
        <v>0</v>
      </c>
      <c r="BA309" s="67" t="str">
        <f t="shared" si="168"/>
        <v/>
      </c>
      <c r="BB309" s="69" t="str">
        <f t="shared" si="165"/>
        <v/>
      </c>
      <c r="BC309" s="68" t="str">
        <f t="shared" si="166"/>
        <v/>
      </c>
      <c r="BD309" s="67" t="str">
        <f t="shared" si="169"/>
        <v/>
      </c>
    </row>
    <row r="310" spans="1:56" ht="12" x14ac:dyDescent="0.3">
      <c r="A310" s="445"/>
      <c r="B310" s="3"/>
      <c r="C310" s="3"/>
      <c r="D310" s="387"/>
      <c r="E310" s="3"/>
      <c r="F310" s="3"/>
      <c r="G310" s="3"/>
      <c r="H310" s="4"/>
      <c r="I310" s="9"/>
      <c r="J310" s="9"/>
      <c r="K310" s="9"/>
      <c r="L310" s="9"/>
      <c r="M310" s="8"/>
      <c r="N310" s="385"/>
      <c r="O310" s="386"/>
      <c r="P310" s="383" t="str">
        <f t="shared" si="170"/>
        <v/>
      </c>
      <c r="Q310" s="3"/>
      <c r="R310" s="60"/>
      <c r="S310" s="26">
        <f t="shared" si="171"/>
        <v>0</v>
      </c>
      <c r="T310" s="26">
        <f t="shared" si="137"/>
        <v>0</v>
      </c>
      <c r="U310" s="21">
        <f t="shared" si="138"/>
        <v>0</v>
      </c>
      <c r="V310" s="42" t="str">
        <f t="shared" si="139"/>
        <v/>
      </c>
      <c r="W310" s="26" t="str">
        <f t="shared" si="140"/>
        <v/>
      </c>
      <c r="X310" s="22" t="str">
        <f t="shared" si="172"/>
        <v/>
      </c>
      <c r="Y310" s="22" t="str">
        <f t="shared" si="177"/>
        <v/>
      </c>
      <c r="Z310" s="26" t="str">
        <f t="shared" si="143"/>
        <v/>
      </c>
      <c r="AA310" s="27" t="str">
        <f t="shared" si="144"/>
        <v/>
      </c>
      <c r="AB310" s="69" t="str">
        <f t="shared" si="174"/>
        <v/>
      </c>
      <c r="AC310" s="60">
        <f t="shared" si="173"/>
        <v>0</v>
      </c>
      <c r="AD310" s="70" t="str">
        <f t="shared" ref="AD310:AD315" si="178">IF(C310=$B$381,IF(H310=$F$384,$B$402,$B$401),IF(AND(H310=$F$385,G310=$E$382),$B$400,IF(AND(H310=$F$385,G310=$E$383),$B$399,"")))</f>
        <v/>
      </c>
      <c r="AE310" s="70" t="str">
        <f t="shared" si="146"/>
        <v/>
      </c>
      <c r="AF310" s="71" t="str">
        <f t="shared" si="167"/>
        <v/>
      </c>
      <c r="AG310" s="69">
        <f t="shared" si="147"/>
        <v>0</v>
      </c>
      <c r="AH310" s="60">
        <f t="shared" si="148"/>
        <v>0</v>
      </c>
      <c r="AI310" s="60">
        <f t="shared" si="149"/>
        <v>0</v>
      </c>
      <c r="AJ310" s="60">
        <f t="shared" si="150"/>
        <v>0</v>
      </c>
      <c r="AK310" s="60">
        <f t="shared" si="151"/>
        <v>0</v>
      </c>
      <c r="AL310" s="60">
        <f t="shared" si="152"/>
        <v>0</v>
      </c>
      <c r="AM310" s="60">
        <f t="shared" si="153"/>
        <v>0</v>
      </c>
      <c r="AN310" s="60">
        <f t="shared" si="154"/>
        <v>0</v>
      </c>
      <c r="AO310" s="60">
        <f t="shared" si="155"/>
        <v>0</v>
      </c>
      <c r="AP310" s="60">
        <f t="shared" si="156"/>
        <v>0</v>
      </c>
      <c r="AQ310" s="60">
        <f t="shared" si="157"/>
        <v>0</v>
      </c>
      <c r="AR310" s="60">
        <f t="shared" si="158"/>
        <v>0</v>
      </c>
      <c r="AS310" s="68">
        <f t="shared" si="159"/>
        <v>0</v>
      </c>
      <c r="AT310" s="68">
        <f t="shared" si="160"/>
        <v>0</v>
      </c>
      <c r="AU310" s="69" t="str">
        <f t="shared" si="161"/>
        <v/>
      </c>
      <c r="AV310" s="68" t="str">
        <f t="shared" si="162"/>
        <v/>
      </c>
      <c r="AW310" s="67" t="str">
        <f t="shared" si="163"/>
        <v/>
      </c>
      <c r="AX310" s="68" t="str">
        <f t="shared" si="175"/>
        <v/>
      </c>
      <c r="AY310" s="69" t="str">
        <f t="shared" si="176"/>
        <v/>
      </c>
      <c r="AZ310" s="68">
        <f t="shared" si="164"/>
        <v>0</v>
      </c>
      <c r="BA310" s="67" t="str">
        <f t="shared" si="168"/>
        <v/>
      </c>
      <c r="BB310" s="69" t="str">
        <f t="shared" si="165"/>
        <v/>
      </c>
      <c r="BC310" s="68" t="str">
        <f t="shared" si="166"/>
        <v/>
      </c>
      <c r="BD310" s="67" t="str">
        <f t="shared" si="169"/>
        <v/>
      </c>
    </row>
    <row r="311" spans="1:56" ht="12" x14ac:dyDescent="0.3">
      <c r="A311" s="445"/>
      <c r="B311" s="3"/>
      <c r="C311" s="3"/>
      <c r="D311" s="387"/>
      <c r="E311" s="3"/>
      <c r="F311" s="3"/>
      <c r="G311" s="3"/>
      <c r="H311" s="4"/>
      <c r="I311" s="9"/>
      <c r="J311" s="9"/>
      <c r="K311" s="9"/>
      <c r="L311" s="9"/>
      <c r="M311" s="8"/>
      <c r="N311" s="385"/>
      <c r="O311" s="386"/>
      <c r="P311" s="383" t="str">
        <f t="shared" si="170"/>
        <v/>
      </c>
      <c r="Q311" s="3"/>
      <c r="R311" s="60"/>
      <c r="S311" s="26">
        <f t="shared" si="171"/>
        <v>0</v>
      </c>
      <c r="T311" s="26">
        <f t="shared" si="137"/>
        <v>0</v>
      </c>
      <c r="U311" s="21">
        <f t="shared" si="138"/>
        <v>0</v>
      </c>
      <c r="V311" s="42" t="str">
        <f t="shared" si="139"/>
        <v/>
      </c>
      <c r="W311" s="26" t="str">
        <f>IF(AND(C311=$B$382,D311=$C$381,G311=$E$383,F311=$D$382,$C$11&lt;2013,H311=$F$384),0.2,IF(AND(C311=$B$382,F311=$D$382,G311=$E$383,H311=$F$385,$C$11&lt;2013),0.24,""))</f>
        <v/>
      </c>
      <c r="X311" s="22" t="str">
        <f t="shared" si="172"/>
        <v/>
      </c>
      <c r="Y311" s="22" t="str">
        <f t="shared" si="177"/>
        <v/>
      </c>
      <c r="Z311" s="26" t="str">
        <f t="shared" si="143"/>
        <v/>
      </c>
      <c r="AA311" s="27" t="str">
        <f t="shared" si="144"/>
        <v/>
      </c>
      <c r="AB311" s="69" t="str">
        <f t="shared" si="174"/>
        <v/>
      </c>
      <c r="AC311" s="60">
        <f t="shared" si="173"/>
        <v>0</v>
      </c>
      <c r="AD311" s="70" t="str">
        <f t="shared" si="178"/>
        <v/>
      </c>
      <c r="AE311" s="70" t="str">
        <f t="shared" si="146"/>
        <v/>
      </c>
      <c r="AF311" s="71" t="str">
        <f t="shared" si="167"/>
        <v/>
      </c>
      <c r="AG311" s="69">
        <f t="shared" si="147"/>
        <v>0</v>
      </c>
      <c r="AH311" s="60">
        <f t="shared" si="148"/>
        <v>0</v>
      </c>
      <c r="AI311" s="60">
        <f t="shared" si="149"/>
        <v>0</v>
      </c>
      <c r="AJ311" s="60">
        <f t="shared" si="150"/>
        <v>0</v>
      </c>
      <c r="AK311" s="60">
        <f t="shared" si="151"/>
        <v>0</v>
      </c>
      <c r="AL311" s="60">
        <f t="shared" si="152"/>
        <v>0</v>
      </c>
      <c r="AM311" s="60">
        <f t="shared" si="153"/>
        <v>0</v>
      </c>
      <c r="AN311" s="60">
        <f t="shared" si="154"/>
        <v>0</v>
      </c>
      <c r="AO311" s="60">
        <f t="shared" si="155"/>
        <v>0</v>
      </c>
      <c r="AP311" s="60">
        <f t="shared" si="156"/>
        <v>0</v>
      </c>
      <c r="AQ311" s="60">
        <f t="shared" si="157"/>
        <v>0</v>
      </c>
      <c r="AR311" s="60">
        <f t="shared" si="158"/>
        <v>0</v>
      </c>
      <c r="AS311" s="68">
        <f>IF(AND(G311=$E$385,P311&lt;0),L311,0)</f>
        <v>0</v>
      </c>
      <c r="AT311" s="68">
        <f>IF(AND(P311&lt;&gt;"",G311=$E$385),L311,0)</f>
        <v>0</v>
      </c>
      <c r="AU311" s="69" t="str">
        <f t="shared" si="161"/>
        <v/>
      </c>
      <c r="AV311" s="68" t="str">
        <f t="shared" si="162"/>
        <v/>
      </c>
      <c r="AW311" s="67" t="str">
        <f t="shared" si="163"/>
        <v/>
      </c>
      <c r="AX311" s="68" t="str">
        <f t="shared" si="175"/>
        <v/>
      </c>
      <c r="AY311" s="69" t="str">
        <f t="shared" si="176"/>
        <v/>
      </c>
      <c r="AZ311" s="68">
        <f t="shared" si="164"/>
        <v>0</v>
      </c>
      <c r="BA311" s="67" t="str">
        <f t="shared" si="168"/>
        <v/>
      </c>
      <c r="BB311" s="69" t="str">
        <f t="shared" si="165"/>
        <v/>
      </c>
      <c r="BC311" s="68" t="str">
        <f t="shared" si="166"/>
        <v/>
      </c>
      <c r="BD311" s="67" t="str">
        <f t="shared" si="169"/>
        <v/>
      </c>
    </row>
    <row r="312" spans="1:56" ht="12" x14ac:dyDescent="0.3">
      <c r="A312" s="445"/>
      <c r="B312" s="3"/>
      <c r="C312" s="3"/>
      <c r="D312" s="387"/>
      <c r="E312" s="3"/>
      <c r="F312" s="3"/>
      <c r="G312" s="3"/>
      <c r="H312" s="4"/>
      <c r="I312" s="9"/>
      <c r="J312" s="9"/>
      <c r="K312" s="9"/>
      <c r="L312" s="9"/>
      <c r="M312" s="8"/>
      <c r="N312" s="385"/>
      <c r="O312" s="386"/>
      <c r="P312" s="383" t="str">
        <f t="shared" si="170"/>
        <v/>
      </c>
      <c r="Q312" s="3"/>
      <c r="R312" s="60"/>
      <c r="S312" s="26">
        <f t="shared" si="171"/>
        <v>0</v>
      </c>
      <c r="T312" s="26">
        <f t="shared" si="137"/>
        <v>0</v>
      </c>
      <c r="U312" s="21">
        <f t="shared" si="138"/>
        <v>0</v>
      </c>
      <c r="V312" s="42" t="str">
        <f t="shared" si="139"/>
        <v/>
      </c>
      <c r="W312" s="26" t="str">
        <f>IF(AND(C312=$B$382,D312=$C$381,G312=$E$383,F312=$D$382,$C$11&lt;2013,H312=$F$384),0.2,IF(AND(C312=$B$382,F312=$D$382,G312=$E$383,H312=$F$385,$C$11&lt;2013),0.24,""))</f>
        <v/>
      </c>
      <c r="X312" s="22" t="str">
        <f t="shared" si="172"/>
        <v/>
      </c>
      <c r="Y312" s="22" t="str">
        <f t="shared" si="177"/>
        <v/>
      </c>
      <c r="Z312" s="26" t="str">
        <f t="shared" si="143"/>
        <v/>
      </c>
      <c r="AA312" s="27" t="str">
        <f t="shared" si="144"/>
        <v/>
      </c>
      <c r="AB312" s="69" t="str">
        <f t="shared" si="174"/>
        <v/>
      </c>
      <c r="AC312" s="60">
        <f t="shared" si="173"/>
        <v>0</v>
      </c>
      <c r="AD312" s="70" t="str">
        <f t="shared" si="178"/>
        <v/>
      </c>
      <c r="AE312" s="70" t="str">
        <f t="shared" si="146"/>
        <v/>
      </c>
      <c r="AF312" s="71" t="str">
        <f t="shared" si="167"/>
        <v/>
      </c>
      <c r="AG312" s="69">
        <f t="shared" si="147"/>
        <v>0</v>
      </c>
      <c r="AH312" s="60">
        <f t="shared" si="148"/>
        <v>0</v>
      </c>
      <c r="AI312" s="60">
        <f t="shared" si="149"/>
        <v>0</v>
      </c>
      <c r="AJ312" s="60">
        <f t="shared" si="150"/>
        <v>0</v>
      </c>
      <c r="AK312" s="60">
        <f>IF(G312=$E$385,1,0)</f>
        <v>0</v>
      </c>
      <c r="AL312" s="60">
        <f t="shared" si="152"/>
        <v>0</v>
      </c>
      <c r="AM312" s="60">
        <f>IF(C312=$B$382,1,0)</f>
        <v>0</v>
      </c>
      <c r="AN312" s="60">
        <f t="shared" si="154"/>
        <v>0</v>
      </c>
      <c r="AO312" s="60">
        <f>IF(H312=$F$385,1,0)</f>
        <v>0</v>
      </c>
      <c r="AP312" s="60">
        <f>IF(F312=$D$382,1,0)</f>
        <v>0</v>
      </c>
      <c r="AQ312" s="60">
        <f t="shared" si="157"/>
        <v>0</v>
      </c>
      <c r="AR312" s="60">
        <f>IF(F312=$D$383,1,0)</f>
        <v>0</v>
      </c>
      <c r="AS312" s="68">
        <f>IF(AND(G312=$E$385,P312&lt;0),L312,0)</f>
        <v>0</v>
      </c>
      <c r="AT312" s="68">
        <f>IF(AND(P312&lt;&gt;"",G312=$E$385),L312,0)</f>
        <v>0</v>
      </c>
      <c r="AU312" s="69" t="str">
        <f t="shared" si="161"/>
        <v/>
      </c>
      <c r="AV312" s="68" t="str">
        <f t="shared" si="162"/>
        <v/>
      </c>
      <c r="AW312" s="67" t="str">
        <f t="shared" si="163"/>
        <v/>
      </c>
      <c r="AX312" s="68" t="str">
        <f t="shared" si="175"/>
        <v/>
      </c>
      <c r="AY312" s="69" t="str">
        <f t="shared" si="176"/>
        <v/>
      </c>
      <c r="AZ312" s="68">
        <f t="shared" si="164"/>
        <v>0</v>
      </c>
      <c r="BA312" s="67" t="str">
        <f t="shared" si="168"/>
        <v/>
      </c>
      <c r="BB312" s="69" t="str">
        <f t="shared" si="165"/>
        <v/>
      </c>
      <c r="BC312" s="68" t="str">
        <f t="shared" si="166"/>
        <v/>
      </c>
      <c r="BD312" s="67" t="str">
        <f t="shared" si="169"/>
        <v/>
      </c>
    </row>
    <row r="313" spans="1:56" ht="12" x14ac:dyDescent="0.3">
      <c r="A313" s="445"/>
      <c r="B313" s="3"/>
      <c r="C313" s="3"/>
      <c r="D313" s="387"/>
      <c r="E313" s="3"/>
      <c r="F313" s="3"/>
      <c r="G313" s="3"/>
      <c r="H313" s="4"/>
      <c r="I313" s="9"/>
      <c r="J313" s="9"/>
      <c r="K313" s="9"/>
      <c r="L313" s="9"/>
      <c r="M313" s="8"/>
      <c r="N313" s="385"/>
      <c r="O313" s="386"/>
      <c r="P313" s="383" t="str">
        <f t="shared" si="170"/>
        <v/>
      </c>
      <c r="Q313" s="3"/>
      <c r="R313" s="60"/>
      <c r="S313" s="26">
        <f t="shared" si="171"/>
        <v>0</v>
      </c>
      <c r="T313" s="26">
        <f t="shared" si="137"/>
        <v>0</v>
      </c>
      <c r="U313" s="21">
        <f t="shared" si="138"/>
        <v>0</v>
      </c>
      <c r="V313" s="42" t="str">
        <f t="shared" si="139"/>
        <v/>
      </c>
      <c r="W313" s="26" t="str">
        <f>IF(AND(C313=$B$382,D313=$C$381,G313=$E$383,F313=$D$382,$C$11&lt;2013,H313=$F$384),0.2,IF(AND(C313=$B$382,F313=$D$382,G313=$E$383,H313=$F$385,$C$11&lt;2013),0.24,""))</f>
        <v/>
      </c>
      <c r="X313" s="22" t="str">
        <f t="shared" si="172"/>
        <v/>
      </c>
      <c r="Y313" s="22" t="str">
        <f t="shared" si="177"/>
        <v/>
      </c>
      <c r="Z313" s="26" t="str">
        <f>IF(AND(S313&lt;&gt;0,C313=$B$382),VLOOKUP(V313,$S$319:$AA$360,6,FALSE),"")</f>
        <v/>
      </c>
      <c r="AA313" s="27" t="str">
        <f>IF(AND(S313&lt;&gt;0,C313=$B$381),VLOOKUP(V313,$S$319:$AA$360,8,FALSE),"")</f>
        <v/>
      </c>
      <c r="AB313" s="69" t="str">
        <f>IF(AND(Z313="",AA313=""),"",IF(OR(Z313=0,AA313=0),0,IF(OR(M313&gt;Z313,M313&gt;AA313),1,0)))</f>
        <v/>
      </c>
      <c r="AC313" s="60">
        <f t="shared" si="173"/>
        <v>0</v>
      </c>
      <c r="AD313" s="70" t="str">
        <f t="shared" si="178"/>
        <v/>
      </c>
      <c r="AE313" s="70" t="str">
        <f t="shared" si="146"/>
        <v/>
      </c>
      <c r="AF313" s="71" t="str">
        <f t="shared" si="6"/>
        <v/>
      </c>
      <c r="AG313" s="69">
        <f t="shared" si="147"/>
        <v>0</v>
      </c>
      <c r="AH313" s="60">
        <f t="shared" si="148"/>
        <v>0</v>
      </c>
      <c r="AI313" s="60">
        <f>IF(G313=$E$383,1,0)</f>
        <v>0</v>
      </c>
      <c r="AJ313" s="60">
        <f>IF(G313=$E$384,1,0)</f>
        <v>0</v>
      </c>
      <c r="AK313" s="60">
        <f>IF(G313=$E$385,1,0)</f>
        <v>0</v>
      </c>
      <c r="AL313" s="60">
        <f t="shared" si="152"/>
        <v>0</v>
      </c>
      <c r="AM313" s="60">
        <f>IF(C313=$B$382,1,0)</f>
        <v>0</v>
      </c>
      <c r="AN313" s="60">
        <f t="shared" si="154"/>
        <v>0</v>
      </c>
      <c r="AO313" s="60">
        <f>IF(H313=$F$385,1,0)</f>
        <v>0</v>
      </c>
      <c r="AP313" s="60">
        <f>IF(F313=$D$382,1,0)</f>
        <v>0</v>
      </c>
      <c r="AQ313" s="60">
        <f>IF(F313=$D$381,1,0)</f>
        <v>0</v>
      </c>
      <c r="AR313" s="60">
        <f>IF(F313=$D$383,1,0)</f>
        <v>0</v>
      </c>
      <c r="AS313" s="68">
        <f>IF(AND(G313=$E$385,P313&lt;0),L313,0)</f>
        <v>0</v>
      </c>
      <c r="AT313" s="68">
        <f>IF(AND(P313&lt;&gt;"",G313=$E$385),L313,0)</f>
        <v>0</v>
      </c>
      <c r="AU313" s="69" t="str">
        <f t="shared" si="161"/>
        <v/>
      </c>
      <c r="AV313" s="68" t="str">
        <f t="shared" si="162"/>
        <v/>
      </c>
      <c r="AW313" s="67" t="str">
        <f t="shared" si="163"/>
        <v/>
      </c>
      <c r="AX313" s="68" t="str">
        <f t="shared" si="175"/>
        <v/>
      </c>
      <c r="AY313" s="69" t="str">
        <f t="shared" si="176"/>
        <v/>
      </c>
      <c r="AZ313" s="68">
        <f t="shared" si="164"/>
        <v>0</v>
      </c>
      <c r="BA313" s="67" t="str">
        <f t="shared" si="168"/>
        <v/>
      </c>
      <c r="BB313" s="69" t="str">
        <f t="shared" si="165"/>
        <v/>
      </c>
      <c r="BC313" s="68" t="str">
        <f t="shared" si="166"/>
        <v/>
      </c>
      <c r="BD313" s="67" t="str">
        <f t="shared" si="169"/>
        <v/>
      </c>
    </row>
    <row r="314" spans="1:56" ht="12" x14ac:dyDescent="0.3">
      <c r="A314" s="445"/>
      <c r="B314" s="3"/>
      <c r="C314" s="3"/>
      <c r="D314" s="387"/>
      <c r="E314" s="3"/>
      <c r="F314" s="3"/>
      <c r="G314" s="3"/>
      <c r="H314" s="4"/>
      <c r="I314" s="9"/>
      <c r="J314" s="9"/>
      <c r="K314" s="9"/>
      <c r="L314" s="9"/>
      <c r="M314" s="8"/>
      <c r="N314" s="385"/>
      <c r="O314" s="386"/>
      <c r="P314" s="383" t="str">
        <f t="shared" si="170"/>
        <v/>
      </c>
      <c r="Q314" s="3"/>
      <c r="R314" s="60"/>
      <c r="S314" s="26">
        <f t="shared" si="171"/>
        <v>0</v>
      </c>
      <c r="T314" s="26">
        <f t="shared" si="137"/>
        <v>0</v>
      </c>
      <c r="U314" s="21">
        <f t="shared" si="138"/>
        <v>0</v>
      </c>
      <c r="V314" s="42" t="str">
        <f>G314&amp;F314&amp;H314</f>
        <v/>
      </c>
      <c r="W314" s="26" t="str">
        <f>IF(AND(C314=$B$382,D314=$C$381,G314=$E$383,F314=$D$382,$C$11&lt;2013,H314=$F$384),0.2,IF(AND(C314=$B$382,F314=$D$382,G314=$E$383,H314=$F$385,$C$11&lt;2013),0.24,""))</f>
        <v/>
      </c>
      <c r="X314" s="22" t="str">
        <f t="shared" si="172"/>
        <v/>
      </c>
      <c r="Y314" s="22" t="str">
        <f t="shared" si="177"/>
        <v/>
      </c>
      <c r="Z314" s="26" t="str">
        <f>IF(AND(S314&lt;&gt;0,C314=$B$382),VLOOKUP(V314,$S$319:$AA$360,6,FALSE),"")</f>
        <v/>
      </c>
      <c r="AA314" s="27" t="str">
        <f>IF(AND(S314&lt;&gt;0,C314=$B$381),VLOOKUP(V314,$S$319:$AA$360,8,FALSE),"")</f>
        <v/>
      </c>
      <c r="AB314" s="69" t="str">
        <f>IF(AND(Z314="",AA314=""),"",IF(OR(Z314=0,AA314=0),0,IF(OR(M314&gt;Z314,M314&gt;AA314),1,0)))</f>
        <v/>
      </c>
      <c r="AC314" s="60">
        <f t="shared" si="173"/>
        <v>0</v>
      </c>
      <c r="AD314" s="70" t="str">
        <f t="shared" si="178"/>
        <v/>
      </c>
      <c r="AE314" s="70" t="str">
        <f t="shared" si="146"/>
        <v/>
      </c>
      <c r="AF314" s="71" t="str">
        <f t="shared" si="6"/>
        <v/>
      </c>
      <c r="AG314" s="69">
        <f>IF(G314=$E$381,1,0)</f>
        <v>0</v>
      </c>
      <c r="AH314" s="60">
        <f>IF(G314=$E$382,1,0)</f>
        <v>0</v>
      </c>
      <c r="AI314" s="60">
        <f>IF(G314=$E$383,1,0)</f>
        <v>0</v>
      </c>
      <c r="AJ314" s="60">
        <f>IF(G314=$E$384,1,0)</f>
        <v>0</v>
      </c>
      <c r="AK314" s="60">
        <f>IF(G314=$E$385,1,0)</f>
        <v>0</v>
      </c>
      <c r="AL314" s="60">
        <f>IF(C314=$B$381,1,0)</f>
        <v>0</v>
      </c>
      <c r="AM314" s="60">
        <f>IF(C314=$B$382,1,0)</f>
        <v>0</v>
      </c>
      <c r="AN314" s="60">
        <f>IF(H314=$F$384,1,0)</f>
        <v>0</v>
      </c>
      <c r="AO314" s="60">
        <f>IF(H314=$F$385,1,0)</f>
        <v>0</v>
      </c>
      <c r="AP314" s="60">
        <f>IF(F314=$D$382,1,0)</f>
        <v>0</v>
      </c>
      <c r="AQ314" s="60">
        <f>IF(F314=$D$381,1,0)</f>
        <v>0</v>
      </c>
      <c r="AR314" s="60">
        <f>IF(F314=$D$383,1,0)</f>
        <v>0</v>
      </c>
      <c r="AS314" s="68">
        <f>IF(AND(G314=$E$385,P314&lt;0),L314,0)</f>
        <v>0</v>
      </c>
      <c r="AT314" s="68">
        <f>IF(AND(P314&lt;&gt;"",G314=$E$385),L314,0)</f>
        <v>0</v>
      </c>
      <c r="AU314" s="69" t="str">
        <f t="shared" si="161"/>
        <v/>
      </c>
      <c r="AV314" s="68" t="str">
        <f t="shared" si="162"/>
        <v/>
      </c>
      <c r="AW314" s="67" t="str">
        <f t="shared" si="163"/>
        <v/>
      </c>
      <c r="AX314" s="68" t="str">
        <f>IF(AND(AW314&lt;&gt;"",AW314&lt;0),B314,"")</f>
        <v/>
      </c>
      <c r="AY314" s="69" t="str">
        <f t="shared" si="176"/>
        <v/>
      </c>
      <c r="AZ314" s="68">
        <f>IF(AND(S314=1,AW314&lt;&gt;0, AW314&lt;&gt;""),MATCH(AY314,$AX$14:$AX$315,0),0)</f>
        <v>0</v>
      </c>
      <c r="BA314" s="67" t="str">
        <f t="shared" si="7"/>
        <v/>
      </c>
      <c r="BB314" s="69" t="str">
        <f>IF(AND(F314=$D$383,OR(G314&lt;&gt;$E$385,C314&lt;&gt;$B$382)),$B$388,IF(AND(C314=$B$381,OR(G314=$E$384,G314=$E$385)),$B$392,IF(AB314=1,$B$389,IF(BA314=1,$B$393,""))))</f>
        <v/>
      </c>
      <c r="BC314" s="68" t="str">
        <f t="shared" si="166"/>
        <v/>
      </c>
      <c r="BD314" s="67" t="str">
        <f t="shared" si="169"/>
        <v/>
      </c>
    </row>
    <row r="315" spans="1:56" ht="12" x14ac:dyDescent="0.3">
      <c r="A315" s="445"/>
      <c r="B315" s="3"/>
      <c r="C315" s="3"/>
      <c r="D315" s="387"/>
      <c r="E315" s="3"/>
      <c r="F315" s="3"/>
      <c r="G315" s="3"/>
      <c r="H315" s="4"/>
      <c r="I315" s="9"/>
      <c r="J315" s="9"/>
      <c r="K315" s="9"/>
      <c r="L315" s="9"/>
      <c r="M315" s="8"/>
      <c r="N315" s="385"/>
      <c r="O315" s="386"/>
      <c r="P315" s="383" t="str">
        <f t="shared" si="170"/>
        <v/>
      </c>
      <c r="Q315" s="3"/>
      <c r="R315" s="60"/>
      <c r="S315" s="28">
        <f t="shared" si="171"/>
        <v>0</v>
      </c>
      <c r="T315" s="28">
        <f t="shared" si="137"/>
        <v>0</v>
      </c>
      <c r="U315" s="31">
        <f t="shared" si="138"/>
        <v>0</v>
      </c>
      <c r="V315" s="43" t="str">
        <f>G315&amp;F315&amp;H315</f>
        <v/>
      </c>
      <c r="W315" s="28" t="str">
        <f>IF(AND(C315=$B$382,D315=$C$381,G315=$E$383,F315=$D$382,$C$11&lt;2013,H315=$F$384),0.2,IF(AND(C315=$B$382,F315=$D$382,G315=$E$383,H315=$F$385,$C$11&lt;2013),0.24,""))</f>
        <v/>
      </c>
      <c r="X315" s="32" t="str">
        <f t="shared" si="172"/>
        <v/>
      </c>
      <c r="Y315" s="32" t="str">
        <f t="shared" si="177"/>
        <v/>
      </c>
      <c r="Z315" s="28" t="str">
        <f>IF(AND(S315&lt;&gt;0,C315=$B$382),VLOOKUP(V315,$S$319:$AA$360,6,FALSE),"")</f>
        <v/>
      </c>
      <c r="AA315" s="30" t="str">
        <f>IF(AND(S315&lt;&gt;0,C315=$B$381),IF(VLOOKUP(V315,$S$319:$AA$360,8,FALSE)&lt;&gt;0,VLOOKUP(V315,$S$319:$AA$360,8,FALSE),""),"")</f>
        <v/>
      </c>
      <c r="AB315" s="73" t="str">
        <f>IF(AND(Z315="",AA315=""),"",IF(OR(Z315=0,AA315=0),0,IF(OR(M315&gt;Z315,M315&gt;AA315),1,0)))</f>
        <v/>
      </c>
      <c r="AC315" s="74">
        <f t="shared" si="173"/>
        <v>0</v>
      </c>
      <c r="AD315" s="75" t="str">
        <f t="shared" si="178"/>
        <v/>
      </c>
      <c r="AE315" s="75" t="str">
        <f>IF(AND(C315=$B$382,H315=$F$384), IF(G315=$E$381,$B$398,IF(G315=$E$382,$B$397,IF(G315=$E$383,$B$396,IF(G315=$E$384,$B$395,"")))),"")</f>
        <v/>
      </c>
      <c r="AF315" s="76" t="str">
        <f t="shared" si="6"/>
        <v/>
      </c>
      <c r="AG315" s="73">
        <f>IF(G315=$E$381,1,0)</f>
        <v>0</v>
      </c>
      <c r="AH315" s="74">
        <f>IF(G315=$E$382,1,0)</f>
        <v>0</v>
      </c>
      <c r="AI315" s="74">
        <f>IF(G315=$E$383,1,0)</f>
        <v>0</v>
      </c>
      <c r="AJ315" s="74">
        <f>IF(G315=$E$384,1,0)</f>
        <v>0</v>
      </c>
      <c r="AK315" s="74">
        <f>IF(G315=$E$385,1,0)</f>
        <v>0</v>
      </c>
      <c r="AL315" s="74">
        <f>IF(C315=$B$381,1,0)</f>
        <v>0</v>
      </c>
      <c r="AM315" s="74">
        <f>IF(C315=$B$382,1,0)</f>
        <v>0</v>
      </c>
      <c r="AN315" s="74">
        <f>IF(H315=$F$384,1,0)</f>
        <v>0</v>
      </c>
      <c r="AO315" s="74">
        <f>IF(H315=$F$385,1,0)</f>
        <v>0</v>
      </c>
      <c r="AP315" s="74">
        <f>IF(F315=$D$382,1,0)</f>
        <v>0</v>
      </c>
      <c r="AQ315" s="74">
        <f>IF(F315=$D$381,1,0)</f>
        <v>0</v>
      </c>
      <c r="AR315" s="74">
        <f>IF(F315=$D$383,1,0)</f>
        <v>0</v>
      </c>
      <c r="AS315" s="72">
        <f>IF(AND(G315=$E$385,P315&lt;0),L315,0)</f>
        <v>0</v>
      </c>
      <c r="AT315" s="72">
        <f>IF(AND(P315&lt;&gt;"",G315=$E$385),L315,0)</f>
        <v>0</v>
      </c>
      <c r="AU315" s="73" t="str">
        <f>IF(AND(D315=$C$382,F315=$D$381,C315=$B$381,P315&lt;0,P315&lt;&gt;""),L315,"")</f>
        <v/>
      </c>
      <c r="AV315" s="72" t="str">
        <f>IF(AND(D315=$C$382,C315=$B$381,F315=$D$381,P315&lt;&gt;""),L315,"")</f>
        <v/>
      </c>
      <c r="AW315" s="77" t="str">
        <f>IF(AND(S315=1,C315=$B$382,O315&lt;&gt;""),(O315-M315)*1.341*J315*L315*N315*10^-3,"")</f>
        <v/>
      </c>
      <c r="AX315" s="72" t="str">
        <f>IF(AND(AW315&lt;&gt;"",AW315&lt;0),B315,"")</f>
        <v/>
      </c>
      <c r="AY315" s="73" t="str">
        <f>IF(AND(AW315&lt;&gt;"",AW315&gt;0),B315,IF(AX315&lt;&gt;"","Using",""))</f>
        <v/>
      </c>
      <c r="AZ315" s="72">
        <f>IF(AND(S315=1,AW315&lt;&gt;0, AW315&lt;&gt;""),MATCH(AY315,$AX$14:$AX$315,0),0)</f>
        <v>0</v>
      </c>
      <c r="BA315" s="77" t="str">
        <f t="shared" si="7"/>
        <v/>
      </c>
      <c r="BB315" s="73" t="str">
        <f>IF(AND(F315=$D$383,OR(G315&lt;&gt;$E$385,C315&lt;&gt;$B$382)),$B$388,IF(AND(C315=$B$381,OR(G315=$E$384,G315=$E$385)),$B$392,IF(AB315=1,$B$389,IF(BA315=1,$B$393,""))))</f>
        <v/>
      </c>
      <c r="BC315" s="72" t="str">
        <f t="shared" si="166"/>
        <v/>
      </c>
      <c r="BD315" s="77" t="str">
        <f t="shared" si="8"/>
        <v/>
      </c>
    </row>
    <row r="316" spans="1:56" ht="13" x14ac:dyDescent="0.3">
      <c r="A316" s="445"/>
      <c r="B316" s="363" t="s">
        <v>273</v>
      </c>
      <c r="C316" s="373"/>
      <c r="D316" s="373"/>
      <c r="E316" s="373"/>
      <c r="F316" s="373"/>
      <c r="G316" s="373"/>
      <c r="H316" s="373"/>
      <c r="I316" s="373"/>
      <c r="J316" s="373"/>
      <c r="K316" s="373"/>
      <c r="L316" s="373"/>
      <c r="M316" s="373"/>
      <c r="N316" s="373"/>
      <c r="O316" s="373"/>
      <c r="P316" s="373"/>
      <c r="Q316" s="373"/>
      <c r="S316" s="22"/>
      <c r="T316" s="22"/>
      <c r="AA316" s="48" t="s">
        <v>127</v>
      </c>
    </row>
    <row r="317" spans="1:56" ht="13.5" thickBot="1" x14ac:dyDescent="0.35">
      <c r="A317" s="445"/>
      <c r="B317" s="363" t="s">
        <v>274</v>
      </c>
      <c r="C317" s="373"/>
      <c r="D317" s="373"/>
      <c r="E317" s="373"/>
      <c r="F317" s="373"/>
      <c r="G317" s="373"/>
      <c r="H317" s="373"/>
      <c r="I317" s="373"/>
      <c r="J317" s="373"/>
      <c r="K317" s="373"/>
      <c r="L317" s="373"/>
      <c r="M317" s="373"/>
      <c r="N317" s="373"/>
      <c r="O317" s="373"/>
      <c r="P317" s="373"/>
      <c r="Q317" s="373"/>
      <c r="S317" s="22"/>
      <c r="T317" s="22"/>
    </row>
    <row r="318" spans="1:56" ht="15.75" customHeight="1" thickBot="1" x14ac:dyDescent="0.3">
      <c r="A318" s="445"/>
      <c r="B318" s="445"/>
      <c r="C318" s="445"/>
      <c r="D318" s="445"/>
      <c r="E318" s="445"/>
      <c r="F318" s="445"/>
      <c r="G318" s="445"/>
      <c r="H318" s="445"/>
      <c r="I318" s="445"/>
      <c r="J318" s="445"/>
      <c r="K318" s="445"/>
      <c r="L318" s="445"/>
      <c r="M318" s="445"/>
      <c r="N318" s="445"/>
      <c r="O318" s="445"/>
      <c r="P318" s="445"/>
      <c r="Q318" s="373"/>
      <c r="T318" s="622" t="s">
        <v>7</v>
      </c>
      <c r="U318" s="622" t="s">
        <v>27</v>
      </c>
      <c r="V318" s="622" t="s">
        <v>145</v>
      </c>
      <c r="W318" s="624" t="s">
        <v>86</v>
      </c>
      <c r="X318" s="625"/>
      <c r="Y318" s="582" t="s">
        <v>85</v>
      </c>
      <c r="Z318" s="583"/>
    </row>
    <row r="319" spans="1:56" ht="21.5" thickBot="1" x14ac:dyDescent="0.3">
      <c r="A319" s="445"/>
      <c r="B319" s="655" t="s">
        <v>129</v>
      </c>
      <c r="C319" s="656"/>
      <c r="D319" s="656"/>
      <c r="E319" s="656"/>
      <c r="F319" s="656"/>
      <c r="G319" s="656"/>
      <c r="H319" s="656"/>
      <c r="I319" s="656"/>
      <c r="J319" s="408" t="s">
        <v>31</v>
      </c>
      <c r="K319" s="502"/>
      <c r="L319" s="409"/>
      <c r="M319" s="409"/>
      <c r="N319" s="409"/>
      <c r="O319" s="409"/>
      <c r="P319" s="410"/>
      <c r="Q319" s="373"/>
      <c r="T319" s="623"/>
      <c r="U319" s="623"/>
      <c r="V319" s="623"/>
      <c r="W319" s="78" t="s">
        <v>146</v>
      </c>
      <c r="X319" s="79" t="s">
        <v>147</v>
      </c>
      <c r="Y319" s="80" t="s">
        <v>148</v>
      </c>
      <c r="Z319" s="81" t="s">
        <v>147</v>
      </c>
    </row>
    <row r="320" spans="1:56" ht="14.25" customHeight="1" x14ac:dyDescent="0.25">
      <c r="A320" s="445"/>
      <c r="B320" s="665" t="s">
        <v>32</v>
      </c>
      <c r="C320" s="657" t="s">
        <v>72</v>
      </c>
      <c r="D320" s="658"/>
      <c r="E320" s="659" t="s">
        <v>279</v>
      </c>
      <c r="F320" s="660"/>
      <c r="G320" s="648" t="s">
        <v>26</v>
      </c>
      <c r="H320" s="649"/>
      <c r="I320" s="650" t="s">
        <v>243</v>
      </c>
      <c r="J320" s="653" t="str">
        <f>IF(SUM(AV15:AV315)&lt;&gt;0, IF((SUM(AU15:AU315)/SUM(AV15:AV315))&gt;0.5,B404,""),"")</f>
        <v/>
      </c>
      <c r="K320" s="653"/>
      <c r="L320" s="653"/>
      <c r="M320" s="653"/>
      <c r="N320" s="653"/>
      <c r="O320" s="653"/>
      <c r="P320" s="653"/>
      <c r="Q320" s="411"/>
      <c r="S320" s="48" t="str">
        <f t="shared" ref="S320:S325" si="179">T320&amp;U320&amp;V320</f>
        <v>Tier 0NOxLine-Haul</v>
      </c>
      <c r="T320" s="82" t="s">
        <v>8</v>
      </c>
      <c r="U320" s="83" t="s">
        <v>108</v>
      </c>
      <c r="V320" s="84" t="s">
        <v>3</v>
      </c>
      <c r="W320" s="85">
        <v>8</v>
      </c>
      <c r="X320" s="86"/>
      <c r="Y320" s="87">
        <v>9.5</v>
      </c>
      <c r="Z320" s="88"/>
    </row>
    <row r="321" spans="1:26" ht="12.75" customHeight="1" x14ac:dyDescent="0.25">
      <c r="A321" s="445"/>
      <c r="B321" s="611"/>
      <c r="C321" s="89" t="s">
        <v>3</v>
      </c>
      <c r="D321" s="90" t="s">
        <v>2</v>
      </c>
      <c r="E321" s="91" t="s">
        <v>3</v>
      </c>
      <c r="F321" s="92" t="s">
        <v>2</v>
      </c>
      <c r="G321" s="93" t="s">
        <v>3</v>
      </c>
      <c r="H321" s="94" t="s">
        <v>2</v>
      </c>
      <c r="I321" s="602"/>
      <c r="J321" s="654"/>
      <c r="K321" s="654"/>
      <c r="L321" s="654"/>
      <c r="M321" s="654"/>
      <c r="N321" s="654"/>
      <c r="O321" s="654"/>
      <c r="P321" s="654"/>
      <c r="Q321" s="411"/>
      <c r="S321" s="48" t="str">
        <f t="shared" si="179"/>
        <v>Tier 0NOxSwitch</v>
      </c>
      <c r="T321" s="95" t="s">
        <v>8</v>
      </c>
      <c r="U321" s="96" t="s">
        <v>108</v>
      </c>
      <c r="V321" s="97" t="s">
        <v>2</v>
      </c>
      <c r="W321" s="98">
        <v>11.8</v>
      </c>
      <c r="X321" s="99"/>
      <c r="Y321" s="98">
        <v>14</v>
      </c>
      <c r="Z321" s="99"/>
    </row>
    <row r="322" spans="1:26" x14ac:dyDescent="0.25">
      <c r="A322" s="445"/>
      <c r="B322" s="100" t="s">
        <v>144</v>
      </c>
      <c r="C322" s="101">
        <f>SUMPRODUCT(P15:P315,AG15:AG315,AN15:AN315,AQ15:AQ315,AL15:AL315)</f>
        <v>0</v>
      </c>
      <c r="D322" s="102">
        <f>SUMPRODUCT(P15:P315,AG15:AG315,AO15:AO315,AQ15:AQ315,AL15:AL315)</f>
        <v>0</v>
      </c>
      <c r="E322" s="103"/>
      <c r="F322" s="104"/>
      <c r="G322" s="105">
        <f>SUMPRODUCT(P15:P315,AG15:AG315,AN15:AN315,AP15:AP315,AL15:AL315)</f>
        <v>0</v>
      </c>
      <c r="H322" s="106">
        <f>SUMPRODUCT(P15:P315,AG15:AG315,AO15:AO315,AP15:AP315,AL15:AL315)</f>
        <v>0</v>
      </c>
      <c r="I322" s="107"/>
      <c r="J322" s="654"/>
      <c r="K322" s="654"/>
      <c r="L322" s="654"/>
      <c r="M322" s="654"/>
      <c r="N322" s="654"/>
      <c r="O322" s="654"/>
      <c r="P322" s="654"/>
      <c r="Q322" s="411"/>
      <c r="S322" s="48" t="str">
        <f t="shared" si="179"/>
        <v>Tier 0PMLine-Haul</v>
      </c>
      <c r="T322" s="95" t="s">
        <v>8</v>
      </c>
      <c r="U322" s="96" t="s">
        <v>5</v>
      </c>
      <c r="V322" s="97" t="s">
        <v>3</v>
      </c>
      <c r="W322" s="98">
        <v>0.22</v>
      </c>
      <c r="X322" s="99"/>
      <c r="Y322" s="109">
        <v>0.32</v>
      </c>
      <c r="Z322" s="99"/>
    </row>
    <row r="323" spans="1:26" x14ac:dyDescent="0.25">
      <c r="A323" s="445"/>
      <c r="B323" s="100" t="s">
        <v>137</v>
      </c>
      <c r="C323" s="101">
        <f>SUMPRODUCT(P15:P315,AG15:AG315,AN15:AN315,AQ15:AQ315,AM15:AM315)</f>
        <v>0</v>
      </c>
      <c r="D323" s="102">
        <f>SUMPRODUCT(P15:P315,AG15:AG315,AO15:AO315,AQ15:AQ315,AM15:AM315)</f>
        <v>0</v>
      </c>
      <c r="E323" s="110"/>
      <c r="F323" s="111"/>
      <c r="G323" s="105">
        <f>SUMPRODUCT(P15:P315,AG15:AG315,AN15:AN315,AP15:AP315,AM15:AM315)</f>
        <v>0</v>
      </c>
      <c r="H323" s="106">
        <f>SUMPRODUCT(P15:P315,AG15:AG315,AO15:AO315,AP15:AP315,AM15:AM315)</f>
        <v>0</v>
      </c>
      <c r="I323" s="112"/>
      <c r="J323" s="654"/>
      <c r="K323" s="654"/>
      <c r="L323" s="654"/>
      <c r="M323" s="654"/>
      <c r="N323" s="654"/>
      <c r="O323" s="654"/>
      <c r="P323" s="654"/>
      <c r="Q323" s="411"/>
      <c r="S323" s="48" t="str">
        <f t="shared" si="179"/>
        <v>Tier 0PMSwitch</v>
      </c>
      <c r="T323" s="95" t="s">
        <v>8</v>
      </c>
      <c r="U323" s="96" t="s">
        <v>5</v>
      </c>
      <c r="V323" s="97" t="s">
        <v>2</v>
      </c>
      <c r="W323" s="98">
        <v>0.26</v>
      </c>
      <c r="X323" s="99"/>
      <c r="Y323" s="109">
        <v>0.44</v>
      </c>
      <c r="Z323" s="99"/>
    </row>
    <row r="324" spans="1:26" ht="13" x14ac:dyDescent="0.25">
      <c r="A324" s="445"/>
      <c r="B324" s="100" t="s">
        <v>138</v>
      </c>
      <c r="C324" s="101">
        <f>SUMPRODUCT(P15:P315,AH15:AH315,AN15:AN315,AQ15:AQ315,AL15:AL315)</f>
        <v>0</v>
      </c>
      <c r="D324" s="102">
        <f>SUMPRODUCT(P15:P315,AH15:AH315,AO15:AO315,AQ15:AQ315,AL15:AL315)</f>
        <v>0</v>
      </c>
      <c r="E324" s="110"/>
      <c r="F324" s="111"/>
      <c r="G324" s="105">
        <f>SUMPRODUCT(P15:P315,AH15:AH315,AN15:AN315,AP15:AP315,AL15:AL315)</f>
        <v>0</v>
      </c>
      <c r="H324" s="106">
        <f>SUMPRODUCT(P15:P315,AH15:AH315,AO15:AO315,AP15:AP315,AL15:AL315)</f>
        <v>0</v>
      </c>
      <c r="I324" s="112"/>
      <c r="J324" s="654" t="str">
        <f>IF(AND(I329&gt;0.5,I329&lt;&gt;"NA"),B403,"")</f>
        <v/>
      </c>
      <c r="K324" s="654"/>
      <c r="L324" s="654"/>
      <c r="M324" s="654"/>
      <c r="N324" s="654"/>
      <c r="O324" s="654"/>
      <c r="P324" s="654"/>
      <c r="Q324" s="411"/>
      <c r="S324" s="48" t="str">
        <f t="shared" si="179"/>
        <v>Tier 0HC+NOxLine-Haul</v>
      </c>
      <c r="T324" s="95" t="s">
        <v>8</v>
      </c>
      <c r="U324" s="96" t="s">
        <v>109</v>
      </c>
      <c r="V324" s="97" t="s">
        <v>3</v>
      </c>
      <c r="W324" s="109"/>
      <c r="X324" s="113"/>
      <c r="Y324" s="109"/>
      <c r="Z324" s="99"/>
    </row>
    <row r="325" spans="1:26" ht="13.5" thickBot="1" x14ac:dyDescent="0.3">
      <c r="A325" s="445"/>
      <c r="B325" s="100" t="s">
        <v>139</v>
      </c>
      <c r="C325" s="101">
        <f>SUMPRODUCT(P15:P315,AH15:AH315,AN15:AN315,AQ15:AQ315,AM15:AM315)</f>
        <v>0</v>
      </c>
      <c r="D325" s="102">
        <f>SUMPRODUCT(P15:P315,AH15:AH315,AO15:AO315,AQ15:AQ315,AM15:AM315)</f>
        <v>0</v>
      </c>
      <c r="E325" s="110"/>
      <c r="F325" s="111"/>
      <c r="G325" s="105">
        <f>SUMPRODUCT(P15:P315,AH15:AH315,AN15:AN315,AP15:AP315,AM15:AM315)</f>
        <v>0</v>
      </c>
      <c r="H325" s="106">
        <f>SUMPRODUCT(P15:P315,AH15:AH315,AO15:AO315,AP15:AP315,AM15:AM315)</f>
        <v>0</v>
      </c>
      <c r="I325" s="112"/>
      <c r="J325" s="654"/>
      <c r="K325" s="654"/>
      <c r="L325" s="654"/>
      <c r="M325" s="654"/>
      <c r="N325" s="654"/>
      <c r="O325" s="654"/>
      <c r="P325" s="654"/>
      <c r="Q325" s="411"/>
      <c r="S325" s="48" t="str">
        <f t="shared" si="179"/>
        <v>Tier 0HC+NOxSwitch</v>
      </c>
      <c r="T325" s="114" t="s">
        <v>8</v>
      </c>
      <c r="U325" s="115" t="s">
        <v>109</v>
      </c>
      <c r="V325" s="116" t="s">
        <v>2</v>
      </c>
      <c r="W325" s="117"/>
      <c r="X325" s="118"/>
      <c r="Y325" s="117"/>
      <c r="Z325" s="119"/>
    </row>
    <row r="326" spans="1:26" ht="12" thickBot="1" x14ac:dyDescent="0.3">
      <c r="A326" s="445"/>
      <c r="B326" s="100" t="s">
        <v>140</v>
      </c>
      <c r="C326" s="101">
        <f>SUMPRODUCT(P15:P315,AI15:AI315,AN15:AN315,AQ15:AQ315,AL15:AL315)</f>
        <v>0</v>
      </c>
      <c r="D326" s="102">
        <f>SUMPRODUCT(P15:P315,AI15:AI315,AO15:AO315,AQ15:AQ315,AL15:AL315)</f>
        <v>0</v>
      </c>
      <c r="E326" s="110"/>
      <c r="F326" s="111"/>
      <c r="G326" s="105">
        <f>SUMPRODUCT(P15:P315,AI15:AI315,AN15:AN315,AP15:AP315,AL15:AL315)</f>
        <v>0</v>
      </c>
      <c r="H326" s="106">
        <f>SUMPRODUCT(P15:P315,AI15:AI315,AO15:AO315,AP15:AP315,AL15:AL315)</f>
        <v>0</v>
      </c>
      <c r="I326" s="120" t="str">
        <f>IF(SUM(AV15:AV315)&lt;&gt;0,SUM(AU15:AU315)/SUM(AV15:AV315), "NA")</f>
        <v>NA</v>
      </c>
      <c r="J326" s="654"/>
      <c r="K326" s="654"/>
      <c r="L326" s="654"/>
      <c r="M326" s="654"/>
      <c r="N326" s="654"/>
      <c r="O326" s="654"/>
      <c r="P326" s="654"/>
      <c r="Q326" s="411"/>
      <c r="S326" s="48" t="str">
        <f>T326&amp;U326&amp;W326</f>
        <v/>
      </c>
      <c r="T326" s="121"/>
      <c r="U326" s="122"/>
      <c r="V326" s="122"/>
      <c r="W326" s="122"/>
      <c r="X326" s="122"/>
      <c r="Y326" s="122"/>
      <c r="Z326" s="123"/>
    </row>
    <row r="327" spans="1:26" ht="13" x14ac:dyDescent="0.25">
      <c r="A327" s="445"/>
      <c r="B327" s="124" t="s">
        <v>141</v>
      </c>
      <c r="C327" s="125">
        <f>SUMPRODUCT(P15:P315,AI15:AI315,AN15:AN315,AQ15:AQ315,AM15:AM315)</f>
        <v>0</v>
      </c>
      <c r="D327" s="126">
        <f>SUMPRODUCT(P15:P315,AI15:AI315,AO15:AO315,AQ15:AQ315,AM15:AM315)</f>
        <v>0</v>
      </c>
      <c r="E327" s="110"/>
      <c r="F327" s="111"/>
      <c r="G327" s="127">
        <f>SUMPRODUCT(P15:P315,AI15:AI315,AN15:AN315,AP15:AP315,AM15:AM315)</f>
        <v>0</v>
      </c>
      <c r="H327" s="128">
        <f>SUMPRODUCT(P15:P315,AI15:AI315,AO15:AO315,AP15:AP315,AM15:AM315)</f>
        <v>0</v>
      </c>
      <c r="I327" s="112"/>
      <c r="J327" s="412"/>
      <c r="K327" s="412"/>
      <c r="L327" s="412"/>
      <c r="M327" s="485"/>
      <c r="N327" s="485"/>
      <c r="O327" s="485"/>
      <c r="P327" s="485"/>
      <c r="Q327" s="411"/>
      <c r="S327" s="48" t="str">
        <f t="shared" ref="S327:S339" si="180">T327&amp;U327&amp;V327</f>
        <v>Tier 1NOxLine-Haul</v>
      </c>
      <c r="T327" s="82" t="s">
        <v>9</v>
      </c>
      <c r="U327" s="83" t="s">
        <v>108</v>
      </c>
      <c r="V327" s="84" t="s">
        <v>3</v>
      </c>
      <c r="W327" s="129">
        <v>7.4</v>
      </c>
      <c r="X327" s="130">
        <v>8</v>
      </c>
      <c r="Y327" s="131">
        <v>7.4</v>
      </c>
      <c r="Z327" s="88">
        <v>9.5</v>
      </c>
    </row>
    <row r="328" spans="1:26" ht="12" customHeight="1" x14ac:dyDescent="0.25">
      <c r="A328" s="445"/>
      <c r="B328" s="124" t="s">
        <v>209</v>
      </c>
      <c r="C328" s="125">
        <f>SUMPRODUCT(P15:P315,AJ15:AJ315,AN15:AN315,AQ15:AQ315,AM15:AM315)</f>
        <v>0</v>
      </c>
      <c r="D328" s="126">
        <f>SUMPRODUCT(P15:P315,AJ15:AJ315,AO15:AO315,AQ15:AQ315,AM15:AM315)</f>
        <v>0</v>
      </c>
      <c r="E328" s="132"/>
      <c r="F328" s="133"/>
      <c r="G328" s="127">
        <f>SUMPRODUCT(P15:P315,AJ15:AJ315,AN15:AN315,AP15:AP315,AM15:AM315)</f>
        <v>0</v>
      </c>
      <c r="H328" s="128">
        <f>SUMPRODUCT(P15:P315,AJ15:AJ315,AO15:AO315,AP15:AP315,AM15:AM315)</f>
        <v>0</v>
      </c>
      <c r="I328" s="134"/>
      <c r="J328" s="412"/>
      <c r="K328" s="412"/>
      <c r="L328" s="412"/>
      <c r="M328" s="485"/>
      <c r="N328" s="485"/>
      <c r="O328" s="485"/>
      <c r="P328" s="485"/>
      <c r="Q328" s="411"/>
      <c r="S328" s="48" t="str">
        <f t="shared" si="180"/>
        <v>Tier 1NOxSwitch</v>
      </c>
      <c r="T328" s="95" t="s">
        <v>9</v>
      </c>
      <c r="U328" s="96" t="s">
        <v>108</v>
      </c>
      <c r="V328" s="97" t="s">
        <v>2</v>
      </c>
      <c r="W328" s="135">
        <v>11</v>
      </c>
      <c r="X328" s="136">
        <v>11.8</v>
      </c>
      <c r="Y328" s="109">
        <v>11</v>
      </c>
      <c r="Z328" s="99">
        <v>14</v>
      </c>
    </row>
    <row r="329" spans="1:26" ht="12" thickBot="1" x14ac:dyDescent="0.3">
      <c r="A329" s="445"/>
      <c r="B329" s="137" t="s">
        <v>210</v>
      </c>
      <c r="C329" s="138">
        <f>SUMPRODUCT(P15:P315,AK15:AK315,AN15:AN315,AQ15:AQ315,AM15:AM315)</f>
        <v>0</v>
      </c>
      <c r="D329" s="139">
        <f>SUMPRODUCT(P15:P315,AK15:AK315,AO15:AO315,AQ15:AQ315,AM15:AM315)</f>
        <v>0</v>
      </c>
      <c r="E329" s="140">
        <f>SUMPRODUCT(P15:P315,AK15:AK315,AR15:AR315,AN15:AN315,AM15:AM315)</f>
        <v>0</v>
      </c>
      <c r="F329" s="141">
        <f>SUMPRODUCT(P15:P315,AK15:AK315,AR15:AR315,AO15:AO315,AM15:AM315)</f>
        <v>0</v>
      </c>
      <c r="G329" s="142">
        <f>SUMPRODUCT(P15:P315,AK15:AK315,AN15:AN315,AP15:AP315,AM15:AM315)</f>
        <v>0</v>
      </c>
      <c r="H329" s="143">
        <f>SUMPRODUCT(P15:P315,AK15:AK315,AO15:AO315,AP15:AP315,AM15:AM315)</f>
        <v>0</v>
      </c>
      <c r="I329" s="144" t="str">
        <f>IF(SUM(AT15:AT315)&lt;&gt;0,SUM(AS15:AS315)/G11, "NA")</f>
        <v>NA</v>
      </c>
      <c r="J329" s="413"/>
      <c r="K329" s="413"/>
      <c r="L329" s="412"/>
      <c r="M329" s="485"/>
      <c r="N329" s="485"/>
      <c r="O329" s="485"/>
      <c r="P329" s="485"/>
      <c r="Q329" s="411"/>
      <c r="S329" s="48" t="str">
        <f t="shared" si="180"/>
        <v>Tier 1PMLine-Haul</v>
      </c>
      <c r="T329" s="95" t="s">
        <v>9</v>
      </c>
      <c r="U329" s="96" t="s">
        <v>5</v>
      </c>
      <c r="V329" s="97" t="s">
        <v>3</v>
      </c>
      <c r="W329" s="145">
        <v>0.22</v>
      </c>
      <c r="X329" s="136">
        <v>0.22</v>
      </c>
      <c r="Y329" s="109">
        <v>0.32</v>
      </c>
      <c r="Z329" s="99">
        <v>0.6</v>
      </c>
    </row>
    <row r="330" spans="1:26" x14ac:dyDescent="0.25">
      <c r="A330" s="447"/>
      <c r="B330" s="411"/>
      <c r="C330" s="411"/>
      <c r="D330" s="412"/>
      <c r="E330" s="412"/>
      <c r="F330" s="412"/>
      <c r="G330" s="412"/>
      <c r="H330" s="412"/>
      <c r="I330" s="416" t="s">
        <v>244</v>
      </c>
      <c r="J330" s="412"/>
      <c r="K330" s="412"/>
      <c r="L330" s="412"/>
      <c r="M330" s="485"/>
      <c r="N330" s="485"/>
      <c r="O330" s="485"/>
      <c r="P330" s="485"/>
      <c r="Q330" s="411"/>
      <c r="S330" s="48" t="str">
        <f t="shared" si="180"/>
        <v>Tier 1PMSwitch</v>
      </c>
      <c r="T330" s="146" t="s">
        <v>9</v>
      </c>
      <c r="U330" s="147" t="s">
        <v>5</v>
      </c>
      <c r="V330" s="148" t="s">
        <v>2</v>
      </c>
      <c r="W330" s="149">
        <v>0.26</v>
      </c>
      <c r="X330" s="150">
        <v>0.26</v>
      </c>
      <c r="Y330" s="151">
        <v>0.44</v>
      </c>
      <c r="Z330" s="152">
        <v>0.72</v>
      </c>
    </row>
    <row r="331" spans="1:26" x14ac:dyDescent="0.25">
      <c r="A331" s="447"/>
      <c r="B331" s="411"/>
      <c r="C331" s="411"/>
      <c r="D331" s="412"/>
      <c r="E331" s="412"/>
      <c r="F331" s="412"/>
      <c r="G331" s="412"/>
      <c r="H331" s="412"/>
      <c r="I331" s="416"/>
      <c r="J331" s="412"/>
      <c r="K331" s="412"/>
      <c r="L331" s="412"/>
      <c r="M331" s="485"/>
      <c r="N331" s="485"/>
      <c r="O331" s="485"/>
      <c r="P331" s="485"/>
      <c r="Q331" s="411"/>
      <c r="T331" s="146"/>
      <c r="U331" s="147"/>
      <c r="V331" s="148"/>
      <c r="W331" s="149"/>
      <c r="X331" s="150"/>
      <c r="Y331" s="151"/>
      <c r="Z331" s="152"/>
    </row>
    <row r="332" spans="1:26" ht="13" x14ac:dyDescent="0.3">
      <c r="A332" s="447"/>
      <c r="B332" s="411"/>
      <c r="C332" s="411"/>
      <c r="D332" s="412"/>
      <c r="E332" s="412"/>
      <c r="F332" s="412"/>
      <c r="G332" s="412"/>
      <c r="H332" s="412"/>
      <c r="I332" s="416"/>
      <c r="J332" s="412"/>
      <c r="K332" s="412"/>
      <c r="L332" s="412"/>
      <c r="M332" s="566" t="s">
        <v>260</v>
      </c>
      <c r="N332" s="566"/>
      <c r="O332" s="566"/>
      <c r="P332" s="566"/>
      <c r="Q332" s="566"/>
      <c r="T332" s="146"/>
      <c r="U332" s="147"/>
      <c r="V332" s="148"/>
      <c r="W332" s="149"/>
      <c r="X332" s="150"/>
      <c r="Y332" s="151"/>
      <c r="Z332" s="152"/>
    </row>
    <row r="333" spans="1:26" ht="12" customHeight="1" x14ac:dyDescent="0.25">
      <c r="A333" s="447"/>
      <c r="B333" s="411"/>
      <c r="C333" s="411"/>
      <c r="D333" s="412"/>
      <c r="E333" s="412"/>
      <c r="F333" s="412"/>
      <c r="G333" s="412"/>
      <c r="H333" s="412"/>
      <c r="I333" s="661" t="s">
        <v>288</v>
      </c>
      <c r="J333" s="629"/>
      <c r="K333" s="503"/>
      <c r="L333" s="412"/>
      <c r="M333" s="662" t="s">
        <v>261</v>
      </c>
      <c r="N333" s="662"/>
      <c r="O333" s="662"/>
      <c r="P333" s="662"/>
      <c r="Q333" s="662"/>
      <c r="T333" s="146"/>
      <c r="U333" s="147"/>
      <c r="V333" s="148"/>
      <c r="W333" s="149"/>
      <c r="X333" s="150"/>
      <c r="Y333" s="151"/>
      <c r="Z333" s="152"/>
    </row>
    <row r="334" spans="1:26" ht="12" customHeight="1" x14ac:dyDescent="0.25">
      <c r="A334" s="447"/>
      <c r="B334" s="411"/>
      <c r="C334" s="411"/>
      <c r="D334" s="412"/>
      <c r="E334" s="412"/>
      <c r="F334" s="412"/>
      <c r="G334" s="412"/>
      <c r="H334" s="412"/>
      <c r="I334" s="630"/>
      <c r="J334" s="631"/>
      <c r="K334" s="503"/>
      <c r="L334" s="412"/>
      <c r="M334" s="662"/>
      <c r="N334" s="662"/>
      <c r="O334" s="662"/>
      <c r="P334" s="662"/>
      <c r="Q334" s="662"/>
      <c r="T334" s="146"/>
      <c r="U334" s="147"/>
      <c r="V334" s="148"/>
      <c r="W334" s="149"/>
      <c r="X334" s="150"/>
      <c r="Y334" s="151"/>
      <c r="Z334" s="152"/>
    </row>
    <row r="335" spans="1:26" ht="12" customHeight="1" x14ac:dyDescent="0.25">
      <c r="A335" s="447"/>
      <c r="B335" s="411"/>
      <c r="C335" s="411"/>
      <c r="D335" s="412"/>
      <c r="E335" s="412"/>
      <c r="F335" s="412"/>
      <c r="G335" s="412"/>
      <c r="H335" s="412"/>
      <c r="I335" s="630"/>
      <c r="J335" s="631"/>
      <c r="K335" s="503"/>
      <c r="L335" s="412"/>
      <c r="M335" s="662"/>
      <c r="N335" s="662"/>
      <c r="O335" s="662"/>
      <c r="P335" s="662"/>
      <c r="Q335" s="662"/>
      <c r="T335" s="146"/>
      <c r="U335" s="147"/>
      <c r="V335" s="148"/>
      <c r="W335" s="149"/>
      <c r="X335" s="150"/>
      <c r="Y335" s="151"/>
      <c r="Z335" s="152"/>
    </row>
    <row r="336" spans="1:26" ht="13" x14ac:dyDescent="0.25">
      <c r="A336" s="447"/>
      <c r="B336" s="411"/>
      <c r="C336" s="411"/>
      <c r="D336" s="412"/>
      <c r="E336" s="412"/>
      <c r="F336" s="412"/>
      <c r="G336" s="417"/>
      <c r="H336" s="412"/>
      <c r="I336" s="632"/>
      <c r="J336" s="633"/>
      <c r="K336" s="503"/>
      <c r="L336" s="412"/>
      <c r="M336" s="662"/>
      <c r="N336" s="662"/>
      <c r="O336" s="662"/>
      <c r="P336" s="662"/>
      <c r="Q336" s="662"/>
      <c r="S336" s="48" t="str">
        <f t="shared" si="180"/>
        <v>Tier 1HC+NOxLine-Haul</v>
      </c>
      <c r="T336" s="95" t="s">
        <v>9</v>
      </c>
      <c r="U336" s="96" t="s">
        <v>109</v>
      </c>
      <c r="V336" s="97" t="s">
        <v>3</v>
      </c>
      <c r="W336" s="135"/>
      <c r="X336" s="153"/>
      <c r="Y336" s="109"/>
      <c r="Z336" s="99"/>
    </row>
    <row r="337" spans="1:27" x14ac:dyDescent="0.25">
      <c r="A337" s="447"/>
      <c r="B337" s="411"/>
      <c r="C337" s="411"/>
      <c r="D337" s="412"/>
      <c r="E337" s="412"/>
      <c r="F337" s="412"/>
      <c r="G337" s="417"/>
      <c r="H337" s="412"/>
      <c r="I337" s="412"/>
      <c r="J337" s="412"/>
      <c r="K337" s="412"/>
      <c r="L337" s="412"/>
      <c r="M337" s="662"/>
      <c r="N337" s="662"/>
      <c r="O337" s="662"/>
      <c r="P337" s="662"/>
      <c r="Q337" s="662"/>
      <c r="T337" s="146"/>
      <c r="U337" s="147"/>
      <c r="V337" s="148"/>
      <c r="W337" s="175"/>
      <c r="X337" s="431"/>
      <c r="Y337" s="151"/>
      <c r="Z337" s="152"/>
    </row>
    <row r="338" spans="1:27" s="203" customFormat="1" ht="12" thickBot="1" x14ac:dyDescent="0.3">
      <c r="A338" s="447"/>
      <c r="B338" s="423"/>
      <c r="C338" s="423"/>
      <c r="D338" s="428"/>
      <c r="E338" s="428"/>
      <c r="F338" s="428"/>
      <c r="G338" s="474"/>
      <c r="H338" s="428"/>
      <c r="I338" s="428"/>
      <c r="J338" s="428"/>
      <c r="K338" s="428"/>
      <c r="L338" s="428"/>
      <c r="M338" s="428"/>
      <c r="N338" s="428"/>
      <c r="O338" s="428"/>
      <c r="P338" s="428"/>
      <c r="Q338" s="428"/>
      <c r="T338" s="458"/>
      <c r="U338" s="459"/>
      <c r="V338" s="460"/>
      <c r="W338" s="475"/>
      <c r="X338" s="476"/>
      <c r="Y338" s="463"/>
      <c r="Z338" s="464"/>
    </row>
    <row r="339" spans="1:27" ht="13.5" thickBot="1" x14ac:dyDescent="0.3">
      <c r="A339" s="445"/>
      <c r="B339" s="619" t="s">
        <v>277</v>
      </c>
      <c r="C339" s="620"/>
      <c r="D339" s="620"/>
      <c r="E339" s="620"/>
      <c r="F339" s="620"/>
      <c r="G339" s="620"/>
      <c r="H339" s="620"/>
      <c r="I339" s="620"/>
      <c r="J339" s="621"/>
      <c r="K339" s="496"/>
      <c r="L339" s="412"/>
      <c r="M339" s="412"/>
      <c r="N339" s="412"/>
      <c r="O339" s="412"/>
      <c r="P339" s="414"/>
      <c r="Q339" s="411"/>
      <c r="S339" s="48" t="str">
        <f t="shared" si="180"/>
        <v>Tier 1HC+NOxSwitch</v>
      </c>
      <c r="T339" s="114" t="s">
        <v>9</v>
      </c>
      <c r="U339" s="115" t="s">
        <v>109</v>
      </c>
      <c r="V339" s="116" t="s">
        <v>2</v>
      </c>
      <c r="W339" s="154"/>
      <c r="X339" s="155"/>
      <c r="Y339" s="117"/>
      <c r="Z339" s="119"/>
    </row>
    <row r="340" spans="1:27" ht="32" thickBot="1" x14ac:dyDescent="0.3">
      <c r="A340" s="445"/>
      <c r="B340" s="156" t="s">
        <v>21</v>
      </c>
      <c r="C340" s="157" t="s">
        <v>192</v>
      </c>
      <c r="D340" s="158" t="s">
        <v>22</v>
      </c>
      <c r="E340" s="156" t="s">
        <v>262</v>
      </c>
      <c r="F340" s="157" t="s">
        <v>263</v>
      </c>
      <c r="G340" s="159" t="s">
        <v>264</v>
      </c>
      <c r="H340" s="156" t="s">
        <v>265</v>
      </c>
      <c r="I340" s="157" t="s">
        <v>266</v>
      </c>
      <c r="J340" s="159" t="s">
        <v>267</v>
      </c>
      <c r="K340" s="497"/>
      <c r="L340" s="412"/>
      <c r="M340" s="412"/>
      <c r="N340" s="412"/>
      <c r="O340" s="412"/>
      <c r="P340" s="412"/>
      <c r="Q340" s="411"/>
      <c r="S340" s="48" t="str">
        <f>T340&amp;U340&amp;W340</f>
        <v/>
      </c>
      <c r="T340" s="121"/>
      <c r="U340" s="122"/>
      <c r="V340" s="122"/>
      <c r="W340" s="122"/>
      <c r="X340" s="122"/>
      <c r="Y340" s="122"/>
      <c r="Z340" s="123"/>
    </row>
    <row r="341" spans="1:27" ht="13" x14ac:dyDescent="0.25">
      <c r="A341" s="445"/>
      <c r="B341" s="603" t="s">
        <v>241</v>
      </c>
      <c r="C341" s="605" t="s">
        <v>4</v>
      </c>
      <c r="D341" s="160" t="s">
        <v>3</v>
      </c>
      <c r="E341" s="161" t="s">
        <v>91</v>
      </c>
      <c r="F341" s="338">
        <v>8</v>
      </c>
      <c r="G341" s="86"/>
      <c r="H341" s="162" t="s">
        <v>100</v>
      </c>
      <c r="I341" s="338">
        <v>9.5</v>
      </c>
      <c r="J341" s="86"/>
      <c r="K341" s="498"/>
      <c r="L341" s="412"/>
      <c r="M341" s="412"/>
      <c r="N341" s="412"/>
      <c r="O341" s="412"/>
      <c r="P341" s="412"/>
      <c r="Q341" s="411"/>
      <c r="S341" s="48" t="str">
        <f t="shared" ref="S341:S346" si="181">T341&amp;U341&amp;V341</f>
        <v>Tier 2NOxLine-Haul</v>
      </c>
      <c r="T341" s="82" t="s">
        <v>10</v>
      </c>
      <c r="U341" s="83" t="s">
        <v>108</v>
      </c>
      <c r="V341" s="84" t="s">
        <v>3</v>
      </c>
      <c r="W341" s="129">
        <v>5.5</v>
      </c>
      <c r="X341" s="163">
        <v>7.4</v>
      </c>
      <c r="Y341" s="131">
        <v>5.5</v>
      </c>
      <c r="Z341" s="164">
        <v>7.4</v>
      </c>
    </row>
    <row r="342" spans="1:27" ht="13" x14ac:dyDescent="0.25">
      <c r="A342" s="445"/>
      <c r="B342" s="603"/>
      <c r="C342" s="606"/>
      <c r="D342" s="165" t="s">
        <v>2</v>
      </c>
      <c r="E342" s="166" t="s">
        <v>96</v>
      </c>
      <c r="F342" s="339">
        <v>11.8</v>
      </c>
      <c r="G342" s="99"/>
      <c r="H342" s="168" t="s">
        <v>100</v>
      </c>
      <c r="I342" s="339">
        <v>14</v>
      </c>
      <c r="J342" s="99"/>
      <c r="K342" s="498"/>
      <c r="L342" s="412"/>
      <c r="M342" s="412"/>
      <c r="N342" s="412"/>
      <c r="O342" s="412"/>
      <c r="P342" s="412"/>
      <c r="Q342" s="411"/>
      <c r="S342" s="48" t="str">
        <f t="shared" si="181"/>
        <v>Tier 2NOxSwitch</v>
      </c>
      <c r="T342" s="95" t="s">
        <v>10</v>
      </c>
      <c r="U342" s="96" t="s">
        <v>108</v>
      </c>
      <c r="V342" s="97" t="s">
        <v>2</v>
      </c>
      <c r="W342" s="135">
        <v>8.1</v>
      </c>
      <c r="X342" s="153">
        <v>11</v>
      </c>
      <c r="Y342" s="109">
        <v>8.1</v>
      </c>
      <c r="Z342" s="113">
        <v>11</v>
      </c>
    </row>
    <row r="343" spans="1:27" x14ac:dyDescent="0.25">
      <c r="A343" s="445"/>
      <c r="B343" s="603"/>
      <c r="C343" s="606" t="s">
        <v>5</v>
      </c>
      <c r="D343" s="165" t="s">
        <v>3</v>
      </c>
      <c r="E343" s="166" t="s">
        <v>91</v>
      </c>
      <c r="F343" s="167">
        <v>0.22</v>
      </c>
      <c r="G343" s="99"/>
      <c r="H343" s="168" t="s">
        <v>100</v>
      </c>
      <c r="I343" s="169">
        <v>0.32</v>
      </c>
      <c r="J343" s="99"/>
      <c r="K343" s="498"/>
      <c r="L343" s="412"/>
      <c r="M343" s="412"/>
      <c r="N343" s="412"/>
      <c r="O343" s="412"/>
      <c r="P343" s="412"/>
      <c r="Q343" s="411"/>
      <c r="S343" s="48" t="str">
        <f t="shared" si="181"/>
        <v>Tier 2PMLine-Haul</v>
      </c>
      <c r="T343" s="95" t="s">
        <v>10</v>
      </c>
      <c r="U343" s="96" t="s">
        <v>5</v>
      </c>
      <c r="V343" s="97" t="s">
        <v>3</v>
      </c>
      <c r="W343" s="135">
        <v>0.1</v>
      </c>
      <c r="X343" s="136">
        <v>0.22</v>
      </c>
      <c r="Y343" s="109">
        <v>0.2</v>
      </c>
      <c r="Z343" s="99">
        <v>0.45</v>
      </c>
      <c r="AA343" s="47"/>
    </row>
    <row r="344" spans="1:27" ht="12" thickBot="1" x14ac:dyDescent="0.3">
      <c r="A344" s="445"/>
      <c r="B344" s="604"/>
      <c r="C344" s="607"/>
      <c r="D344" s="170" t="s">
        <v>2</v>
      </c>
      <c r="E344" s="171" t="s">
        <v>96</v>
      </c>
      <c r="F344" s="172">
        <v>0.26</v>
      </c>
      <c r="G344" s="119"/>
      <c r="H344" s="173" t="s">
        <v>100</v>
      </c>
      <c r="I344" s="174">
        <v>0.44</v>
      </c>
      <c r="J344" s="119"/>
      <c r="K344" s="498"/>
      <c r="L344" s="412"/>
      <c r="M344" s="412"/>
      <c r="N344" s="412"/>
      <c r="O344" s="412"/>
      <c r="P344" s="412"/>
      <c r="Q344" s="411"/>
      <c r="S344" s="48" t="str">
        <f t="shared" si="181"/>
        <v>Tier 2PMSwitch</v>
      </c>
      <c r="T344" s="95" t="s">
        <v>10</v>
      </c>
      <c r="U344" s="147" t="s">
        <v>5</v>
      </c>
      <c r="V344" s="148" t="s">
        <v>2</v>
      </c>
      <c r="W344" s="175">
        <v>0.13</v>
      </c>
      <c r="X344" s="150">
        <v>0.26</v>
      </c>
      <c r="Y344" s="109">
        <v>0.24</v>
      </c>
      <c r="Z344" s="99">
        <v>0.54</v>
      </c>
      <c r="AA344" s="47"/>
    </row>
    <row r="345" spans="1:27" ht="13.5" thickBot="1" x14ac:dyDescent="0.3">
      <c r="A345" s="445"/>
      <c r="B345" s="176"/>
      <c r="C345" s="177"/>
      <c r="D345" s="177"/>
      <c r="E345" s="177"/>
      <c r="F345" s="177"/>
      <c r="G345" s="177"/>
      <c r="H345" s="177"/>
      <c r="I345" s="177"/>
      <c r="J345" s="178"/>
      <c r="K345" s="499"/>
      <c r="L345" s="412"/>
      <c r="M345" s="412"/>
      <c r="N345" s="412"/>
      <c r="O345" s="412"/>
      <c r="P345" s="412"/>
      <c r="Q345" s="411"/>
      <c r="S345" s="48" t="str">
        <f t="shared" si="181"/>
        <v>Tier 2HC+NOxLine-Haul</v>
      </c>
      <c r="T345" s="95" t="s">
        <v>10</v>
      </c>
      <c r="U345" s="96" t="s">
        <v>109</v>
      </c>
      <c r="V345" s="97" t="s">
        <v>3</v>
      </c>
      <c r="W345" s="135"/>
      <c r="X345" s="153"/>
      <c r="Y345" s="109"/>
      <c r="Z345" s="99"/>
      <c r="AA345" s="47"/>
    </row>
    <row r="346" spans="1:27" ht="13.5" thickBot="1" x14ac:dyDescent="0.3">
      <c r="A346" s="445"/>
      <c r="B346" s="592" t="s">
        <v>240</v>
      </c>
      <c r="C346" s="612" t="s">
        <v>4</v>
      </c>
      <c r="D346" s="179" t="s">
        <v>3</v>
      </c>
      <c r="E346" s="180" t="s">
        <v>92</v>
      </c>
      <c r="F346" s="340">
        <v>7.4</v>
      </c>
      <c r="G346" s="341">
        <v>8</v>
      </c>
      <c r="H346" s="181" t="s">
        <v>97</v>
      </c>
      <c r="I346" s="340">
        <v>7.4</v>
      </c>
      <c r="J346" s="341">
        <v>9.5</v>
      </c>
      <c r="K346" s="500"/>
      <c r="L346" s="412"/>
      <c r="M346" s="412"/>
      <c r="N346" s="412"/>
      <c r="O346" s="412"/>
      <c r="P346" s="412"/>
      <c r="Q346" s="411"/>
      <c r="S346" s="48" t="str">
        <f t="shared" si="181"/>
        <v>Tier 2HC+NOxSwitch</v>
      </c>
      <c r="T346" s="114" t="s">
        <v>10</v>
      </c>
      <c r="U346" s="115" t="s">
        <v>109</v>
      </c>
      <c r="V346" s="116" t="s">
        <v>2</v>
      </c>
      <c r="W346" s="154"/>
      <c r="X346" s="155"/>
      <c r="Y346" s="117"/>
      <c r="Z346" s="119"/>
      <c r="AA346" s="47"/>
    </row>
    <row r="347" spans="1:27" ht="12" thickBot="1" x14ac:dyDescent="0.3">
      <c r="A347" s="445"/>
      <c r="B347" s="593"/>
      <c r="C347" s="606"/>
      <c r="D347" s="165" t="s">
        <v>2</v>
      </c>
      <c r="E347" s="166" t="s">
        <v>97</v>
      </c>
      <c r="F347" s="342">
        <v>11</v>
      </c>
      <c r="G347" s="343">
        <v>11.8</v>
      </c>
      <c r="H347" s="168" t="s">
        <v>97</v>
      </c>
      <c r="I347" s="342">
        <v>11</v>
      </c>
      <c r="J347" s="343">
        <v>14</v>
      </c>
      <c r="K347" s="500"/>
      <c r="L347" s="412"/>
      <c r="M347" s="412"/>
      <c r="N347" s="412"/>
      <c r="O347" s="412"/>
      <c r="P347" s="412"/>
      <c r="Q347" s="411"/>
      <c r="S347" s="48" t="str">
        <f>T347&amp;U347&amp;W347</f>
        <v/>
      </c>
      <c r="T347" s="121"/>
      <c r="U347" s="122"/>
      <c r="V347" s="122"/>
      <c r="W347" s="122"/>
      <c r="X347" s="123"/>
      <c r="Y347" s="47"/>
      <c r="Z347" s="47"/>
      <c r="AA347" s="47"/>
    </row>
    <row r="348" spans="1:27" ht="13" x14ac:dyDescent="0.25">
      <c r="A348" s="445"/>
      <c r="B348" s="593"/>
      <c r="C348" s="608" t="s">
        <v>5</v>
      </c>
      <c r="D348" s="165" t="s">
        <v>3</v>
      </c>
      <c r="E348" s="166" t="s">
        <v>92</v>
      </c>
      <c r="F348" s="167">
        <v>0.22</v>
      </c>
      <c r="G348" s="99">
        <v>0.22</v>
      </c>
      <c r="H348" s="168" t="s">
        <v>97</v>
      </c>
      <c r="I348" s="169">
        <v>0.32</v>
      </c>
      <c r="J348" s="99">
        <v>0.6</v>
      </c>
      <c r="K348" s="498"/>
      <c r="L348" s="412"/>
      <c r="M348" s="412"/>
      <c r="N348" s="412"/>
      <c r="O348" s="412"/>
      <c r="P348" s="412"/>
      <c r="Q348" s="411"/>
      <c r="S348" s="48" t="str">
        <f t="shared" ref="S348:S353" si="182">T348&amp;U348&amp;V348</f>
        <v>Tier 3NOxLine-Haul</v>
      </c>
      <c r="T348" s="82" t="s">
        <v>40</v>
      </c>
      <c r="U348" s="83" t="s">
        <v>108</v>
      </c>
      <c r="V348" s="84" t="s">
        <v>3</v>
      </c>
      <c r="W348" s="129">
        <v>5.5</v>
      </c>
      <c r="X348" s="164">
        <v>5.5</v>
      </c>
      <c r="Y348" s="47"/>
      <c r="Z348" s="47"/>
      <c r="AA348" s="47"/>
    </row>
    <row r="349" spans="1:27" ht="13.5" thickBot="1" x14ac:dyDescent="0.3">
      <c r="A349" s="445"/>
      <c r="B349" s="594"/>
      <c r="C349" s="609"/>
      <c r="D349" s="170" t="s">
        <v>2</v>
      </c>
      <c r="E349" s="171" t="s">
        <v>97</v>
      </c>
      <c r="F349" s="172">
        <v>0.26</v>
      </c>
      <c r="G349" s="119">
        <v>0.26</v>
      </c>
      <c r="H349" s="173" t="s">
        <v>97</v>
      </c>
      <c r="I349" s="174">
        <v>0.44</v>
      </c>
      <c r="J349" s="119">
        <v>0.72</v>
      </c>
      <c r="K349" s="498"/>
      <c r="L349" s="412"/>
      <c r="M349" s="412"/>
      <c r="N349" s="412"/>
      <c r="O349" s="412"/>
      <c r="P349" s="412"/>
      <c r="Q349" s="411"/>
      <c r="S349" s="48" t="str">
        <f t="shared" si="182"/>
        <v>Tier 3NOxSwitch</v>
      </c>
      <c r="T349" s="95" t="s">
        <v>40</v>
      </c>
      <c r="U349" s="96" t="s">
        <v>108</v>
      </c>
      <c r="V349" s="97" t="s">
        <v>2</v>
      </c>
      <c r="W349" s="135">
        <v>5</v>
      </c>
      <c r="X349" s="113">
        <v>8.1</v>
      </c>
      <c r="Y349" s="47"/>
      <c r="Z349" s="47"/>
      <c r="AA349" s="47"/>
    </row>
    <row r="350" spans="1:27" ht="12" thickBot="1" x14ac:dyDescent="0.3">
      <c r="A350" s="445"/>
      <c r="B350" s="176"/>
      <c r="C350" s="177"/>
      <c r="D350" s="177"/>
      <c r="E350" s="177"/>
      <c r="F350" s="177"/>
      <c r="G350" s="177"/>
      <c r="H350" s="177"/>
      <c r="I350" s="177"/>
      <c r="J350" s="178"/>
      <c r="K350" s="499"/>
      <c r="L350" s="412"/>
      <c r="M350" s="412"/>
      <c r="N350" s="412"/>
      <c r="O350" s="412"/>
      <c r="P350" s="412"/>
      <c r="Q350" s="411"/>
      <c r="S350" s="48" t="str">
        <f t="shared" si="182"/>
        <v>Tier 3PMLine-Haul</v>
      </c>
      <c r="T350" s="95" t="s">
        <v>40</v>
      </c>
      <c r="U350" s="96" t="s">
        <v>5</v>
      </c>
      <c r="V350" s="97" t="s">
        <v>3</v>
      </c>
      <c r="W350" s="135">
        <v>0.1</v>
      </c>
      <c r="X350" s="113">
        <v>0.1</v>
      </c>
      <c r="Y350" s="47"/>
      <c r="Z350" s="47"/>
      <c r="AA350" s="47"/>
    </row>
    <row r="351" spans="1:27" x14ac:dyDescent="0.25">
      <c r="A351" s="445"/>
      <c r="B351" s="592" t="s">
        <v>239</v>
      </c>
      <c r="C351" s="612" t="s">
        <v>4</v>
      </c>
      <c r="D351" s="179" t="s">
        <v>3</v>
      </c>
      <c r="E351" s="180" t="s">
        <v>93</v>
      </c>
      <c r="F351" s="340">
        <v>5.5</v>
      </c>
      <c r="G351" s="344">
        <v>7.4</v>
      </c>
      <c r="H351" s="181" t="s">
        <v>101</v>
      </c>
      <c r="I351" s="340">
        <v>5.5</v>
      </c>
      <c r="J351" s="344">
        <v>7.4</v>
      </c>
      <c r="K351" s="501"/>
      <c r="L351" s="412"/>
      <c r="M351" s="412"/>
      <c r="N351" s="412"/>
      <c r="O351" s="412"/>
      <c r="P351" s="412"/>
      <c r="Q351" s="411"/>
      <c r="S351" s="48" t="str">
        <f t="shared" si="182"/>
        <v>Tier 3PMSwitch</v>
      </c>
      <c r="T351" s="95" t="s">
        <v>40</v>
      </c>
      <c r="U351" s="147" t="s">
        <v>5</v>
      </c>
      <c r="V351" s="148" t="s">
        <v>2</v>
      </c>
      <c r="W351" s="175">
        <v>0.1</v>
      </c>
      <c r="X351" s="183">
        <v>0.13</v>
      </c>
      <c r="Y351" s="47"/>
      <c r="Z351" s="47"/>
      <c r="AA351" s="47"/>
    </row>
    <row r="352" spans="1:27" ht="13" x14ac:dyDescent="0.25">
      <c r="A352" s="445"/>
      <c r="B352" s="593"/>
      <c r="C352" s="606"/>
      <c r="D352" s="165" t="s">
        <v>2</v>
      </c>
      <c r="E352" s="166" t="s">
        <v>98</v>
      </c>
      <c r="F352" s="342">
        <v>8.1</v>
      </c>
      <c r="G352" s="345">
        <v>11</v>
      </c>
      <c r="H352" s="168" t="s">
        <v>101</v>
      </c>
      <c r="I352" s="342">
        <v>8.1</v>
      </c>
      <c r="J352" s="345">
        <v>11</v>
      </c>
      <c r="K352" s="501"/>
      <c r="L352" s="412"/>
      <c r="M352" s="412"/>
      <c r="N352" s="412"/>
      <c r="O352" s="412"/>
      <c r="P352" s="412"/>
      <c r="Q352" s="411"/>
      <c r="S352" s="48" t="str">
        <f t="shared" si="182"/>
        <v>Tier 3HC+NOxLine-Haul</v>
      </c>
      <c r="T352" s="95" t="s">
        <v>40</v>
      </c>
      <c r="U352" s="96" t="s">
        <v>109</v>
      </c>
      <c r="V352" s="97" t="s">
        <v>3</v>
      </c>
      <c r="W352" s="135"/>
      <c r="X352" s="113"/>
      <c r="Y352" s="47"/>
      <c r="Z352" s="47"/>
      <c r="AA352" s="47"/>
    </row>
    <row r="353" spans="1:27" ht="13.5" thickBot="1" x14ac:dyDescent="0.3">
      <c r="A353" s="445"/>
      <c r="B353" s="593"/>
      <c r="C353" s="606" t="s">
        <v>5</v>
      </c>
      <c r="D353" s="165" t="s">
        <v>3</v>
      </c>
      <c r="E353" s="166" t="s">
        <v>93</v>
      </c>
      <c r="F353" s="182">
        <v>0.1</v>
      </c>
      <c r="G353" s="99">
        <v>0.22</v>
      </c>
      <c r="H353" s="168" t="s">
        <v>101</v>
      </c>
      <c r="I353" s="182">
        <v>0.2</v>
      </c>
      <c r="J353" s="99">
        <v>0.45</v>
      </c>
      <c r="K353" s="498"/>
      <c r="L353" s="412"/>
      <c r="M353" s="412"/>
      <c r="N353" s="412"/>
      <c r="O353" s="412"/>
      <c r="P353" s="412"/>
      <c r="Q353" s="411"/>
      <c r="S353" s="48" t="str">
        <f t="shared" si="182"/>
        <v>Tier 3HC+NOxSwitch</v>
      </c>
      <c r="T353" s="114" t="s">
        <v>40</v>
      </c>
      <c r="U353" s="115" t="s">
        <v>109</v>
      </c>
      <c r="V353" s="116" t="s">
        <v>2</v>
      </c>
      <c r="W353" s="154"/>
      <c r="X353" s="118"/>
      <c r="Y353" s="47"/>
      <c r="Z353" s="47"/>
      <c r="AA353" s="47"/>
    </row>
    <row r="354" spans="1:27" ht="12" thickBot="1" x14ac:dyDescent="0.3">
      <c r="A354" s="445"/>
      <c r="B354" s="594"/>
      <c r="C354" s="607"/>
      <c r="D354" s="170" t="s">
        <v>2</v>
      </c>
      <c r="E354" s="171" t="s">
        <v>98</v>
      </c>
      <c r="F354" s="184">
        <v>0.13</v>
      </c>
      <c r="G354" s="119">
        <v>0.26</v>
      </c>
      <c r="H354" s="173" t="s">
        <v>101</v>
      </c>
      <c r="I354" s="184">
        <v>0.24</v>
      </c>
      <c r="J354" s="119">
        <v>0.54</v>
      </c>
      <c r="K354" s="498"/>
      <c r="L354" s="412"/>
      <c r="M354" s="412"/>
      <c r="N354" s="412"/>
      <c r="O354" s="412"/>
      <c r="P354" s="412"/>
      <c r="Q354" s="411"/>
      <c r="S354" s="48" t="str">
        <f>T354&amp;U354&amp;W354</f>
        <v/>
      </c>
      <c r="T354" s="121"/>
      <c r="U354" s="122"/>
      <c r="V354" s="122"/>
      <c r="W354" s="122"/>
      <c r="X354" s="123"/>
      <c r="Y354" s="47"/>
      <c r="Z354" s="47"/>
      <c r="AA354" s="47"/>
    </row>
    <row r="355" spans="1:27" ht="13.5" thickBot="1" x14ac:dyDescent="0.3">
      <c r="A355" s="445"/>
      <c r="B355" s="176"/>
      <c r="C355" s="177"/>
      <c r="D355" s="177"/>
      <c r="E355" s="177"/>
      <c r="F355" s="177"/>
      <c r="G355" s="178"/>
      <c r="H355" s="412"/>
      <c r="I355" s="412"/>
      <c r="J355" s="412"/>
      <c r="K355" s="412"/>
      <c r="L355" s="412"/>
      <c r="M355" s="412"/>
      <c r="N355" s="412"/>
      <c r="O355" s="412"/>
      <c r="P355" s="412"/>
      <c r="Q355" s="411"/>
      <c r="S355" s="48" t="str">
        <f t="shared" ref="S355:S360" si="183">T355&amp;U355&amp;V355</f>
        <v>Tier 4NOxLine-Haul</v>
      </c>
      <c r="T355" s="82" t="s">
        <v>41</v>
      </c>
      <c r="U355" s="83" t="s">
        <v>108</v>
      </c>
      <c r="V355" s="84" t="s">
        <v>3</v>
      </c>
      <c r="W355" s="129">
        <v>1.3</v>
      </c>
      <c r="X355" s="164">
        <v>5.5</v>
      </c>
      <c r="Y355" s="47"/>
      <c r="Z355" s="47"/>
    </row>
    <row r="356" spans="1:27" ht="13" x14ac:dyDescent="0.25">
      <c r="A356" s="445"/>
      <c r="B356" s="592" t="s">
        <v>40</v>
      </c>
      <c r="C356" s="613" t="s">
        <v>4</v>
      </c>
      <c r="D356" s="179" t="s">
        <v>3</v>
      </c>
      <c r="E356" s="180" t="s">
        <v>94</v>
      </c>
      <c r="F356" s="340">
        <v>5.5</v>
      </c>
      <c r="G356" s="344">
        <v>5.5</v>
      </c>
      <c r="H356" s="412"/>
      <c r="I356" s="412"/>
      <c r="J356" s="412"/>
      <c r="K356" s="412"/>
      <c r="L356" s="412"/>
      <c r="M356" s="412"/>
      <c r="N356" s="412"/>
      <c r="O356" s="412"/>
      <c r="P356" s="412"/>
      <c r="Q356" s="411"/>
      <c r="S356" s="48" t="str">
        <f t="shared" si="183"/>
        <v>Tier 4NOxSwitch</v>
      </c>
      <c r="T356" s="95" t="s">
        <v>41</v>
      </c>
      <c r="U356" s="96" t="s">
        <v>108</v>
      </c>
      <c r="V356" s="97" t="s">
        <v>2</v>
      </c>
      <c r="W356" s="135">
        <v>1.3</v>
      </c>
      <c r="X356" s="113">
        <v>5</v>
      </c>
      <c r="Y356" s="47"/>
      <c r="Z356" s="47"/>
    </row>
    <row r="357" spans="1:27" x14ac:dyDescent="0.25">
      <c r="A357" s="445"/>
      <c r="B357" s="593"/>
      <c r="C357" s="605"/>
      <c r="D357" s="165" t="s">
        <v>2</v>
      </c>
      <c r="E357" s="166" t="s">
        <v>99</v>
      </c>
      <c r="F357" s="342">
        <v>5</v>
      </c>
      <c r="G357" s="345">
        <v>8.1</v>
      </c>
      <c r="H357" s="412"/>
      <c r="I357" s="412"/>
      <c r="J357" s="412"/>
      <c r="K357" s="412"/>
      <c r="L357" s="412"/>
      <c r="M357" s="412"/>
      <c r="N357" s="412"/>
      <c r="O357" s="412"/>
      <c r="P357" s="412"/>
      <c r="Q357" s="411"/>
      <c r="S357" s="48" t="str">
        <f t="shared" si="183"/>
        <v>Tier 4PMLine-Haul</v>
      </c>
      <c r="T357" s="95" t="s">
        <v>41</v>
      </c>
      <c r="U357" s="96" t="s">
        <v>5</v>
      </c>
      <c r="V357" s="97" t="s">
        <v>3</v>
      </c>
      <c r="W357" s="135">
        <v>0.03</v>
      </c>
      <c r="X357" s="113">
        <v>0.1</v>
      </c>
      <c r="Y357" s="47"/>
      <c r="Z357" s="47"/>
    </row>
    <row r="358" spans="1:27" x14ac:dyDescent="0.25">
      <c r="A358" s="445"/>
      <c r="B358" s="593"/>
      <c r="C358" s="608" t="s">
        <v>5</v>
      </c>
      <c r="D358" s="165" t="s">
        <v>3</v>
      </c>
      <c r="E358" s="166" t="s">
        <v>94</v>
      </c>
      <c r="F358" s="182">
        <v>0.1</v>
      </c>
      <c r="G358" s="113">
        <v>0.1</v>
      </c>
      <c r="H358" s="412"/>
      <c r="I358" s="412"/>
      <c r="J358" s="412"/>
      <c r="K358" s="412"/>
      <c r="L358" s="412"/>
      <c r="M358" s="412"/>
      <c r="N358" s="412"/>
      <c r="O358" s="412"/>
      <c r="P358" s="412"/>
      <c r="Q358" s="411"/>
      <c r="S358" s="48" t="str">
        <f t="shared" si="183"/>
        <v>Tier 4PMSwitch</v>
      </c>
      <c r="T358" s="95" t="s">
        <v>41</v>
      </c>
      <c r="U358" s="96" t="s">
        <v>5</v>
      </c>
      <c r="V358" s="97" t="s">
        <v>2</v>
      </c>
      <c r="W358" s="135">
        <v>0.03</v>
      </c>
      <c r="X358" s="113">
        <v>0.1</v>
      </c>
      <c r="Y358" s="47"/>
      <c r="Z358" s="47"/>
    </row>
    <row r="359" spans="1:27" ht="13.5" thickBot="1" x14ac:dyDescent="0.3">
      <c r="A359" s="445"/>
      <c r="B359" s="594"/>
      <c r="C359" s="609"/>
      <c r="D359" s="170" t="s">
        <v>2</v>
      </c>
      <c r="E359" s="171" t="s">
        <v>99</v>
      </c>
      <c r="F359" s="184">
        <v>0.1</v>
      </c>
      <c r="G359" s="118">
        <v>0.13</v>
      </c>
      <c r="H359" s="412"/>
      <c r="I359" s="412"/>
      <c r="J359" s="412"/>
      <c r="K359" s="412"/>
      <c r="L359" s="412"/>
      <c r="M359" s="412"/>
      <c r="N359" s="412"/>
      <c r="O359" s="412"/>
      <c r="P359" s="412"/>
      <c r="Q359" s="411"/>
      <c r="S359" s="48" t="str">
        <f t="shared" si="183"/>
        <v>Tier 4HC+NOxLine-Haul</v>
      </c>
      <c r="T359" s="95" t="s">
        <v>41</v>
      </c>
      <c r="U359" s="96" t="s">
        <v>109</v>
      </c>
      <c r="V359" s="97" t="s">
        <v>3</v>
      </c>
      <c r="W359" s="135">
        <v>1.4</v>
      </c>
      <c r="X359" s="113"/>
      <c r="Y359" s="47"/>
      <c r="Z359" s="47"/>
    </row>
    <row r="360" spans="1:27" ht="13.5" thickBot="1" x14ac:dyDescent="0.3">
      <c r="A360" s="445"/>
      <c r="B360" s="176"/>
      <c r="C360" s="177"/>
      <c r="D360" s="177"/>
      <c r="E360" s="177"/>
      <c r="F360" s="177"/>
      <c r="G360" s="178"/>
      <c r="H360" s="412"/>
      <c r="I360" s="412"/>
      <c r="J360" s="412"/>
      <c r="K360" s="412"/>
      <c r="L360" s="412"/>
      <c r="M360" s="412"/>
      <c r="N360" s="412"/>
      <c r="O360" s="412"/>
      <c r="P360" s="412"/>
      <c r="Q360" s="411"/>
      <c r="S360" s="48" t="str">
        <f t="shared" si="183"/>
        <v>Tier 4HC+NOxSwitch</v>
      </c>
      <c r="T360" s="114" t="s">
        <v>41</v>
      </c>
      <c r="U360" s="115" t="s">
        <v>109</v>
      </c>
      <c r="V360" s="116" t="s">
        <v>2</v>
      </c>
      <c r="W360" s="154">
        <v>1.4</v>
      </c>
      <c r="X360" s="118"/>
      <c r="Y360" s="47"/>
      <c r="Z360" s="47"/>
    </row>
    <row r="361" spans="1:27" x14ac:dyDescent="0.25">
      <c r="A361" s="445"/>
      <c r="B361" s="592" t="s">
        <v>41</v>
      </c>
      <c r="C361" s="613" t="s">
        <v>4</v>
      </c>
      <c r="D361" s="179" t="s">
        <v>3</v>
      </c>
      <c r="E361" s="180" t="s">
        <v>95</v>
      </c>
      <c r="F361" s="340">
        <v>1.3</v>
      </c>
      <c r="G361" s="344">
        <v>5.5</v>
      </c>
      <c r="H361" s="412"/>
      <c r="I361" s="412"/>
      <c r="J361" s="412"/>
      <c r="K361" s="412"/>
      <c r="L361" s="412"/>
      <c r="M361" s="414"/>
      <c r="N361" s="414"/>
      <c r="O361" s="411"/>
      <c r="P361" s="411"/>
      <c r="Q361" s="411"/>
    </row>
    <row r="362" spans="1:27" x14ac:dyDescent="0.25">
      <c r="A362" s="445"/>
      <c r="B362" s="593"/>
      <c r="C362" s="605"/>
      <c r="D362" s="165" t="s">
        <v>2</v>
      </c>
      <c r="E362" s="166" t="s">
        <v>95</v>
      </c>
      <c r="F362" s="342">
        <v>1.3</v>
      </c>
      <c r="G362" s="345">
        <v>5</v>
      </c>
      <c r="H362" s="412"/>
      <c r="I362" s="412"/>
      <c r="J362" s="412"/>
      <c r="K362" s="412"/>
      <c r="L362" s="412"/>
      <c r="M362" s="414"/>
      <c r="N362" s="414"/>
      <c r="O362" s="411"/>
      <c r="P362" s="411"/>
      <c r="Q362" s="411"/>
    </row>
    <row r="363" spans="1:27" x14ac:dyDescent="0.25">
      <c r="A363" s="445"/>
      <c r="B363" s="593"/>
      <c r="C363" s="608" t="s">
        <v>5</v>
      </c>
      <c r="D363" s="165" t="s">
        <v>3</v>
      </c>
      <c r="E363" s="166" t="s">
        <v>95</v>
      </c>
      <c r="F363" s="182">
        <v>0.03</v>
      </c>
      <c r="G363" s="113">
        <v>0.1</v>
      </c>
      <c r="H363" s="412"/>
      <c r="I363" s="412"/>
      <c r="J363" s="412"/>
      <c r="K363" s="412"/>
      <c r="L363" s="412"/>
      <c r="M363" s="414"/>
      <c r="N363" s="414"/>
      <c r="O363" s="411"/>
      <c r="P363" s="411"/>
      <c r="Q363" s="411"/>
    </row>
    <row r="364" spans="1:27" x14ac:dyDescent="0.25">
      <c r="A364" s="445"/>
      <c r="B364" s="593"/>
      <c r="C364" s="605"/>
      <c r="D364" s="165" t="s">
        <v>2</v>
      </c>
      <c r="E364" s="166" t="s">
        <v>95</v>
      </c>
      <c r="F364" s="182">
        <v>0.03</v>
      </c>
      <c r="G364" s="113">
        <v>0.1</v>
      </c>
      <c r="H364" s="412"/>
      <c r="I364" s="412"/>
      <c r="J364" s="412"/>
      <c r="K364" s="412"/>
      <c r="L364" s="412"/>
      <c r="M364" s="414"/>
      <c r="N364" s="414"/>
      <c r="O364" s="411"/>
      <c r="P364" s="411"/>
      <c r="Q364" s="411"/>
    </row>
    <row r="365" spans="1:27" x14ac:dyDescent="0.25">
      <c r="A365" s="445"/>
      <c r="B365" s="593"/>
      <c r="C365" s="608" t="s">
        <v>191</v>
      </c>
      <c r="D365" s="165" t="s">
        <v>3</v>
      </c>
      <c r="E365" s="166" t="s">
        <v>95</v>
      </c>
      <c r="F365" s="342">
        <v>1.4</v>
      </c>
      <c r="G365" s="113"/>
      <c r="H365" s="412"/>
      <c r="I365" s="412"/>
      <c r="J365" s="412"/>
      <c r="K365" s="412"/>
      <c r="L365" s="412"/>
      <c r="M365" s="414"/>
      <c r="N365" s="414"/>
      <c r="O365" s="411"/>
      <c r="P365" s="411"/>
      <c r="Q365" s="411"/>
    </row>
    <row r="366" spans="1:27" ht="12" thickBot="1" x14ac:dyDescent="0.3">
      <c r="A366" s="445"/>
      <c r="B366" s="594"/>
      <c r="C366" s="609"/>
      <c r="D366" s="170" t="s">
        <v>2</v>
      </c>
      <c r="E366" s="171" t="s">
        <v>95</v>
      </c>
      <c r="F366" s="346">
        <v>1.4</v>
      </c>
      <c r="G366" s="118"/>
      <c r="H366" s="412"/>
      <c r="I366" s="412"/>
      <c r="J366" s="412"/>
      <c r="K366" s="412"/>
      <c r="L366" s="412"/>
      <c r="M366" s="414"/>
      <c r="N366" s="414"/>
      <c r="O366" s="411"/>
      <c r="P366" s="411"/>
      <c r="Q366" s="411"/>
    </row>
    <row r="367" spans="1:27" x14ac:dyDescent="0.25">
      <c r="A367" s="445"/>
      <c r="B367" s="418"/>
      <c r="C367" s="419"/>
      <c r="D367" s="420"/>
      <c r="E367" s="421"/>
      <c r="F367" s="422"/>
      <c r="G367" s="422"/>
      <c r="H367" s="412"/>
      <c r="I367" s="412"/>
      <c r="J367" s="412"/>
      <c r="K367" s="412"/>
      <c r="L367" s="412"/>
      <c r="M367" s="414"/>
      <c r="N367" s="414"/>
      <c r="O367" s="414"/>
      <c r="P367" s="414"/>
      <c r="Q367" s="414"/>
    </row>
    <row r="368" spans="1:27" ht="13.5" x14ac:dyDescent="0.25">
      <c r="A368" s="445"/>
      <c r="B368" s="411" t="s">
        <v>269</v>
      </c>
      <c r="C368" s="373"/>
      <c r="D368" s="373"/>
      <c r="E368" s="373"/>
      <c r="F368" s="373"/>
      <c r="G368" s="373"/>
      <c r="H368" s="373"/>
      <c r="I368" s="373"/>
      <c r="J368" s="373"/>
      <c r="K368" s="373"/>
      <c r="L368" s="373"/>
      <c r="M368" s="414"/>
      <c r="N368" s="414"/>
      <c r="O368" s="414"/>
      <c r="P368" s="414"/>
      <c r="Q368" s="414"/>
    </row>
    <row r="369" spans="1:27" ht="13.5" x14ac:dyDescent="0.25">
      <c r="A369" s="445"/>
      <c r="B369" s="411" t="s">
        <v>270</v>
      </c>
      <c r="C369" s="373"/>
      <c r="D369" s="373"/>
      <c r="E369" s="373"/>
      <c r="F369" s="373"/>
      <c r="G369" s="373"/>
      <c r="H369" s="373"/>
      <c r="I369" s="373"/>
      <c r="J369" s="373"/>
      <c r="K369" s="373"/>
      <c r="L369" s="373"/>
      <c r="M369" s="414"/>
      <c r="N369" s="414"/>
      <c r="O369" s="414"/>
      <c r="P369" s="414"/>
      <c r="Q369" s="414"/>
    </row>
    <row r="370" spans="1:27" x14ac:dyDescent="0.25">
      <c r="A370" s="445"/>
      <c r="B370" s="363" t="s">
        <v>268</v>
      </c>
      <c r="C370" s="373"/>
      <c r="D370" s="373"/>
      <c r="E370" s="373"/>
      <c r="F370" s="373"/>
      <c r="G370" s="373"/>
      <c r="H370" s="373"/>
      <c r="I370" s="373"/>
      <c r="J370" s="373"/>
      <c r="K370" s="373"/>
      <c r="L370" s="373"/>
      <c r="M370" s="414"/>
      <c r="N370" s="414"/>
      <c r="O370" s="414"/>
      <c r="P370" s="414"/>
      <c r="Q370" s="414"/>
    </row>
    <row r="371" spans="1:27" ht="12.5" x14ac:dyDescent="0.25">
      <c r="A371" s="445"/>
      <c r="B371" s="411" t="s">
        <v>271</v>
      </c>
      <c r="C371" s="373"/>
      <c r="D371" s="373"/>
      <c r="E371" s="373"/>
      <c r="F371" s="373"/>
      <c r="G371" s="373"/>
      <c r="H371" s="373"/>
      <c r="I371" s="373"/>
      <c r="J371" s="373"/>
      <c r="K371" s="373"/>
      <c r="L371" s="373"/>
      <c r="M371" s="414"/>
      <c r="N371" s="414"/>
      <c r="O371" s="414"/>
      <c r="P371" s="414"/>
      <c r="Q371" s="414"/>
    </row>
    <row r="372" spans="1:27" ht="13.5" x14ac:dyDescent="0.25">
      <c r="A372" s="445"/>
      <c r="B372" s="411" t="s">
        <v>272</v>
      </c>
      <c r="C372" s="373"/>
      <c r="D372" s="373"/>
      <c r="E372" s="373"/>
      <c r="F372" s="373"/>
      <c r="G372" s="373"/>
      <c r="H372" s="373"/>
      <c r="I372" s="373"/>
      <c r="J372" s="373"/>
      <c r="K372" s="373"/>
      <c r="L372" s="373"/>
      <c r="M372" s="414"/>
      <c r="N372" s="414"/>
      <c r="O372" s="414"/>
      <c r="P372" s="414"/>
      <c r="Q372" s="414"/>
    </row>
    <row r="373" spans="1:27" s="203" customFormat="1" x14ac:dyDescent="0.25">
      <c r="A373" s="445"/>
      <c r="B373" s="423"/>
      <c r="C373" s="424"/>
      <c r="D373" s="425"/>
      <c r="E373" s="426"/>
      <c r="F373" s="426"/>
      <c r="G373" s="427"/>
      <c r="H373" s="428"/>
      <c r="I373" s="428"/>
      <c r="J373" s="428"/>
      <c r="K373" s="428"/>
      <c r="L373" s="428"/>
      <c r="M373" s="429"/>
      <c r="N373" s="429"/>
      <c r="O373" s="423"/>
      <c r="P373" s="423"/>
      <c r="Q373" s="423"/>
    </row>
    <row r="374" spans="1:27" s="203" customFormat="1" ht="12.5" x14ac:dyDescent="0.25">
      <c r="A374" s="445"/>
      <c r="B374" s="477"/>
      <c r="C374" s="424"/>
      <c r="D374" s="425"/>
      <c r="E374" s="426"/>
      <c r="F374" s="426"/>
      <c r="G374" s="427"/>
      <c r="H374" s="428"/>
      <c r="I374" s="428"/>
      <c r="J374" s="428"/>
      <c r="K374" s="428"/>
      <c r="L374" s="428"/>
      <c r="M374" s="429"/>
      <c r="N374" s="429"/>
      <c r="O374" s="423"/>
      <c r="P374" s="423"/>
      <c r="Q374" s="423"/>
    </row>
    <row r="375" spans="1:27" ht="14.5" x14ac:dyDescent="0.35">
      <c r="B375" s="190" t="s">
        <v>45</v>
      </c>
      <c r="C375" s="191"/>
      <c r="D375" s="192"/>
      <c r="E375" s="193"/>
      <c r="F375" s="193"/>
      <c r="G375" s="189"/>
      <c r="M375" s="108"/>
      <c r="N375" s="108"/>
      <c r="O375" s="48"/>
    </row>
    <row r="376" spans="1:27" x14ac:dyDescent="0.25">
      <c r="B376" s="194" t="s">
        <v>42</v>
      </c>
      <c r="M376" s="108"/>
      <c r="N376" s="108"/>
      <c r="O376" s="48"/>
    </row>
    <row r="377" spans="1:27" x14ac:dyDescent="0.25">
      <c r="B377" s="48" t="s">
        <v>44</v>
      </c>
      <c r="M377" s="108"/>
      <c r="N377" s="108"/>
      <c r="O377" s="48"/>
    </row>
    <row r="378" spans="1:27" x14ac:dyDescent="0.25">
      <c r="B378" s="48" t="s">
        <v>43</v>
      </c>
      <c r="O378" s="47"/>
      <c r="P378" s="108"/>
    </row>
    <row r="379" spans="1:27" x14ac:dyDescent="0.25">
      <c r="B379" s="48" t="s">
        <v>125</v>
      </c>
      <c r="O379" s="47"/>
      <c r="P379" s="108"/>
      <c r="S379" s="195"/>
      <c r="T379" s="195"/>
      <c r="U379" s="195"/>
      <c r="V379" s="195"/>
      <c r="W379" s="195"/>
      <c r="X379" s="195"/>
      <c r="Y379" s="195"/>
      <c r="Z379" s="195"/>
      <c r="AA379" s="195"/>
    </row>
    <row r="380" spans="1:27" x14ac:dyDescent="0.25">
      <c r="B380" s="196"/>
      <c r="C380" s="191"/>
      <c r="D380" s="192"/>
      <c r="E380" s="193"/>
      <c r="F380" s="193"/>
      <c r="G380" s="189"/>
      <c r="O380" s="47"/>
      <c r="P380" s="108"/>
      <c r="S380" s="195"/>
      <c r="T380" s="195"/>
      <c r="U380" s="195"/>
      <c r="V380" s="195"/>
      <c r="W380" s="195"/>
      <c r="X380" s="195"/>
      <c r="Y380" s="195"/>
      <c r="Z380" s="195"/>
      <c r="AA380" s="195"/>
    </row>
    <row r="381" spans="1:27" s="195" customFormat="1" ht="13.5" x14ac:dyDescent="0.35">
      <c r="A381" s="442"/>
      <c r="B381" s="195" t="s">
        <v>85</v>
      </c>
      <c r="C381" s="195" t="s">
        <v>81</v>
      </c>
      <c r="D381" s="195" t="s">
        <v>28</v>
      </c>
      <c r="E381" s="195" t="s">
        <v>8</v>
      </c>
      <c r="F381" s="197"/>
      <c r="G381" s="197"/>
      <c r="H381" s="197"/>
      <c r="I381" s="197"/>
      <c r="J381" s="197"/>
      <c r="K381" s="197"/>
      <c r="L381" s="197"/>
      <c r="M381" s="197"/>
      <c r="N381" s="197"/>
      <c r="O381" s="197"/>
      <c r="P381" s="197"/>
    </row>
    <row r="382" spans="1:27" s="195" customFormat="1" x14ac:dyDescent="0.25">
      <c r="A382" s="442"/>
      <c r="B382" s="195" t="s">
        <v>86</v>
      </c>
      <c r="C382" s="195" t="s">
        <v>82</v>
      </c>
      <c r="D382" s="195" t="s">
        <v>5</v>
      </c>
      <c r="E382" s="198" t="s">
        <v>9</v>
      </c>
      <c r="F382" s="197"/>
      <c r="G382" s="197"/>
      <c r="H382" s="197"/>
      <c r="I382" s="197"/>
      <c r="J382" s="197"/>
      <c r="K382" s="197"/>
      <c r="L382" s="197"/>
      <c r="M382" s="197"/>
      <c r="N382" s="197"/>
      <c r="O382" s="197"/>
      <c r="P382" s="197"/>
    </row>
    <row r="383" spans="1:27" s="195" customFormat="1" ht="13.5" x14ac:dyDescent="0.35">
      <c r="A383" s="442"/>
      <c r="D383" s="197" t="s">
        <v>74</v>
      </c>
      <c r="E383" s="198" t="s">
        <v>10</v>
      </c>
      <c r="F383" s="197"/>
      <c r="G383" s="197"/>
      <c r="H383" s="197"/>
      <c r="I383" s="197"/>
      <c r="J383" s="197"/>
      <c r="K383" s="197"/>
      <c r="L383" s="197"/>
      <c r="M383" s="197"/>
      <c r="N383" s="197"/>
      <c r="O383" s="197"/>
      <c r="P383" s="197"/>
    </row>
    <row r="384" spans="1:27" s="195" customFormat="1" x14ac:dyDescent="0.25">
      <c r="A384" s="442"/>
      <c r="D384" s="197"/>
      <c r="E384" s="198" t="s">
        <v>40</v>
      </c>
      <c r="F384" s="197" t="s">
        <v>3</v>
      </c>
      <c r="G384" s="197"/>
      <c r="H384" s="197"/>
      <c r="I384" s="197"/>
      <c r="J384" s="197"/>
      <c r="K384" s="197"/>
      <c r="L384" s="197"/>
      <c r="M384" s="197"/>
      <c r="N384" s="197"/>
      <c r="O384" s="197"/>
      <c r="P384" s="197"/>
      <c r="S384" s="48"/>
      <c r="T384" s="48"/>
      <c r="U384" s="48"/>
      <c r="V384" s="48"/>
      <c r="W384" s="48"/>
      <c r="X384" s="48"/>
      <c r="Y384" s="48"/>
      <c r="Z384" s="48"/>
      <c r="AA384" s="48"/>
    </row>
    <row r="385" spans="1:27" s="195" customFormat="1" x14ac:dyDescent="0.25">
      <c r="A385" s="442"/>
      <c r="E385" s="198" t="s">
        <v>41</v>
      </c>
      <c r="F385" s="197" t="s">
        <v>2</v>
      </c>
      <c r="G385" s="197"/>
      <c r="H385" s="197"/>
      <c r="I385" s="197"/>
      <c r="J385" s="197"/>
      <c r="K385" s="197"/>
      <c r="L385" s="197"/>
      <c r="M385" s="197"/>
      <c r="N385" s="197"/>
      <c r="O385" s="197"/>
      <c r="P385" s="197"/>
      <c r="S385" s="48"/>
      <c r="T385" s="48"/>
      <c r="U385" s="48"/>
      <c r="V385" s="48"/>
      <c r="W385" s="48"/>
      <c r="X385" s="48"/>
      <c r="Y385" s="48"/>
      <c r="Z385" s="48"/>
      <c r="AA385" s="48"/>
    </row>
    <row r="386" spans="1:27" ht="12" x14ac:dyDescent="0.3">
      <c r="B386" s="17" t="s">
        <v>142</v>
      </c>
      <c r="C386" s="18"/>
      <c r="D386" s="18"/>
      <c r="E386" s="18"/>
      <c r="F386" s="18"/>
      <c r="G386" s="18"/>
      <c r="H386" s="18"/>
      <c r="I386" s="18"/>
      <c r="J386" s="16"/>
      <c r="K386" s="16"/>
      <c r="O386" s="47"/>
      <c r="P386" s="108"/>
    </row>
    <row r="387" spans="1:27" ht="12" x14ac:dyDescent="0.3">
      <c r="B387" s="34" t="s">
        <v>208</v>
      </c>
      <c r="C387" s="18"/>
      <c r="D387" s="18"/>
      <c r="E387" s="18"/>
      <c r="F387" s="16"/>
      <c r="G387" s="199"/>
      <c r="H387" s="199"/>
      <c r="I387" s="108"/>
      <c r="J387" s="48"/>
      <c r="K387" s="48"/>
      <c r="L387" s="48"/>
      <c r="M387" s="48"/>
      <c r="N387" s="48"/>
      <c r="O387" s="48"/>
    </row>
    <row r="388" spans="1:27" ht="12" x14ac:dyDescent="0.3">
      <c r="B388" s="34" t="s">
        <v>207</v>
      </c>
      <c r="C388" s="18"/>
      <c r="D388" s="18"/>
      <c r="E388" s="18"/>
      <c r="F388" s="16"/>
      <c r="G388" s="199"/>
      <c r="H388" s="199"/>
      <c r="I388" s="108"/>
      <c r="J388" s="48"/>
      <c r="K388" s="48"/>
      <c r="L388" s="48"/>
      <c r="M388" s="48"/>
      <c r="N388" s="48"/>
      <c r="O388" s="48"/>
    </row>
    <row r="389" spans="1:27" ht="12" x14ac:dyDescent="0.3">
      <c r="B389" s="34" t="s">
        <v>248</v>
      </c>
      <c r="C389" s="18"/>
      <c r="D389" s="18"/>
      <c r="E389" s="18"/>
      <c r="F389" s="16"/>
      <c r="G389" s="199"/>
      <c r="H389" s="199"/>
      <c r="I389" s="108"/>
      <c r="J389" s="48"/>
      <c r="K389" s="48"/>
      <c r="L389" s="48"/>
      <c r="M389" s="48"/>
      <c r="N389" s="48"/>
      <c r="O389" s="48"/>
    </row>
    <row r="390" spans="1:27" ht="12" x14ac:dyDescent="0.3">
      <c r="B390" s="34" t="s">
        <v>195</v>
      </c>
      <c r="C390" s="18"/>
      <c r="D390" s="18"/>
      <c r="E390" s="18"/>
      <c r="F390" s="16"/>
      <c r="G390" s="199"/>
      <c r="H390" s="199"/>
      <c r="I390" s="108"/>
      <c r="J390" s="48"/>
      <c r="K390" s="48"/>
      <c r="L390" s="48"/>
      <c r="M390" s="48"/>
      <c r="N390" s="48"/>
      <c r="O390" s="48"/>
    </row>
    <row r="391" spans="1:27" ht="12" x14ac:dyDescent="0.3">
      <c r="B391" s="34" t="s">
        <v>251</v>
      </c>
      <c r="C391" s="18"/>
      <c r="D391" s="18"/>
      <c r="E391" s="18"/>
      <c r="F391" s="16"/>
      <c r="G391" s="199"/>
      <c r="H391" s="199"/>
      <c r="J391" s="108"/>
      <c r="K391" s="108"/>
      <c r="L391" s="48"/>
      <c r="M391" s="48"/>
      <c r="N391" s="48"/>
      <c r="O391" s="48"/>
    </row>
    <row r="392" spans="1:27" ht="12" x14ac:dyDescent="0.3">
      <c r="B392" s="34" t="s">
        <v>196</v>
      </c>
      <c r="C392" s="18"/>
      <c r="D392" s="18"/>
      <c r="E392" s="18"/>
      <c r="F392" s="16"/>
      <c r="G392" s="199"/>
      <c r="H392" s="199"/>
      <c r="J392" s="108"/>
      <c r="K392" s="108"/>
      <c r="L392" s="48"/>
      <c r="M392" s="48"/>
      <c r="N392" s="48"/>
      <c r="O392" s="48"/>
    </row>
    <row r="393" spans="1:27" ht="12" x14ac:dyDescent="0.3">
      <c r="B393" s="200" t="s">
        <v>188</v>
      </c>
      <c r="C393" s="18"/>
      <c r="D393" s="18"/>
      <c r="E393" s="18"/>
      <c r="F393" s="16"/>
      <c r="G393" s="199"/>
      <c r="H393" s="199"/>
      <c r="J393" s="108"/>
      <c r="K393" s="108"/>
      <c r="L393" s="48"/>
      <c r="M393" s="48"/>
      <c r="N393" s="48"/>
      <c r="O393" s="48"/>
    </row>
    <row r="394" spans="1:27" ht="12" x14ac:dyDescent="0.3">
      <c r="B394" s="34" t="s">
        <v>130</v>
      </c>
      <c r="C394" s="18"/>
      <c r="D394" s="18"/>
      <c r="E394" s="18"/>
      <c r="F394" s="16"/>
      <c r="G394" s="199"/>
      <c r="H394" s="199"/>
      <c r="J394" s="108"/>
      <c r="K394" s="108"/>
      <c r="L394" s="48"/>
      <c r="M394" s="48"/>
      <c r="N394" s="48"/>
      <c r="O394" s="48"/>
    </row>
    <row r="395" spans="1:27" ht="12" x14ac:dyDescent="0.3">
      <c r="B395" s="201" t="s">
        <v>113</v>
      </c>
      <c r="C395" s="18"/>
      <c r="D395" s="18"/>
      <c r="E395" s="18"/>
      <c r="F395" s="16"/>
      <c r="G395" s="16"/>
      <c r="H395" s="16"/>
      <c r="I395" s="16"/>
      <c r="J395" s="108"/>
      <c r="K395" s="108"/>
      <c r="L395" s="48"/>
      <c r="M395" s="48"/>
      <c r="N395" s="48"/>
      <c r="O395" s="48"/>
    </row>
    <row r="396" spans="1:27" ht="12" x14ac:dyDescent="0.3">
      <c r="B396" s="200" t="s">
        <v>114</v>
      </c>
      <c r="C396" s="16"/>
      <c r="D396" s="16"/>
      <c r="E396" s="16"/>
      <c r="F396" s="16"/>
      <c r="G396" s="16"/>
      <c r="H396" s="16"/>
      <c r="I396" s="16"/>
      <c r="J396" s="108"/>
      <c r="K396" s="108"/>
      <c r="L396" s="48"/>
      <c r="M396" s="48"/>
      <c r="N396" s="48"/>
      <c r="O396" s="48"/>
    </row>
    <row r="397" spans="1:27" ht="12" x14ac:dyDescent="0.3">
      <c r="B397" s="200" t="s">
        <v>115</v>
      </c>
      <c r="C397" s="16"/>
      <c r="D397" s="16"/>
      <c r="E397" s="16"/>
      <c r="F397" s="16"/>
      <c r="G397" s="16"/>
      <c r="H397" s="16"/>
      <c r="I397" s="16"/>
      <c r="J397" s="108"/>
      <c r="K397" s="108"/>
      <c r="L397" s="48"/>
      <c r="M397" s="48"/>
      <c r="N397" s="48"/>
      <c r="O397" s="48"/>
    </row>
    <row r="398" spans="1:27" ht="12" x14ac:dyDescent="0.3">
      <c r="B398" s="200" t="s">
        <v>116</v>
      </c>
      <c r="C398" s="16"/>
      <c r="D398" s="16"/>
      <c r="E398" s="16"/>
      <c r="F398" s="16"/>
      <c r="G398" s="16"/>
      <c r="H398" s="16"/>
      <c r="I398" s="16"/>
      <c r="J398" s="108"/>
      <c r="K398" s="108"/>
      <c r="L398" s="48"/>
      <c r="M398" s="48"/>
      <c r="N398" s="48"/>
      <c r="O398" s="48"/>
    </row>
    <row r="399" spans="1:27" ht="12" x14ac:dyDescent="0.3">
      <c r="B399" s="201" t="s">
        <v>117</v>
      </c>
      <c r="C399" s="199"/>
      <c r="D399" s="202"/>
      <c r="E399" s="202"/>
      <c r="F399" s="199"/>
      <c r="G399" s="16"/>
      <c r="H399" s="16"/>
      <c r="I399" s="16"/>
      <c r="J399" s="48"/>
      <c r="K399" s="48"/>
      <c r="L399" s="48"/>
      <c r="M399" s="48"/>
      <c r="N399" s="48"/>
      <c r="O399" s="48"/>
    </row>
    <row r="400" spans="1:27" ht="12" x14ac:dyDescent="0.3">
      <c r="B400" s="34" t="s">
        <v>118</v>
      </c>
      <c r="C400" s="199"/>
      <c r="D400" s="199"/>
      <c r="E400" s="199"/>
      <c r="F400" s="199"/>
      <c r="G400" s="16"/>
      <c r="H400" s="16"/>
      <c r="I400" s="16"/>
      <c r="J400" s="48"/>
      <c r="K400" s="48"/>
      <c r="L400" s="48"/>
      <c r="M400" s="48"/>
      <c r="N400" s="48"/>
      <c r="O400" s="48"/>
    </row>
    <row r="401" spans="2:15" ht="12" x14ac:dyDescent="0.3">
      <c r="B401" s="200" t="s">
        <v>120</v>
      </c>
      <c r="C401" s="199"/>
      <c r="D401" s="199"/>
      <c r="E401" s="199"/>
      <c r="F401" s="199"/>
      <c r="G401" s="16"/>
      <c r="H401" s="16"/>
      <c r="I401" s="16"/>
      <c r="J401" s="48"/>
      <c r="K401" s="48"/>
      <c r="L401" s="48"/>
      <c r="M401" s="48"/>
      <c r="N401" s="48"/>
      <c r="O401" s="48"/>
    </row>
    <row r="402" spans="2:15" ht="12" x14ac:dyDescent="0.3">
      <c r="B402" s="200" t="s">
        <v>121</v>
      </c>
      <c r="C402" s="199"/>
      <c r="D402" s="199"/>
      <c r="E402" s="199"/>
      <c r="F402" s="199"/>
      <c r="G402" s="16"/>
      <c r="H402" s="16"/>
      <c r="I402" s="16"/>
      <c r="J402" s="48"/>
      <c r="K402" s="48"/>
      <c r="L402" s="48"/>
      <c r="M402" s="48"/>
      <c r="N402" s="48"/>
      <c r="O402" s="48"/>
    </row>
    <row r="403" spans="2:15" ht="12" x14ac:dyDescent="0.3">
      <c r="B403" s="200" t="s">
        <v>211</v>
      </c>
      <c r="C403" s="199"/>
      <c r="D403" s="199"/>
      <c r="E403" s="199"/>
      <c r="F403" s="199"/>
      <c r="G403" s="16"/>
      <c r="H403" s="16"/>
      <c r="I403" s="16"/>
      <c r="J403" s="48"/>
      <c r="K403" s="48"/>
      <c r="L403" s="48"/>
      <c r="M403" s="48"/>
      <c r="N403" s="48"/>
      <c r="O403" s="48"/>
    </row>
    <row r="404" spans="2:15" ht="12" x14ac:dyDescent="0.3">
      <c r="B404" s="201" t="s">
        <v>242</v>
      </c>
      <c r="C404" s="199"/>
      <c r="D404" s="199"/>
      <c r="E404" s="199"/>
      <c r="F404" s="199"/>
      <c r="G404" s="16"/>
      <c r="H404" s="16"/>
      <c r="I404" s="16"/>
      <c r="J404" s="48"/>
      <c r="K404" s="48"/>
      <c r="L404" s="48"/>
      <c r="M404" s="48"/>
      <c r="N404" s="48"/>
      <c r="O404" s="48"/>
    </row>
    <row r="405" spans="2:15" ht="12" hidden="1" x14ac:dyDescent="0.3">
      <c r="B405" s="16" t="str">
        <f>RIGHT(C11,2)</f>
        <v/>
      </c>
      <c r="C405" s="16"/>
      <c r="D405" s="16" t="str">
        <f>LEFT(B15,1)</f>
        <v/>
      </c>
      <c r="E405" s="16" t="b">
        <f>IF($B$405="10","A",IF($B$405="11","B", IF($B$405="12","C", IF($B$405="13","D",IF($B$405="14","E",IF($B$405="15","F",IF($B$405="16","G",IF($B$405="17","H"))))))))</f>
        <v>0</v>
      </c>
      <c r="F405" s="16">
        <f>IF(ISBLANK(B15), 1,IF(OR(D405=$E$405,D405=$E$406,D405=$E$407,D405=$E$408,D405=$E$409),1,0))</f>
        <v>1</v>
      </c>
      <c r="L405" s="16"/>
      <c r="M405" s="16"/>
      <c r="N405" s="16"/>
      <c r="O405" s="16"/>
    </row>
    <row r="406" spans="2:15" ht="12" hidden="1" x14ac:dyDescent="0.3">
      <c r="B406" s="16"/>
      <c r="C406" s="16"/>
      <c r="D406" s="16" t="str">
        <f>LEFT(B16,1)</f>
        <v/>
      </c>
      <c r="E406" s="16" t="b">
        <f>IF($B$405="18","J",IF($B$405="19","K",IF($B$405="20","L",IF($B$405="21","M",IF($B$405="22","N",IF($B$405="23","P",IF($B$405="24","R",IF($B$405="25","S"))))))))</f>
        <v>0</v>
      </c>
      <c r="F406" s="16">
        <f>IF(ISBLANK(B16), 1,IF(OR(D406=$E$405,D406=$E$406,D406=$E$407,D406=$E$408,D406=$E$409),1,0))</f>
        <v>1</v>
      </c>
      <c r="L406" s="16"/>
      <c r="M406" s="16"/>
      <c r="N406" s="16"/>
      <c r="O406" s="16"/>
    </row>
    <row r="407" spans="2:15" ht="12" hidden="1" x14ac:dyDescent="0.3">
      <c r="B407" s="16"/>
      <c r="C407" s="16"/>
      <c r="D407" s="16" t="str">
        <f>LEFT(B95,1)</f>
        <v/>
      </c>
      <c r="E407" s="16" t="b">
        <f>IF($B$405="26","T",IF($B$405="27","V"))</f>
        <v>0</v>
      </c>
      <c r="F407" s="16">
        <f t="shared" ref="F407:F470" si="184">IF(ISBLANK(B17), 1,IF(OR(D407=$E$405,D407=$E$406,D407=$E$407,D407=$E$408,D407=$E$409),1,0))</f>
        <v>1</v>
      </c>
      <c r="L407" s="16"/>
      <c r="M407" s="16"/>
      <c r="N407" s="16"/>
      <c r="O407" s="16"/>
    </row>
    <row r="408" spans="2:15" ht="12" hidden="1" x14ac:dyDescent="0.3">
      <c r="B408" s="16"/>
      <c r="C408" s="16"/>
      <c r="D408" s="16" t="str">
        <f>LEFT(B96,1)</f>
        <v/>
      </c>
      <c r="E408" s="16" t="b">
        <f>IF(B405="01", "1",IF(B405="02", "2",IF(B405="03", "3",IF(B405="04", "4",IF(B405="05", "5",IF(B405="06", "6",IF(B405="07", "7",IF(B405="08", "8"))))))))</f>
        <v>0</v>
      </c>
      <c r="F408" s="16">
        <f t="shared" si="184"/>
        <v>1</v>
      </c>
    </row>
    <row r="409" spans="2:15" ht="12" hidden="1" x14ac:dyDescent="0.3">
      <c r="B409" s="16"/>
      <c r="C409" s="16"/>
      <c r="D409" s="16" t="str">
        <f>LEFT(B97,1)</f>
        <v/>
      </c>
      <c r="E409" s="16" t="b">
        <f>IF(B405="09", "9")</f>
        <v>0</v>
      </c>
      <c r="F409" s="16">
        <f t="shared" si="184"/>
        <v>1</v>
      </c>
    </row>
    <row r="410" spans="2:15" ht="12" hidden="1" x14ac:dyDescent="0.3">
      <c r="B410" s="16"/>
      <c r="C410" s="16"/>
      <c r="D410" s="16" t="str">
        <f>LEFT(B98,1)</f>
        <v/>
      </c>
      <c r="E410" s="16"/>
      <c r="F410" s="16">
        <f t="shared" si="184"/>
        <v>1</v>
      </c>
    </row>
    <row r="411" spans="2:15" ht="12" hidden="1" x14ac:dyDescent="0.3">
      <c r="B411" s="16"/>
      <c r="C411" s="16"/>
      <c r="D411" s="16" t="str">
        <f t="shared" ref="D411:D454" si="185">LEFT(B272,1)</f>
        <v/>
      </c>
      <c r="E411" s="16"/>
      <c r="F411" s="16">
        <f t="shared" si="184"/>
        <v>1</v>
      </c>
    </row>
    <row r="412" spans="2:15" ht="12" hidden="1" x14ac:dyDescent="0.3">
      <c r="B412" s="16"/>
      <c r="C412" s="16"/>
      <c r="D412" s="16" t="str">
        <f t="shared" si="185"/>
        <v/>
      </c>
      <c r="E412" s="16"/>
      <c r="F412" s="16">
        <f t="shared" si="184"/>
        <v>1</v>
      </c>
    </row>
    <row r="413" spans="2:15" ht="12" hidden="1" x14ac:dyDescent="0.3">
      <c r="B413" s="16"/>
      <c r="C413" s="16"/>
      <c r="D413" s="16" t="str">
        <f t="shared" si="185"/>
        <v/>
      </c>
      <c r="E413" s="16"/>
      <c r="F413" s="16">
        <f t="shared" si="184"/>
        <v>1</v>
      </c>
    </row>
    <row r="414" spans="2:15" ht="12" hidden="1" x14ac:dyDescent="0.3">
      <c r="B414" s="16"/>
      <c r="C414" s="16"/>
      <c r="D414" s="16" t="str">
        <f t="shared" si="185"/>
        <v/>
      </c>
      <c r="E414" s="16"/>
      <c r="F414" s="16">
        <f t="shared" si="184"/>
        <v>1</v>
      </c>
    </row>
    <row r="415" spans="2:15" ht="12" hidden="1" x14ac:dyDescent="0.3">
      <c r="B415" s="16"/>
      <c r="C415" s="16"/>
      <c r="D415" s="16" t="str">
        <f t="shared" si="185"/>
        <v/>
      </c>
      <c r="E415" s="16"/>
      <c r="F415" s="16">
        <f t="shared" si="184"/>
        <v>1</v>
      </c>
    </row>
    <row r="416" spans="2:15" ht="12" hidden="1" x14ac:dyDescent="0.3">
      <c r="B416" s="16"/>
      <c r="C416" s="16"/>
      <c r="D416" s="16" t="str">
        <f t="shared" si="185"/>
        <v/>
      </c>
      <c r="E416" s="16"/>
      <c r="F416" s="16">
        <f t="shared" si="184"/>
        <v>1</v>
      </c>
    </row>
    <row r="417" spans="2:6" ht="12" hidden="1" x14ac:dyDescent="0.3">
      <c r="B417" s="16"/>
      <c r="C417" s="16"/>
      <c r="D417" s="16" t="str">
        <f t="shared" si="185"/>
        <v/>
      </c>
      <c r="E417" s="16"/>
      <c r="F417" s="16">
        <f t="shared" si="184"/>
        <v>1</v>
      </c>
    </row>
    <row r="418" spans="2:6" ht="12" hidden="1" x14ac:dyDescent="0.3">
      <c r="B418" s="16"/>
      <c r="C418" s="16"/>
      <c r="D418" s="16" t="str">
        <f t="shared" si="185"/>
        <v/>
      </c>
      <c r="E418" s="16"/>
      <c r="F418" s="16">
        <f t="shared" si="184"/>
        <v>1</v>
      </c>
    </row>
    <row r="419" spans="2:6" ht="12" hidden="1" x14ac:dyDescent="0.3">
      <c r="B419" s="16"/>
      <c r="C419" s="16"/>
      <c r="D419" s="16" t="str">
        <f t="shared" si="185"/>
        <v/>
      </c>
      <c r="E419" s="16"/>
      <c r="F419" s="16">
        <f t="shared" si="184"/>
        <v>1</v>
      </c>
    </row>
    <row r="420" spans="2:6" ht="12" hidden="1" x14ac:dyDescent="0.3">
      <c r="B420" s="16"/>
      <c r="C420" s="16"/>
      <c r="D420" s="16" t="str">
        <f t="shared" si="185"/>
        <v/>
      </c>
      <c r="E420" s="16"/>
      <c r="F420" s="16">
        <f t="shared" si="184"/>
        <v>1</v>
      </c>
    </row>
    <row r="421" spans="2:6" ht="12" hidden="1" x14ac:dyDescent="0.3">
      <c r="B421" s="16"/>
      <c r="C421" s="16"/>
      <c r="D421" s="16" t="str">
        <f t="shared" si="185"/>
        <v/>
      </c>
      <c r="E421" s="16"/>
      <c r="F421" s="16">
        <f t="shared" si="184"/>
        <v>1</v>
      </c>
    </row>
    <row r="422" spans="2:6" ht="12" hidden="1" x14ac:dyDescent="0.3">
      <c r="B422" s="16"/>
      <c r="C422" s="16"/>
      <c r="D422" s="16" t="str">
        <f t="shared" si="185"/>
        <v/>
      </c>
      <c r="E422" s="16"/>
      <c r="F422" s="16">
        <f t="shared" si="184"/>
        <v>1</v>
      </c>
    </row>
    <row r="423" spans="2:6" ht="12" hidden="1" x14ac:dyDescent="0.3">
      <c r="B423" s="16"/>
      <c r="C423" s="16"/>
      <c r="D423" s="16" t="str">
        <f t="shared" si="185"/>
        <v/>
      </c>
      <c r="E423" s="16"/>
      <c r="F423" s="16">
        <f t="shared" si="184"/>
        <v>1</v>
      </c>
    </row>
    <row r="424" spans="2:6" ht="12" hidden="1" x14ac:dyDescent="0.3">
      <c r="B424" s="16"/>
      <c r="C424" s="16"/>
      <c r="D424" s="16" t="str">
        <f t="shared" si="185"/>
        <v/>
      </c>
      <c r="E424" s="16"/>
      <c r="F424" s="16">
        <f t="shared" si="184"/>
        <v>1</v>
      </c>
    </row>
    <row r="425" spans="2:6" ht="12" hidden="1" x14ac:dyDescent="0.3">
      <c r="B425" s="16"/>
      <c r="C425" s="16"/>
      <c r="D425" s="16" t="str">
        <f t="shared" si="185"/>
        <v/>
      </c>
      <c r="E425" s="16"/>
      <c r="F425" s="16">
        <f t="shared" si="184"/>
        <v>1</v>
      </c>
    </row>
    <row r="426" spans="2:6" ht="12" hidden="1" x14ac:dyDescent="0.3">
      <c r="B426" s="16"/>
      <c r="C426" s="16"/>
      <c r="D426" s="16" t="str">
        <f t="shared" si="185"/>
        <v/>
      </c>
      <c r="E426" s="16"/>
      <c r="F426" s="16">
        <f t="shared" si="184"/>
        <v>1</v>
      </c>
    </row>
    <row r="427" spans="2:6" ht="12" hidden="1" x14ac:dyDescent="0.3">
      <c r="B427" s="16"/>
      <c r="C427" s="16"/>
      <c r="D427" s="16" t="str">
        <f t="shared" si="185"/>
        <v/>
      </c>
      <c r="E427" s="16"/>
      <c r="F427" s="16">
        <f t="shared" si="184"/>
        <v>1</v>
      </c>
    </row>
    <row r="428" spans="2:6" ht="12" hidden="1" x14ac:dyDescent="0.3">
      <c r="B428" s="16"/>
      <c r="C428" s="16"/>
      <c r="D428" s="16" t="str">
        <f t="shared" si="185"/>
        <v/>
      </c>
      <c r="E428" s="16"/>
      <c r="F428" s="16">
        <f t="shared" si="184"/>
        <v>1</v>
      </c>
    </row>
    <row r="429" spans="2:6" ht="12" hidden="1" x14ac:dyDescent="0.3">
      <c r="B429" s="16"/>
      <c r="C429" s="16"/>
      <c r="D429" s="16" t="str">
        <f t="shared" si="185"/>
        <v/>
      </c>
      <c r="E429" s="16"/>
      <c r="F429" s="16">
        <f t="shared" si="184"/>
        <v>1</v>
      </c>
    </row>
    <row r="430" spans="2:6" ht="12" hidden="1" x14ac:dyDescent="0.3">
      <c r="B430" s="16"/>
      <c r="C430" s="16"/>
      <c r="D430" s="16" t="str">
        <f t="shared" si="185"/>
        <v/>
      </c>
      <c r="E430" s="16"/>
      <c r="F430" s="16">
        <f t="shared" si="184"/>
        <v>1</v>
      </c>
    </row>
    <row r="431" spans="2:6" ht="12" hidden="1" x14ac:dyDescent="0.3">
      <c r="B431" s="16"/>
      <c r="C431" s="16"/>
      <c r="D431" s="16" t="str">
        <f t="shared" si="185"/>
        <v/>
      </c>
      <c r="E431" s="16"/>
      <c r="F431" s="16">
        <f t="shared" si="184"/>
        <v>1</v>
      </c>
    </row>
    <row r="432" spans="2:6" ht="12" hidden="1" x14ac:dyDescent="0.3">
      <c r="B432" s="16"/>
      <c r="C432" s="16"/>
      <c r="D432" s="16" t="str">
        <f t="shared" si="185"/>
        <v/>
      </c>
      <c r="E432" s="16"/>
      <c r="F432" s="16">
        <f t="shared" si="184"/>
        <v>1</v>
      </c>
    </row>
    <row r="433" spans="2:6" ht="12" hidden="1" x14ac:dyDescent="0.3">
      <c r="B433" s="16"/>
      <c r="C433" s="16"/>
      <c r="D433" s="16" t="str">
        <f t="shared" si="185"/>
        <v/>
      </c>
      <c r="E433" s="16"/>
      <c r="F433" s="16">
        <f t="shared" si="184"/>
        <v>1</v>
      </c>
    </row>
    <row r="434" spans="2:6" ht="12" hidden="1" x14ac:dyDescent="0.3">
      <c r="B434" s="16"/>
      <c r="C434" s="16"/>
      <c r="D434" s="16" t="str">
        <f t="shared" si="185"/>
        <v/>
      </c>
      <c r="E434" s="16"/>
      <c r="F434" s="16">
        <f t="shared" si="184"/>
        <v>1</v>
      </c>
    </row>
    <row r="435" spans="2:6" ht="12" hidden="1" x14ac:dyDescent="0.3">
      <c r="B435" s="16"/>
      <c r="C435" s="16"/>
      <c r="D435" s="16" t="str">
        <f t="shared" si="185"/>
        <v/>
      </c>
      <c r="E435" s="16"/>
      <c r="F435" s="16">
        <f t="shared" si="184"/>
        <v>1</v>
      </c>
    </row>
    <row r="436" spans="2:6" ht="12" hidden="1" x14ac:dyDescent="0.3">
      <c r="B436" s="16"/>
      <c r="C436" s="16"/>
      <c r="D436" s="16" t="str">
        <f t="shared" si="185"/>
        <v/>
      </c>
      <c r="E436" s="16"/>
      <c r="F436" s="16">
        <f t="shared" si="184"/>
        <v>1</v>
      </c>
    </row>
    <row r="437" spans="2:6" ht="12" hidden="1" x14ac:dyDescent="0.3">
      <c r="B437" s="16"/>
      <c r="C437" s="16"/>
      <c r="D437" s="16" t="str">
        <f t="shared" si="185"/>
        <v/>
      </c>
      <c r="E437" s="16"/>
      <c r="F437" s="16">
        <f t="shared" si="184"/>
        <v>1</v>
      </c>
    </row>
    <row r="438" spans="2:6" ht="12" hidden="1" x14ac:dyDescent="0.3">
      <c r="B438" s="16"/>
      <c r="C438" s="16"/>
      <c r="D438" s="16" t="str">
        <f t="shared" si="185"/>
        <v/>
      </c>
      <c r="E438" s="16"/>
      <c r="F438" s="16">
        <f t="shared" si="184"/>
        <v>1</v>
      </c>
    </row>
    <row r="439" spans="2:6" ht="12" hidden="1" x14ac:dyDescent="0.3">
      <c r="B439" s="16"/>
      <c r="C439" s="16"/>
      <c r="D439" s="16" t="str">
        <f t="shared" si="185"/>
        <v/>
      </c>
      <c r="E439" s="16"/>
      <c r="F439" s="16">
        <f t="shared" si="184"/>
        <v>1</v>
      </c>
    </row>
    <row r="440" spans="2:6" ht="12" hidden="1" x14ac:dyDescent="0.3">
      <c r="B440" s="16"/>
      <c r="C440" s="16"/>
      <c r="D440" s="16" t="str">
        <f t="shared" si="185"/>
        <v/>
      </c>
      <c r="E440" s="16"/>
      <c r="F440" s="16">
        <f t="shared" si="184"/>
        <v>1</v>
      </c>
    </row>
    <row r="441" spans="2:6" ht="12" hidden="1" x14ac:dyDescent="0.3">
      <c r="B441" s="16"/>
      <c r="C441" s="16"/>
      <c r="D441" s="16" t="str">
        <f t="shared" si="185"/>
        <v/>
      </c>
      <c r="E441" s="16"/>
      <c r="F441" s="16">
        <f t="shared" si="184"/>
        <v>1</v>
      </c>
    </row>
    <row r="442" spans="2:6" ht="12" hidden="1" x14ac:dyDescent="0.3">
      <c r="B442" s="16"/>
      <c r="C442" s="16"/>
      <c r="D442" s="16" t="str">
        <f t="shared" si="185"/>
        <v/>
      </c>
      <c r="E442" s="16"/>
      <c r="F442" s="16">
        <f t="shared" si="184"/>
        <v>1</v>
      </c>
    </row>
    <row r="443" spans="2:6" ht="12" hidden="1" x14ac:dyDescent="0.3">
      <c r="B443" s="16"/>
      <c r="C443" s="16"/>
      <c r="D443" s="16" t="str">
        <f t="shared" si="185"/>
        <v/>
      </c>
      <c r="E443" s="16"/>
      <c r="F443" s="16">
        <f t="shared" si="184"/>
        <v>1</v>
      </c>
    </row>
    <row r="444" spans="2:6" ht="12" hidden="1" x14ac:dyDescent="0.3">
      <c r="B444" s="16"/>
      <c r="C444" s="16"/>
      <c r="D444" s="16" t="str">
        <f t="shared" si="185"/>
        <v/>
      </c>
      <c r="E444" s="16"/>
      <c r="F444" s="16">
        <f t="shared" si="184"/>
        <v>1</v>
      </c>
    </row>
    <row r="445" spans="2:6" ht="12" hidden="1" x14ac:dyDescent="0.3">
      <c r="B445" s="16"/>
      <c r="C445" s="16"/>
      <c r="D445" s="16" t="str">
        <f t="shared" si="185"/>
        <v/>
      </c>
      <c r="E445" s="16"/>
      <c r="F445" s="16">
        <f t="shared" si="184"/>
        <v>1</v>
      </c>
    </row>
    <row r="446" spans="2:6" ht="12" hidden="1" x14ac:dyDescent="0.3">
      <c r="B446" s="16"/>
      <c r="C446" s="16"/>
      <c r="D446" s="16" t="str">
        <f t="shared" si="185"/>
        <v/>
      </c>
      <c r="E446" s="16"/>
      <c r="F446" s="16">
        <f t="shared" si="184"/>
        <v>1</v>
      </c>
    </row>
    <row r="447" spans="2:6" ht="12" hidden="1" x14ac:dyDescent="0.3">
      <c r="B447" s="16"/>
      <c r="C447" s="16"/>
      <c r="D447" s="16" t="str">
        <f t="shared" si="185"/>
        <v/>
      </c>
      <c r="E447" s="16"/>
      <c r="F447" s="16">
        <f t="shared" si="184"/>
        <v>1</v>
      </c>
    </row>
    <row r="448" spans="2:6" ht="12" hidden="1" x14ac:dyDescent="0.3">
      <c r="B448" s="16"/>
      <c r="C448" s="16"/>
      <c r="D448" s="16" t="str">
        <f t="shared" si="185"/>
        <v/>
      </c>
      <c r="E448" s="16"/>
      <c r="F448" s="16">
        <f t="shared" si="184"/>
        <v>1</v>
      </c>
    </row>
    <row r="449" spans="2:6" ht="12" hidden="1" x14ac:dyDescent="0.3">
      <c r="B449" s="16"/>
      <c r="C449" s="16"/>
      <c r="D449" s="16" t="str">
        <f t="shared" si="185"/>
        <v/>
      </c>
      <c r="E449" s="16"/>
      <c r="F449" s="16">
        <f t="shared" si="184"/>
        <v>1</v>
      </c>
    </row>
    <row r="450" spans="2:6" ht="12" hidden="1" x14ac:dyDescent="0.3">
      <c r="B450" s="16"/>
      <c r="C450" s="16"/>
      <c r="D450" s="16" t="str">
        <f t="shared" si="185"/>
        <v/>
      </c>
      <c r="E450" s="16"/>
      <c r="F450" s="16">
        <f t="shared" si="184"/>
        <v>1</v>
      </c>
    </row>
    <row r="451" spans="2:6" ht="12" hidden="1" x14ac:dyDescent="0.3">
      <c r="B451" s="16"/>
      <c r="C451" s="16"/>
      <c r="D451" s="16" t="str">
        <f t="shared" si="185"/>
        <v/>
      </c>
      <c r="E451" s="16"/>
      <c r="F451" s="16">
        <f t="shared" si="184"/>
        <v>1</v>
      </c>
    </row>
    <row r="452" spans="2:6" ht="12" hidden="1" x14ac:dyDescent="0.3">
      <c r="B452" s="16"/>
      <c r="C452" s="16"/>
      <c r="D452" s="16" t="str">
        <f t="shared" si="185"/>
        <v/>
      </c>
      <c r="E452" s="16"/>
      <c r="F452" s="16">
        <f t="shared" si="184"/>
        <v>1</v>
      </c>
    </row>
    <row r="453" spans="2:6" ht="12" hidden="1" x14ac:dyDescent="0.3">
      <c r="B453" s="16"/>
      <c r="C453" s="16"/>
      <c r="D453" s="16" t="str">
        <f t="shared" si="185"/>
        <v/>
      </c>
      <c r="E453" s="16"/>
      <c r="F453" s="16">
        <f t="shared" si="184"/>
        <v>1</v>
      </c>
    </row>
    <row r="454" spans="2:6" ht="12" hidden="1" x14ac:dyDescent="0.3">
      <c r="B454" s="16"/>
      <c r="C454" s="16"/>
      <c r="D454" s="16" t="str">
        <f t="shared" si="185"/>
        <v/>
      </c>
      <c r="E454" s="16"/>
      <c r="F454" s="16">
        <f t="shared" si="184"/>
        <v>1</v>
      </c>
    </row>
    <row r="455" spans="2:6" ht="12" hidden="1" x14ac:dyDescent="0.3">
      <c r="F455" s="16">
        <f t="shared" si="184"/>
        <v>1</v>
      </c>
    </row>
    <row r="456" spans="2:6" ht="12" hidden="1" x14ac:dyDescent="0.3">
      <c r="F456" s="16">
        <f t="shared" si="184"/>
        <v>1</v>
      </c>
    </row>
    <row r="457" spans="2:6" ht="12" hidden="1" x14ac:dyDescent="0.3">
      <c r="F457" s="16">
        <f t="shared" si="184"/>
        <v>1</v>
      </c>
    </row>
    <row r="458" spans="2:6" ht="12" hidden="1" x14ac:dyDescent="0.3">
      <c r="F458" s="16">
        <f t="shared" si="184"/>
        <v>1</v>
      </c>
    </row>
    <row r="459" spans="2:6" ht="12" hidden="1" x14ac:dyDescent="0.3">
      <c r="F459" s="16">
        <f t="shared" si="184"/>
        <v>1</v>
      </c>
    </row>
    <row r="460" spans="2:6" ht="12" hidden="1" x14ac:dyDescent="0.3">
      <c r="F460" s="16">
        <f t="shared" si="184"/>
        <v>1</v>
      </c>
    </row>
    <row r="461" spans="2:6" ht="12" hidden="1" x14ac:dyDescent="0.3">
      <c r="F461" s="16">
        <f t="shared" si="184"/>
        <v>1</v>
      </c>
    </row>
    <row r="462" spans="2:6" ht="12" hidden="1" x14ac:dyDescent="0.3">
      <c r="F462" s="16">
        <f t="shared" si="184"/>
        <v>1</v>
      </c>
    </row>
    <row r="463" spans="2:6" ht="12" hidden="1" x14ac:dyDescent="0.3">
      <c r="F463" s="16">
        <f t="shared" si="184"/>
        <v>1</v>
      </c>
    </row>
    <row r="464" spans="2:6" ht="12" hidden="1" x14ac:dyDescent="0.3">
      <c r="F464" s="16">
        <f t="shared" si="184"/>
        <v>1</v>
      </c>
    </row>
    <row r="465" spans="6:6" ht="12" hidden="1" x14ac:dyDescent="0.3">
      <c r="F465" s="16">
        <f t="shared" si="184"/>
        <v>1</v>
      </c>
    </row>
    <row r="466" spans="6:6" ht="12" hidden="1" x14ac:dyDescent="0.3">
      <c r="F466" s="16">
        <f t="shared" si="184"/>
        <v>1</v>
      </c>
    </row>
    <row r="467" spans="6:6" ht="12" hidden="1" x14ac:dyDescent="0.3">
      <c r="F467" s="16">
        <f t="shared" si="184"/>
        <v>1</v>
      </c>
    </row>
    <row r="468" spans="6:6" ht="12" hidden="1" x14ac:dyDescent="0.3">
      <c r="F468" s="16">
        <f t="shared" si="184"/>
        <v>1</v>
      </c>
    </row>
    <row r="469" spans="6:6" ht="12" hidden="1" x14ac:dyDescent="0.3">
      <c r="F469" s="16">
        <f t="shared" si="184"/>
        <v>1</v>
      </c>
    </row>
    <row r="470" spans="6:6" ht="12" hidden="1" x14ac:dyDescent="0.3">
      <c r="F470" s="16">
        <f t="shared" si="184"/>
        <v>1</v>
      </c>
    </row>
    <row r="471" spans="6:6" ht="12" hidden="1" x14ac:dyDescent="0.3">
      <c r="F471" s="16">
        <f t="shared" ref="F471:F534" si="186">IF(ISBLANK(B81), 1,IF(OR(D471=$E$405,D471=$E$406,D471=$E$407,D471=$E$408,D471=$E$409),1,0))</f>
        <v>1</v>
      </c>
    </row>
    <row r="472" spans="6:6" ht="12" hidden="1" x14ac:dyDescent="0.3">
      <c r="F472" s="16">
        <f t="shared" si="186"/>
        <v>1</v>
      </c>
    </row>
    <row r="473" spans="6:6" ht="12" hidden="1" x14ac:dyDescent="0.3">
      <c r="F473" s="16">
        <f t="shared" si="186"/>
        <v>1</v>
      </c>
    </row>
    <row r="474" spans="6:6" ht="12" hidden="1" x14ac:dyDescent="0.3">
      <c r="F474" s="16">
        <f t="shared" si="186"/>
        <v>1</v>
      </c>
    </row>
    <row r="475" spans="6:6" ht="12" hidden="1" x14ac:dyDescent="0.3">
      <c r="F475" s="16">
        <f t="shared" si="186"/>
        <v>1</v>
      </c>
    </row>
    <row r="476" spans="6:6" ht="12" hidden="1" x14ac:dyDescent="0.3">
      <c r="F476" s="16">
        <f t="shared" si="186"/>
        <v>1</v>
      </c>
    </row>
    <row r="477" spans="6:6" ht="12" hidden="1" x14ac:dyDescent="0.3">
      <c r="F477" s="16">
        <f t="shared" si="186"/>
        <v>1</v>
      </c>
    </row>
    <row r="478" spans="6:6" ht="12" hidden="1" x14ac:dyDescent="0.3">
      <c r="F478" s="16">
        <f t="shared" si="186"/>
        <v>1</v>
      </c>
    </row>
    <row r="479" spans="6:6" ht="12" hidden="1" x14ac:dyDescent="0.3">
      <c r="F479" s="16">
        <f t="shared" si="186"/>
        <v>1</v>
      </c>
    </row>
    <row r="480" spans="6:6" ht="12" hidden="1" x14ac:dyDescent="0.3">
      <c r="F480" s="16">
        <f t="shared" si="186"/>
        <v>1</v>
      </c>
    </row>
    <row r="481" spans="6:6" ht="12" hidden="1" x14ac:dyDescent="0.3">
      <c r="F481" s="16">
        <f t="shared" si="186"/>
        <v>1</v>
      </c>
    </row>
    <row r="482" spans="6:6" ht="12" hidden="1" x14ac:dyDescent="0.3">
      <c r="F482" s="16">
        <f t="shared" si="186"/>
        <v>1</v>
      </c>
    </row>
    <row r="483" spans="6:6" ht="12" hidden="1" x14ac:dyDescent="0.3">
      <c r="F483" s="16">
        <f t="shared" si="186"/>
        <v>1</v>
      </c>
    </row>
    <row r="484" spans="6:6" ht="12" hidden="1" x14ac:dyDescent="0.3">
      <c r="F484" s="16">
        <f t="shared" si="186"/>
        <v>1</v>
      </c>
    </row>
    <row r="485" spans="6:6" ht="12" hidden="1" x14ac:dyDescent="0.3">
      <c r="F485" s="16">
        <f t="shared" si="186"/>
        <v>1</v>
      </c>
    </row>
    <row r="486" spans="6:6" ht="12" hidden="1" x14ac:dyDescent="0.3">
      <c r="F486" s="16">
        <f t="shared" si="186"/>
        <v>1</v>
      </c>
    </row>
    <row r="487" spans="6:6" ht="12" hidden="1" x14ac:dyDescent="0.3">
      <c r="F487" s="16">
        <f t="shared" si="186"/>
        <v>1</v>
      </c>
    </row>
    <row r="488" spans="6:6" ht="12" hidden="1" x14ac:dyDescent="0.3">
      <c r="F488" s="16">
        <f t="shared" si="186"/>
        <v>1</v>
      </c>
    </row>
    <row r="489" spans="6:6" ht="12" hidden="1" x14ac:dyDescent="0.3">
      <c r="F489" s="16">
        <f t="shared" si="186"/>
        <v>1</v>
      </c>
    </row>
    <row r="490" spans="6:6" ht="12" hidden="1" x14ac:dyDescent="0.3">
      <c r="F490" s="16">
        <f t="shared" si="186"/>
        <v>1</v>
      </c>
    </row>
    <row r="491" spans="6:6" ht="12" hidden="1" x14ac:dyDescent="0.3">
      <c r="F491" s="16">
        <f t="shared" si="186"/>
        <v>1</v>
      </c>
    </row>
    <row r="492" spans="6:6" ht="12" hidden="1" x14ac:dyDescent="0.3">
      <c r="F492" s="16">
        <f t="shared" si="186"/>
        <v>1</v>
      </c>
    </row>
    <row r="493" spans="6:6" ht="12" hidden="1" x14ac:dyDescent="0.3">
      <c r="F493" s="16">
        <f t="shared" si="186"/>
        <v>1</v>
      </c>
    </row>
    <row r="494" spans="6:6" ht="12" hidden="1" x14ac:dyDescent="0.3">
      <c r="F494" s="16">
        <f t="shared" si="186"/>
        <v>1</v>
      </c>
    </row>
    <row r="495" spans="6:6" ht="12" hidden="1" x14ac:dyDescent="0.3">
      <c r="F495" s="16">
        <f t="shared" si="186"/>
        <v>1</v>
      </c>
    </row>
    <row r="496" spans="6:6" ht="12" hidden="1" x14ac:dyDescent="0.3">
      <c r="F496" s="16">
        <f t="shared" si="186"/>
        <v>1</v>
      </c>
    </row>
    <row r="497" spans="6:6" ht="12" hidden="1" x14ac:dyDescent="0.3">
      <c r="F497" s="16">
        <f t="shared" si="186"/>
        <v>1</v>
      </c>
    </row>
    <row r="498" spans="6:6" ht="12" hidden="1" x14ac:dyDescent="0.3">
      <c r="F498" s="16">
        <f t="shared" si="186"/>
        <v>1</v>
      </c>
    </row>
    <row r="499" spans="6:6" ht="12" hidden="1" x14ac:dyDescent="0.3">
      <c r="F499" s="16">
        <f t="shared" si="186"/>
        <v>1</v>
      </c>
    </row>
    <row r="500" spans="6:6" ht="12" hidden="1" x14ac:dyDescent="0.3">
      <c r="F500" s="16">
        <f t="shared" si="186"/>
        <v>1</v>
      </c>
    </row>
    <row r="501" spans="6:6" ht="12" hidden="1" x14ac:dyDescent="0.3">
      <c r="F501" s="16">
        <f t="shared" si="186"/>
        <v>1</v>
      </c>
    </row>
    <row r="502" spans="6:6" ht="12" hidden="1" x14ac:dyDescent="0.3">
      <c r="F502" s="16">
        <f t="shared" si="186"/>
        <v>1</v>
      </c>
    </row>
    <row r="503" spans="6:6" ht="12" hidden="1" x14ac:dyDescent="0.3">
      <c r="F503" s="16">
        <f t="shared" si="186"/>
        <v>1</v>
      </c>
    </row>
    <row r="504" spans="6:6" ht="12" hidden="1" x14ac:dyDescent="0.3">
      <c r="F504" s="16">
        <f t="shared" si="186"/>
        <v>1</v>
      </c>
    </row>
    <row r="505" spans="6:6" ht="12" hidden="1" x14ac:dyDescent="0.3">
      <c r="F505" s="16">
        <f t="shared" si="186"/>
        <v>1</v>
      </c>
    </row>
    <row r="506" spans="6:6" ht="12" hidden="1" x14ac:dyDescent="0.3">
      <c r="F506" s="16">
        <f t="shared" si="186"/>
        <v>1</v>
      </c>
    </row>
    <row r="507" spans="6:6" ht="12" hidden="1" x14ac:dyDescent="0.3">
      <c r="F507" s="16">
        <f t="shared" si="186"/>
        <v>1</v>
      </c>
    </row>
    <row r="508" spans="6:6" ht="12" hidden="1" x14ac:dyDescent="0.3">
      <c r="F508" s="16">
        <f t="shared" si="186"/>
        <v>1</v>
      </c>
    </row>
    <row r="509" spans="6:6" ht="12" hidden="1" x14ac:dyDescent="0.3">
      <c r="F509" s="16">
        <f t="shared" si="186"/>
        <v>1</v>
      </c>
    </row>
    <row r="510" spans="6:6" ht="12" hidden="1" x14ac:dyDescent="0.3">
      <c r="F510" s="16">
        <f t="shared" si="186"/>
        <v>1</v>
      </c>
    </row>
    <row r="511" spans="6:6" ht="12" hidden="1" x14ac:dyDescent="0.3">
      <c r="F511" s="16">
        <f t="shared" si="186"/>
        <v>1</v>
      </c>
    </row>
    <row r="512" spans="6:6" ht="12" hidden="1" x14ac:dyDescent="0.3">
      <c r="F512" s="16">
        <f t="shared" si="186"/>
        <v>1</v>
      </c>
    </row>
    <row r="513" spans="6:6" ht="12" hidden="1" x14ac:dyDescent="0.3">
      <c r="F513" s="16">
        <f t="shared" si="186"/>
        <v>1</v>
      </c>
    </row>
    <row r="514" spans="6:6" ht="12" hidden="1" x14ac:dyDescent="0.3">
      <c r="F514" s="16">
        <f t="shared" si="186"/>
        <v>1</v>
      </c>
    </row>
    <row r="515" spans="6:6" ht="12" hidden="1" x14ac:dyDescent="0.3">
      <c r="F515" s="16">
        <f t="shared" si="186"/>
        <v>1</v>
      </c>
    </row>
    <row r="516" spans="6:6" ht="12" hidden="1" x14ac:dyDescent="0.3">
      <c r="F516" s="16">
        <f t="shared" si="186"/>
        <v>1</v>
      </c>
    </row>
    <row r="517" spans="6:6" ht="12" hidden="1" x14ac:dyDescent="0.3">
      <c r="F517" s="16">
        <f t="shared" si="186"/>
        <v>1</v>
      </c>
    </row>
    <row r="518" spans="6:6" ht="12" hidden="1" x14ac:dyDescent="0.3">
      <c r="F518" s="16">
        <f t="shared" si="186"/>
        <v>1</v>
      </c>
    </row>
    <row r="519" spans="6:6" ht="12" hidden="1" x14ac:dyDescent="0.3">
      <c r="F519" s="16">
        <f t="shared" si="186"/>
        <v>1</v>
      </c>
    </row>
    <row r="520" spans="6:6" ht="12" hidden="1" x14ac:dyDescent="0.3">
      <c r="F520" s="16">
        <f t="shared" si="186"/>
        <v>1</v>
      </c>
    </row>
    <row r="521" spans="6:6" ht="12" hidden="1" x14ac:dyDescent="0.3">
      <c r="F521" s="16">
        <f t="shared" si="186"/>
        <v>1</v>
      </c>
    </row>
    <row r="522" spans="6:6" ht="12" hidden="1" x14ac:dyDescent="0.3">
      <c r="F522" s="16">
        <f t="shared" si="186"/>
        <v>1</v>
      </c>
    </row>
    <row r="523" spans="6:6" ht="12" hidden="1" x14ac:dyDescent="0.3">
      <c r="F523" s="16">
        <f t="shared" si="186"/>
        <v>1</v>
      </c>
    </row>
    <row r="524" spans="6:6" ht="12" hidden="1" x14ac:dyDescent="0.3">
      <c r="F524" s="16">
        <f t="shared" si="186"/>
        <v>1</v>
      </c>
    </row>
    <row r="525" spans="6:6" ht="12" hidden="1" x14ac:dyDescent="0.3">
      <c r="F525" s="16">
        <f t="shared" si="186"/>
        <v>1</v>
      </c>
    </row>
    <row r="526" spans="6:6" ht="12" hidden="1" x14ac:dyDescent="0.3">
      <c r="F526" s="16">
        <f t="shared" si="186"/>
        <v>1</v>
      </c>
    </row>
    <row r="527" spans="6:6" ht="12" hidden="1" x14ac:dyDescent="0.3">
      <c r="F527" s="16">
        <f t="shared" si="186"/>
        <v>1</v>
      </c>
    </row>
    <row r="528" spans="6:6" ht="12" hidden="1" x14ac:dyDescent="0.3">
      <c r="F528" s="16">
        <f t="shared" si="186"/>
        <v>1</v>
      </c>
    </row>
    <row r="529" spans="6:6" ht="12" hidden="1" x14ac:dyDescent="0.3">
      <c r="F529" s="16">
        <f t="shared" si="186"/>
        <v>1</v>
      </c>
    </row>
    <row r="530" spans="6:6" ht="12" hidden="1" x14ac:dyDescent="0.3">
      <c r="F530" s="16">
        <f t="shared" si="186"/>
        <v>1</v>
      </c>
    </row>
    <row r="531" spans="6:6" ht="12" hidden="1" x14ac:dyDescent="0.3">
      <c r="F531" s="16">
        <f t="shared" si="186"/>
        <v>1</v>
      </c>
    </row>
    <row r="532" spans="6:6" ht="12" hidden="1" x14ac:dyDescent="0.3">
      <c r="F532" s="16">
        <f t="shared" si="186"/>
        <v>1</v>
      </c>
    </row>
    <row r="533" spans="6:6" ht="12" hidden="1" x14ac:dyDescent="0.3">
      <c r="F533" s="16">
        <f t="shared" si="186"/>
        <v>1</v>
      </c>
    </row>
    <row r="534" spans="6:6" ht="12" hidden="1" x14ac:dyDescent="0.3">
      <c r="F534" s="16">
        <f t="shared" si="186"/>
        <v>1</v>
      </c>
    </row>
    <row r="535" spans="6:6" ht="12" hidden="1" x14ac:dyDescent="0.3">
      <c r="F535" s="16">
        <f t="shared" ref="F535:F598" si="187">IF(ISBLANK(B145), 1,IF(OR(D535=$E$405,D535=$E$406,D535=$E$407,D535=$E$408,D535=$E$409),1,0))</f>
        <v>1</v>
      </c>
    </row>
    <row r="536" spans="6:6" ht="12" hidden="1" x14ac:dyDescent="0.3">
      <c r="F536" s="16">
        <f t="shared" si="187"/>
        <v>1</v>
      </c>
    </row>
    <row r="537" spans="6:6" ht="12" hidden="1" x14ac:dyDescent="0.3">
      <c r="F537" s="16">
        <f t="shared" si="187"/>
        <v>1</v>
      </c>
    </row>
    <row r="538" spans="6:6" ht="12" hidden="1" x14ac:dyDescent="0.3">
      <c r="F538" s="16">
        <f t="shared" si="187"/>
        <v>1</v>
      </c>
    </row>
    <row r="539" spans="6:6" ht="12" hidden="1" x14ac:dyDescent="0.3">
      <c r="F539" s="16">
        <f t="shared" si="187"/>
        <v>1</v>
      </c>
    </row>
    <row r="540" spans="6:6" ht="12" hidden="1" x14ac:dyDescent="0.3">
      <c r="F540" s="16">
        <f t="shared" si="187"/>
        <v>1</v>
      </c>
    </row>
    <row r="541" spans="6:6" ht="12" hidden="1" x14ac:dyDescent="0.3">
      <c r="F541" s="16">
        <f t="shared" si="187"/>
        <v>1</v>
      </c>
    </row>
    <row r="542" spans="6:6" ht="12" hidden="1" x14ac:dyDescent="0.3">
      <c r="F542" s="16">
        <f t="shared" si="187"/>
        <v>1</v>
      </c>
    </row>
    <row r="543" spans="6:6" ht="12" hidden="1" x14ac:dyDescent="0.3">
      <c r="F543" s="16">
        <f t="shared" si="187"/>
        <v>1</v>
      </c>
    </row>
    <row r="544" spans="6:6" ht="12" hidden="1" x14ac:dyDescent="0.3">
      <c r="F544" s="16">
        <f t="shared" si="187"/>
        <v>1</v>
      </c>
    </row>
    <row r="545" spans="6:6" ht="12" hidden="1" x14ac:dyDescent="0.3">
      <c r="F545" s="16">
        <f t="shared" si="187"/>
        <v>1</v>
      </c>
    </row>
    <row r="546" spans="6:6" ht="12" hidden="1" x14ac:dyDescent="0.3">
      <c r="F546" s="16">
        <f t="shared" si="187"/>
        <v>1</v>
      </c>
    </row>
    <row r="547" spans="6:6" ht="12" hidden="1" x14ac:dyDescent="0.3">
      <c r="F547" s="16">
        <f t="shared" si="187"/>
        <v>1</v>
      </c>
    </row>
    <row r="548" spans="6:6" ht="12" hidden="1" x14ac:dyDescent="0.3">
      <c r="F548" s="16">
        <f t="shared" si="187"/>
        <v>1</v>
      </c>
    </row>
    <row r="549" spans="6:6" ht="12" hidden="1" x14ac:dyDescent="0.3">
      <c r="F549" s="16">
        <f t="shared" si="187"/>
        <v>1</v>
      </c>
    </row>
    <row r="550" spans="6:6" ht="12" hidden="1" x14ac:dyDescent="0.3">
      <c r="F550" s="16">
        <f t="shared" si="187"/>
        <v>1</v>
      </c>
    </row>
    <row r="551" spans="6:6" ht="12" hidden="1" x14ac:dyDescent="0.3">
      <c r="F551" s="16">
        <f t="shared" si="187"/>
        <v>1</v>
      </c>
    </row>
    <row r="552" spans="6:6" ht="12" hidden="1" x14ac:dyDescent="0.3">
      <c r="F552" s="16">
        <f t="shared" si="187"/>
        <v>1</v>
      </c>
    </row>
    <row r="553" spans="6:6" ht="12" hidden="1" x14ac:dyDescent="0.3">
      <c r="F553" s="16">
        <f t="shared" si="187"/>
        <v>1</v>
      </c>
    </row>
    <row r="554" spans="6:6" ht="12" hidden="1" x14ac:dyDescent="0.3">
      <c r="F554" s="16">
        <f t="shared" si="187"/>
        <v>1</v>
      </c>
    </row>
    <row r="555" spans="6:6" ht="12" hidden="1" x14ac:dyDescent="0.3">
      <c r="F555" s="16">
        <f t="shared" si="187"/>
        <v>1</v>
      </c>
    </row>
    <row r="556" spans="6:6" ht="12" hidden="1" x14ac:dyDescent="0.3">
      <c r="F556" s="16">
        <f t="shared" si="187"/>
        <v>1</v>
      </c>
    </row>
    <row r="557" spans="6:6" ht="12" hidden="1" x14ac:dyDescent="0.3">
      <c r="F557" s="16">
        <f t="shared" si="187"/>
        <v>1</v>
      </c>
    </row>
    <row r="558" spans="6:6" ht="12" hidden="1" x14ac:dyDescent="0.3">
      <c r="F558" s="16">
        <f t="shared" si="187"/>
        <v>1</v>
      </c>
    </row>
    <row r="559" spans="6:6" ht="12" hidden="1" x14ac:dyDescent="0.3">
      <c r="F559" s="16">
        <f t="shared" si="187"/>
        <v>1</v>
      </c>
    </row>
    <row r="560" spans="6:6" ht="12" hidden="1" x14ac:dyDescent="0.3">
      <c r="F560" s="16">
        <f t="shared" si="187"/>
        <v>1</v>
      </c>
    </row>
    <row r="561" spans="6:6" ht="12" hidden="1" x14ac:dyDescent="0.3">
      <c r="F561" s="16">
        <f t="shared" si="187"/>
        <v>1</v>
      </c>
    </row>
    <row r="562" spans="6:6" ht="12" hidden="1" x14ac:dyDescent="0.3">
      <c r="F562" s="16">
        <f t="shared" si="187"/>
        <v>1</v>
      </c>
    </row>
    <row r="563" spans="6:6" ht="12" hidden="1" x14ac:dyDescent="0.3">
      <c r="F563" s="16">
        <f t="shared" si="187"/>
        <v>1</v>
      </c>
    </row>
    <row r="564" spans="6:6" ht="12" hidden="1" x14ac:dyDescent="0.3">
      <c r="F564" s="16">
        <f t="shared" si="187"/>
        <v>1</v>
      </c>
    </row>
    <row r="565" spans="6:6" ht="12" hidden="1" x14ac:dyDescent="0.3">
      <c r="F565" s="16">
        <f t="shared" si="187"/>
        <v>1</v>
      </c>
    </row>
    <row r="566" spans="6:6" ht="12" hidden="1" x14ac:dyDescent="0.3">
      <c r="F566" s="16">
        <f t="shared" si="187"/>
        <v>1</v>
      </c>
    </row>
    <row r="567" spans="6:6" ht="12" hidden="1" x14ac:dyDescent="0.3">
      <c r="F567" s="16">
        <f t="shared" si="187"/>
        <v>1</v>
      </c>
    </row>
    <row r="568" spans="6:6" ht="12" hidden="1" x14ac:dyDescent="0.3">
      <c r="F568" s="16">
        <f t="shared" si="187"/>
        <v>1</v>
      </c>
    </row>
    <row r="569" spans="6:6" ht="12" hidden="1" x14ac:dyDescent="0.3">
      <c r="F569" s="16">
        <f t="shared" si="187"/>
        <v>1</v>
      </c>
    </row>
    <row r="570" spans="6:6" ht="12" hidden="1" x14ac:dyDescent="0.3">
      <c r="F570" s="16">
        <f t="shared" si="187"/>
        <v>1</v>
      </c>
    </row>
    <row r="571" spans="6:6" ht="12" hidden="1" x14ac:dyDescent="0.3">
      <c r="F571" s="16">
        <f t="shared" si="187"/>
        <v>1</v>
      </c>
    </row>
    <row r="572" spans="6:6" ht="12" hidden="1" x14ac:dyDescent="0.3">
      <c r="F572" s="16">
        <f t="shared" si="187"/>
        <v>1</v>
      </c>
    </row>
    <row r="573" spans="6:6" ht="12" hidden="1" x14ac:dyDescent="0.3">
      <c r="F573" s="16">
        <f t="shared" si="187"/>
        <v>1</v>
      </c>
    </row>
    <row r="574" spans="6:6" ht="12" hidden="1" x14ac:dyDescent="0.3">
      <c r="F574" s="16">
        <f t="shared" si="187"/>
        <v>1</v>
      </c>
    </row>
    <row r="575" spans="6:6" ht="12" hidden="1" x14ac:dyDescent="0.3">
      <c r="F575" s="16">
        <f t="shared" si="187"/>
        <v>1</v>
      </c>
    </row>
    <row r="576" spans="6:6" ht="12" hidden="1" x14ac:dyDescent="0.3">
      <c r="F576" s="16">
        <f t="shared" si="187"/>
        <v>1</v>
      </c>
    </row>
    <row r="577" spans="6:6" ht="12" hidden="1" x14ac:dyDescent="0.3">
      <c r="F577" s="16">
        <f t="shared" si="187"/>
        <v>1</v>
      </c>
    </row>
    <row r="578" spans="6:6" ht="12" hidden="1" x14ac:dyDescent="0.3">
      <c r="F578" s="16">
        <f t="shared" si="187"/>
        <v>1</v>
      </c>
    </row>
    <row r="579" spans="6:6" ht="12" hidden="1" x14ac:dyDescent="0.3">
      <c r="F579" s="16">
        <f t="shared" si="187"/>
        <v>1</v>
      </c>
    </row>
    <row r="580" spans="6:6" ht="12" hidden="1" x14ac:dyDescent="0.3">
      <c r="F580" s="16">
        <f t="shared" si="187"/>
        <v>1</v>
      </c>
    </row>
    <row r="581" spans="6:6" ht="12" hidden="1" x14ac:dyDescent="0.3">
      <c r="F581" s="16">
        <f t="shared" si="187"/>
        <v>1</v>
      </c>
    </row>
    <row r="582" spans="6:6" ht="12" hidden="1" x14ac:dyDescent="0.3">
      <c r="F582" s="16">
        <f t="shared" si="187"/>
        <v>1</v>
      </c>
    </row>
    <row r="583" spans="6:6" ht="12" hidden="1" x14ac:dyDescent="0.3">
      <c r="F583" s="16">
        <f t="shared" si="187"/>
        <v>1</v>
      </c>
    </row>
    <row r="584" spans="6:6" ht="12" hidden="1" x14ac:dyDescent="0.3">
      <c r="F584" s="16">
        <f t="shared" si="187"/>
        <v>1</v>
      </c>
    </row>
    <row r="585" spans="6:6" ht="12" hidden="1" x14ac:dyDescent="0.3">
      <c r="F585" s="16">
        <f t="shared" si="187"/>
        <v>1</v>
      </c>
    </row>
    <row r="586" spans="6:6" ht="12" hidden="1" x14ac:dyDescent="0.3">
      <c r="F586" s="16">
        <f t="shared" si="187"/>
        <v>1</v>
      </c>
    </row>
    <row r="587" spans="6:6" ht="12" hidden="1" x14ac:dyDescent="0.3">
      <c r="F587" s="16">
        <f t="shared" si="187"/>
        <v>1</v>
      </c>
    </row>
    <row r="588" spans="6:6" ht="12" hidden="1" x14ac:dyDescent="0.3">
      <c r="F588" s="16">
        <f t="shared" si="187"/>
        <v>1</v>
      </c>
    </row>
    <row r="589" spans="6:6" ht="12" hidden="1" x14ac:dyDescent="0.3">
      <c r="F589" s="16">
        <f t="shared" si="187"/>
        <v>1</v>
      </c>
    </row>
    <row r="590" spans="6:6" ht="12" hidden="1" x14ac:dyDescent="0.3">
      <c r="F590" s="16">
        <f t="shared" si="187"/>
        <v>1</v>
      </c>
    </row>
    <row r="591" spans="6:6" ht="12" hidden="1" x14ac:dyDescent="0.3">
      <c r="F591" s="16">
        <f t="shared" si="187"/>
        <v>1</v>
      </c>
    </row>
    <row r="592" spans="6:6" ht="12" hidden="1" x14ac:dyDescent="0.3">
      <c r="F592" s="16">
        <f t="shared" si="187"/>
        <v>1</v>
      </c>
    </row>
    <row r="593" spans="6:6" ht="12" hidden="1" x14ac:dyDescent="0.3">
      <c r="F593" s="16">
        <f t="shared" si="187"/>
        <v>1</v>
      </c>
    </row>
    <row r="594" spans="6:6" ht="12" hidden="1" x14ac:dyDescent="0.3">
      <c r="F594" s="16">
        <f t="shared" si="187"/>
        <v>1</v>
      </c>
    </row>
    <row r="595" spans="6:6" ht="12" hidden="1" x14ac:dyDescent="0.3">
      <c r="F595" s="16">
        <f t="shared" si="187"/>
        <v>1</v>
      </c>
    </row>
    <row r="596" spans="6:6" ht="12" hidden="1" x14ac:dyDescent="0.3">
      <c r="F596" s="16">
        <f t="shared" si="187"/>
        <v>1</v>
      </c>
    </row>
    <row r="597" spans="6:6" ht="12" hidden="1" x14ac:dyDescent="0.3">
      <c r="F597" s="16">
        <f t="shared" si="187"/>
        <v>1</v>
      </c>
    </row>
    <row r="598" spans="6:6" ht="12" hidden="1" x14ac:dyDescent="0.3">
      <c r="F598" s="16">
        <f t="shared" si="187"/>
        <v>1</v>
      </c>
    </row>
    <row r="599" spans="6:6" ht="12" hidden="1" x14ac:dyDescent="0.3">
      <c r="F599" s="16">
        <f t="shared" ref="F599:F662" si="188">IF(ISBLANK(B209), 1,IF(OR(D599=$E$405,D599=$E$406,D599=$E$407,D599=$E$408,D599=$E$409),1,0))</f>
        <v>1</v>
      </c>
    </row>
    <row r="600" spans="6:6" ht="12" hidden="1" x14ac:dyDescent="0.3">
      <c r="F600" s="16">
        <f t="shared" si="188"/>
        <v>1</v>
      </c>
    </row>
    <row r="601" spans="6:6" ht="12" hidden="1" x14ac:dyDescent="0.3">
      <c r="F601" s="16">
        <f t="shared" si="188"/>
        <v>1</v>
      </c>
    </row>
    <row r="602" spans="6:6" ht="12" hidden="1" x14ac:dyDescent="0.3">
      <c r="F602" s="16">
        <f t="shared" si="188"/>
        <v>1</v>
      </c>
    </row>
    <row r="603" spans="6:6" ht="12" hidden="1" x14ac:dyDescent="0.3">
      <c r="F603" s="16">
        <f t="shared" si="188"/>
        <v>1</v>
      </c>
    </row>
    <row r="604" spans="6:6" ht="12" hidden="1" x14ac:dyDescent="0.3">
      <c r="F604" s="16">
        <f t="shared" si="188"/>
        <v>1</v>
      </c>
    </row>
    <row r="605" spans="6:6" ht="12" hidden="1" x14ac:dyDescent="0.3">
      <c r="F605" s="16">
        <f t="shared" si="188"/>
        <v>1</v>
      </c>
    </row>
    <row r="606" spans="6:6" ht="12" hidden="1" x14ac:dyDescent="0.3">
      <c r="F606" s="16">
        <f t="shared" si="188"/>
        <v>1</v>
      </c>
    </row>
    <row r="607" spans="6:6" ht="12" hidden="1" x14ac:dyDescent="0.3">
      <c r="F607" s="16">
        <f t="shared" si="188"/>
        <v>1</v>
      </c>
    </row>
    <row r="608" spans="6:6" ht="12" hidden="1" x14ac:dyDescent="0.3">
      <c r="F608" s="16">
        <f t="shared" si="188"/>
        <v>1</v>
      </c>
    </row>
    <row r="609" spans="6:6" ht="12" hidden="1" x14ac:dyDescent="0.3">
      <c r="F609" s="16">
        <f t="shared" si="188"/>
        <v>1</v>
      </c>
    </row>
    <row r="610" spans="6:6" ht="12" hidden="1" x14ac:dyDescent="0.3">
      <c r="F610" s="16">
        <f t="shared" si="188"/>
        <v>1</v>
      </c>
    </row>
    <row r="611" spans="6:6" ht="12" hidden="1" x14ac:dyDescent="0.3">
      <c r="F611" s="16">
        <f t="shared" si="188"/>
        <v>1</v>
      </c>
    </row>
    <row r="612" spans="6:6" ht="12" hidden="1" x14ac:dyDescent="0.3">
      <c r="F612" s="16">
        <f t="shared" si="188"/>
        <v>1</v>
      </c>
    </row>
    <row r="613" spans="6:6" ht="12" hidden="1" x14ac:dyDescent="0.3">
      <c r="F613" s="16">
        <f t="shared" si="188"/>
        <v>1</v>
      </c>
    </row>
    <row r="614" spans="6:6" ht="12" hidden="1" x14ac:dyDescent="0.3">
      <c r="F614" s="16">
        <f t="shared" si="188"/>
        <v>1</v>
      </c>
    </row>
    <row r="615" spans="6:6" ht="12" hidden="1" x14ac:dyDescent="0.3">
      <c r="F615" s="16">
        <f t="shared" si="188"/>
        <v>1</v>
      </c>
    </row>
    <row r="616" spans="6:6" ht="12" hidden="1" x14ac:dyDescent="0.3">
      <c r="F616" s="16">
        <f t="shared" si="188"/>
        <v>1</v>
      </c>
    </row>
    <row r="617" spans="6:6" ht="12" hidden="1" x14ac:dyDescent="0.3">
      <c r="F617" s="16">
        <f t="shared" si="188"/>
        <v>1</v>
      </c>
    </row>
    <row r="618" spans="6:6" ht="12" hidden="1" x14ac:dyDescent="0.3">
      <c r="F618" s="16">
        <f t="shared" si="188"/>
        <v>1</v>
      </c>
    </row>
    <row r="619" spans="6:6" ht="12" hidden="1" x14ac:dyDescent="0.3">
      <c r="F619" s="16">
        <f t="shared" si="188"/>
        <v>1</v>
      </c>
    </row>
    <row r="620" spans="6:6" ht="12" hidden="1" x14ac:dyDescent="0.3">
      <c r="F620" s="16">
        <f t="shared" si="188"/>
        <v>1</v>
      </c>
    </row>
    <row r="621" spans="6:6" ht="12" hidden="1" x14ac:dyDescent="0.3">
      <c r="F621" s="16">
        <f t="shared" si="188"/>
        <v>1</v>
      </c>
    </row>
    <row r="622" spans="6:6" ht="12" hidden="1" x14ac:dyDescent="0.3">
      <c r="F622" s="16">
        <f t="shared" si="188"/>
        <v>1</v>
      </c>
    </row>
    <row r="623" spans="6:6" ht="12" hidden="1" x14ac:dyDescent="0.3">
      <c r="F623" s="16">
        <f t="shared" si="188"/>
        <v>1</v>
      </c>
    </row>
    <row r="624" spans="6:6" ht="12" hidden="1" x14ac:dyDescent="0.3">
      <c r="F624" s="16">
        <f t="shared" si="188"/>
        <v>1</v>
      </c>
    </row>
    <row r="625" spans="6:6" ht="12" hidden="1" x14ac:dyDescent="0.3">
      <c r="F625" s="16">
        <f t="shared" si="188"/>
        <v>1</v>
      </c>
    </row>
    <row r="626" spans="6:6" ht="12" hidden="1" x14ac:dyDescent="0.3">
      <c r="F626" s="16">
        <f t="shared" si="188"/>
        <v>1</v>
      </c>
    </row>
    <row r="627" spans="6:6" ht="12" hidden="1" x14ac:dyDescent="0.3">
      <c r="F627" s="16">
        <f t="shared" si="188"/>
        <v>1</v>
      </c>
    </row>
    <row r="628" spans="6:6" ht="12" hidden="1" x14ac:dyDescent="0.3">
      <c r="F628" s="16">
        <f t="shared" si="188"/>
        <v>1</v>
      </c>
    </row>
    <row r="629" spans="6:6" ht="12" hidden="1" x14ac:dyDescent="0.3">
      <c r="F629" s="16">
        <f t="shared" si="188"/>
        <v>1</v>
      </c>
    </row>
    <row r="630" spans="6:6" ht="12" hidden="1" x14ac:dyDescent="0.3">
      <c r="F630" s="16">
        <f t="shared" si="188"/>
        <v>1</v>
      </c>
    </row>
    <row r="631" spans="6:6" ht="12" hidden="1" x14ac:dyDescent="0.3">
      <c r="F631" s="16">
        <f t="shared" si="188"/>
        <v>1</v>
      </c>
    </row>
    <row r="632" spans="6:6" ht="12" hidden="1" x14ac:dyDescent="0.3">
      <c r="F632" s="16">
        <f t="shared" si="188"/>
        <v>1</v>
      </c>
    </row>
    <row r="633" spans="6:6" ht="12" hidden="1" x14ac:dyDescent="0.3">
      <c r="F633" s="16">
        <f t="shared" si="188"/>
        <v>1</v>
      </c>
    </row>
    <row r="634" spans="6:6" ht="12" hidden="1" x14ac:dyDescent="0.3">
      <c r="F634" s="16">
        <f t="shared" si="188"/>
        <v>1</v>
      </c>
    </row>
    <row r="635" spans="6:6" ht="12" hidden="1" x14ac:dyDescent="0.3">
      <c r="F635" s="16">
        <f t="shared" si="188"/>
        <v>1</v>
      </c>
    </row>
    <row r="636" spans="6:6" ht="12" hidden="1" x14ac:dyDescent="0.3">
      <c r="F636" s="16">
        <f t="shared" si="188"/>
        <v>1</v>
      </c>
    </row>
    <row r="637" spans="6:6" ht="12" hidden="1" x14ac:dyDescent="0.3">
      <c r="F637" s="16">
        <f t="shared" si="188"/>
        <v>1</v>
      </c>
    </row>
    <row r="638" spans="6:6" ht="12" hidden="1" x14ac:dyDescent="0.3">
      <c r="F638" s="16">
        <f t="shared" si="188"/>
        <v>1</v>
      </c>
    </row>
    <row r="639" spans="6:6" ht="12" hidden="1" x14ac:dyDescent="0.3">
      <c r="F639" s="16">
        <f t="shared" si="188"/>
        <v>1</v>
      </c>
    </row>
    <row r="640" spans="6:6" ht="12" hidden="1" x14ac:dyDescent="0.3">
      <c r="F640" s="16">
        <f t="shared" si="188"/>
        <v>1</v>
      </c>
    </row>
    <row r="641" spans="6:6" ht="12" hidden="1" x14ac:dyDescent="0.3">
      <c r="F641" s="16">
        <f t="shared" si="188"/>
        <v>1</v>
      </c>
    </row>
    <row r="642" spans="6:6" ht="12" hidden="1" x14ac:dyDescent="0.3">
      <c r="F642" s="16">
        <f t="shared" si="188"/>
        <v>1</v>
      </c>
    </row>
    <row r="643" spans="6:6" ht="12" hidden="1" x14ac:dyDescent="0.3">
      <c r="F643" s="16">
        <f t="shared" si="188"/>
        <v>1</v>
      </c>
    </row>
    <row r="644" spans="6:6" ht="12" hidden="1" x14ac:dyDescent="0.3">
      <c r="F644" s="16">
        <f t="shared" si="188"/>
        <v>1</v>
      </c>
    </row>
    <row r="645" spans="6:6" ht="12" hidden="1" x14ac:dyDescent="0.3">
      <c r="F645" s="16">
        <f t="shared" si="188"/>
        <v>1</v>
      </c>
    </row>
    <row r="646" spans="6:6" ht="12" hidden="1" x14ac:dyDescent="0.3">
      <c r="F646" s="16">
        <f t="shared" si="188"/>
        <v>1</v>
      </c>
    </row>
    <row r="647" spans="6:6" ht="12" hidden="1" x14ac:dyDescent="0.3">
      <c r="F647" s="16">
        <f t="shared" si="188"/>
        <v>1</v>
      </c>
    </row>
    <row r="648" spans="6:6" ht="12" hidden="1" x14ac:dyDescent="0.3">
      <c r="F648" s="16">
        <f t="shared" si="188"/>
        <v>1</v>
      </c>
    </row>
    <row r="649" spans="6:6" ht="12" hidden="1" x14ac:dyDescent="0.3">
      <c r="F649" s="16">
        <f t="shared" si="188"/>
        <v>1</v>
      </c>
    </row>
    <row r="650" spans="6:6" ht="12" hidden="1" x14ac:dyDescent="0.3">
      <c r="F650" s="16">
        <f t="shared" si="188"/>
        <v>1</v>
      </c>
    </row>
    <row r="651" spans="6:6" ht="12" hidden="1" x14ac:dyDescent="0.3">
      <c r="F651" s="16">
        <f t="shared" si="188"/>
        <v>1</v>
      </c>
    </row>
    <row r="652" spans="6:6" ht="12" hidden="1" x14ac:dyDescent="0.3">
      <c r="F652" s="16">
        <f t="shared" si="188"/>
        <v>1</v>
      </c>
    </row>
    <row r="653" spans="6:6" ht="12" hidden="1" x14ac:dyDescent="0.3">
      <c r="F653" s="16">
        <f t="shared" si="188"/>
        <v>1</v>
      </c>
    </row>
    <row r="654" spans="6:6" ht="12" hidden="1" x14ac:dyDescent="0.3">
      <c r="F654" s="16">
        <f t="shared" si="188"/>
        <v>1</v>
      </c>
    </row>
    <row r="655" spans="6:6" ht="12" hidden="1" x14ac:dyDescent="0.3">
      <c r="F655" s="16">
        <f t="shared" si="188"/>
        <v>1</v>
      </c>
    </row>
    <row r="656" spans="6:6" ht="12" hidden="1" x14ac:dyDescent="0.3">
      <c r="F656" s="16">
        <f t="shared" si="188"/>
        <v>1</v>
      </c>
    </row>
    <row r="657" spans="6:6" ht="12" hidden="1" x14ac:dyDescent="0.3">
      <c r="F657" s="16">
        <f t="shared" si="188"/>
        <v>1</v>
      </c>
    </row>
    <row r="658" spans="6:6" ht="12" hidden="1" x14ac:dyDescent="0.3">
      <c r="F658" s="16">
        <f t="shared" si="188"/>
        <v>1</v>
      </c>
    </row>
    <row r="659" spans="6:6" ht="12" hidden="1" x14ac:dyDescent="0.3">
      <c r="F659" s="16">
        <f t="shared" si="188"/>
        <v>1</v>
      </c>
    </row>
    <row r="660" spans="6:6" ht="12" hidden="1" x14ac:dyDescent="0.3">
      <c r="F660" s="16">
        <f t="shared" si="188"/>
        <v>1</v>
      </c>
    </row>
    <row r="661" spans="6:6" ht="12" hidden="1" x14ac:dyDescent="0.3">
      <c r="F661" s="16">
        <f t="shared" si="188"/>
        <v>1</v>
      </c>
    </row>
    <row r="662" spans="6:6" ht="12" hidden="1" x14ac:dyDescent="0.3">
      <c r="F662" s="16">
        <f t="shared" si="188"/>
        <v>1</v>
      </c>
    </row>
    <row r="663" spans="6:6" ht="12" hidden="1" x14ac:dyDescent="0.3">
      <c r="F663" s="16">
        <f t="shared" ref="F663:F705" si="189">IF(ISBLANK(B273), 1,IF(OR(D663=$E$405,D663=$E$406,D663=$E$407,D663=$E$408,D663=$E$409),1,0))</f>
        <v>1</v>
      </c>
    </row>
    <row r="664" spans="6:6" ht="12" hidden="1" x14ac:dyDescent="0.3">
      <c r="F664" s="16">
        <f t="shared" si="189"/>
        <v>1</v>
      </c>
    </row>
    <row r="665" spans="6:6" ht="12" hidden="1" x14ac:dyDescent="0.3">
      <c r="F665" s="16">
        <f t="shared" si="189"/>
        <v>1</v>
      </c>
    </row>
    <row r="666" spans="6:6" ht="12" hidden="1" x14ac:dyDescent="0.3">
      <c r="F666" s="16">
        <f t="shared" si="189"/>
        <v>1</v>
      </c>
    </row>
    <row r="667" spans="6:6" ht="12" hidden="1" x14ac:dyDescent="0.3">
      <c r="F667" s="16">
        <f t="shared" si="189"/>
        <v>1</v>
      </c>
    </row>
    <row r="668" spans="6:6" ht="12" hidden="1" x14ac:dyDescent="0.3">
      <c r="F668" s="16">
        <f t="shared" si="189"/>
        <v>1</v>
      </c>
    </row>
    <row r="669" spans="6:6" ht="12" hidden="1" x14ac:dyDescent="0.3">
      <c r="F669" s="16">
        <f t="shared" si="189"/>
        <v>1</v>
      </c>
    </row>
    <row r="670" spans="6:6" ht="12" hidden="1" x14ac:dyDescent="0.3">
      <c r="F670" s="16">
        <f t="shared" si="189"/>
        <v>1</v>
      </c>
    </row>
    <row r="671" spans="6:6" ht="12" hidden="1" x14ac:dyDescent="0.3">
      <c r="F671" s="16">
        <f t="shared" si="189"/>
        <v>1</v>
      </c>
    </row>
    <row r="672" spans="6:6" ht="12" hidden="1" x14ac:dyDescent="0.3">
      <c r="F672" s="16">
        <f t="shared" si="189"/>
        <v>1</v>
      </c>
    </row>
    <row r="673" spans="6:6" ht="12" hidden="1" x14ac:dyDescent="0.3">
      <c r="F673" s="16">
        <f t="shared" si="189"/>
        <v>1</v>
      </c>
    </row>
    <row r="674" spans="6:6" ht="12" hidden="1" x14ac:dyDescent="0.3">
      <c r="F674" s="16">
        <f t="shared" si="189"/>
        <v>1</v>
      </c>
    </row>
    <row r="675" spans="6:6" ht="12" hidden="1" x14ac:dyDescent="0.3">
      <c r="F675" s="16">
        <f t="shared" si="189"/>
        <v>1</v>
      </c>
    </row>
    <row r="676" spans="6:6" ht="12" hidden="1" x14ac:dyDescent="0.3">
      <c r="F676" s="16">
        <f t="shared" si="189"/>
        <v>1</v>
      </c>
    </row>
    <row r="677" spans="6:6" ht="12" hidden="1" x14ac:dyDescent="0.3">
      <c r="F677" s="16">
        <f t="shared" si="189"/>
        <v>1</v>
      </c>
    </row>
    <row r="678" spans="6:6" ht="12" hidden="1" x14ac:dyDescent="0.3">
      <c r="F678" s="16">
        <f t="shared" si="189"/>
        <v>1</v>
      </c>
    </row>
    <row r="679" spans="6:6" ht="12" hidden="1" x14ac:dyDescent="0.3">
      <c r="F679" s="16">
        <f t="shared" si="189"/>
        <v>1</v>
      </c>
    </row>
    <row r="680" spans="6:6" ht="12" hidden="1" x14ac:dyDescent="0.3">
      <c r="F680" s="16">
        <f t="shared" si="189"/>
        <v>1</v>
      </c>
    </row>
    <row r="681" spans="6:6" ht="12" hidden="1" x14ac:dyDescent="0.3">
      <c r="F681" s="16">
        <f t="shared" si="189"/>
        <v>1</v>
      </c>
    </row>
    <row r="682" spans="6:6" ht="12" hidden="1" x14ac:dyDescent="0.3">
      <c r="F682" s="16">
        <f t="shared" si="189"/>
        <v>1</v>
      </c>
    </row>
    <row r="683" spans="6:6" ht="12" hidden="1" x14ac:dyDescent="0.3">
      <c r="F683" s="16">
        <f t="shared" si="189"/>
        <v>1</v>
      </c>
    </row>
    <row r="684" spans="6:6" ht="12" hidden="1" x14ac:dyDescent="0.3">
      <c r="F684" s="16">
        <f t="shared" si="189"/>
        <v>1</v>
      </c>
    </row>
    <row r="685" spans="6:6" ht="12" hidden="1" x14ac:dyDescent="0.3">
      <c r="F685" s="16">
        <f t="shared" si="189"/>
        <v>1</v>
      </c>
    </row>
    <row r="686" spans="6:6" ht="12" hidden="1" x14ac:dyDescent="0.3">
      <c r="F686" s="16">
        <f t="shared" si="189"/>
        <v>1</v>
      </c>
    </row>
    <row r="687" spans="6:6" ht="12" hidden="1" x14ac:dyDescent="0.3">
      <c r="F687" s="16">
        <f t="shared" si="189"/>
        <v>1</v>
      </c>
    </row>
    <row r="688" spans="6:6" ht="12" hidden="1" x14ac:dyDescent="0.3">
      <c r="F688" s="16">
        <f t="shared" si="189"/>
        <v>1</v>
      </c>
    </row>
    <row r="689" spans="6:6" ht="12" hidden="1" x14ac:dyDescent="0.3">
      <c r="F689" s="16">
        <f t="shared" si="189"/>
        <v>1</v>
      </c>
    </row>
    <row r="690" spans="6:6" ht="12" hidden="1" x14ac:dyDescent="0.3">
      <c r="F690" s="16">
        <f t="shared" si="189"/>
        <v>1</v>
      </c>
    </row>
    <row r="691" spans="6:6" ht="12" hidden="1" x14ac:dyDescent="0.3">
      <c r="F691" s="16">
        <f t="shared" si="189"/>
        <v>1</v>
      </c>
    </row>
    <row r="692" spans="6:6" ht="12" hidden="1" x14ac:dyDescent="0.3">
      <c r="F692" s="16">
        <f t="shared" si="189"/>
        <v>1</v>
      </c>
    </row>
    <row r="693" spans="6:6" ht="12" hidden="1" x14ac:dyDescent="0.3">
      <c r="F693" s="16">
        <f t="shared" si="189"/>
        <v>1</v>
      </c>
    </row>
    <row r="694" spans="6:6" ht="12" hidden="1" x14ac:dyDescent="0.3">
      <c r="F694" s="16">
        <f t="shared" si="189"/>
        <v>1</v>
      </c>
    </row>
    <row r="695" spans="6:6" ht="12" hidden="1" x14ac:dyDescent="0.3">
      <c r="F695" s="16">
        <f t="shared" si="189"/>
        <v>1</v>
      </c>
    </row>
    <row r="696" spans="6:6" ht="12" hidden="1" x14ac:dyDescent="0.3">
      <c r="F696" s="16">
        <f t="shared" si="189"/>
        <v>1</v>
      </c>
    </row>
    <row r="697" spans="6:6" ht="12" hidden="1" x14ac:dyDescent="0.3">
      <c r="F697" s="16">
        <f t="shared" si="189"/>
        <v>1</v>
      </c>
    </row>
    <row r="698" spans="6:6" ht="12" hidden="1" x14ac:dyDescent="0.3">
      <c r="F698" s="16">
        <f t="shared" si="189"/>
        <v>1</v>
      </c>
    </row>
    <row r="699" spans="6:6" ht="12" hidden="1" x14ac:dyDescent="0.3">
      <c r="F699" s="16">
        <f t="shared" si="189"/>
        <v>1</v>
      </c>
    </row>
    <row r="700" spans="6:6" ht="12" hidden="1" x14ac:dyDescent="0.3">
      <c r="F700" s="16">
        <f t="shared" si="189"/>
        <v>1</v>
      </c>
    </row>
    <row r="701" spans="6:6" ht="12" hidden="1" x14ac:dyDescent="0.3">
      <c r="F701" s="16">
        <f t="shared" si="189"/>
        <v>1</v>
      </c>
    </row>
    <row r="702" spans="6:6" ht="12" hidden="1" x14ac:dyDescent="0.3">
      <c r="F702" s="16">
        <f t="shared" si="189"/>
        <v>1</v>
      </c>
    </row>
    <row r="703" spans="6:6" ht="12" hidden="1" x14ac:dyDescent="0.3">
      <c r="F703" s="16">
        <f t="shared" si="189"/>
        <v>1</v>
      </c>
    </row>
    <row r="704" spans="6:6" ht="12" hidden="1" x14ac:dyDescent="0.3">
      <c r="F704" s="16">
        <f t="shared" si="189"/>
        <v>1</v>
      </c>
    </row>
    <row r="705" spans="6:6" ht="12" hidden="1" x14ac:dyDescent="0.3">
      <c r="F705" s="16">
        <f t="shared" si="189"/>
        <v>1</v>
      </c>
    </row>
    <row r="706" spans="6:6" ht="12" x14ac:dyDescent="0.3">
      <c r="F706" s="16"/>
    </row>
    <row r="707" spans="6:6" ht="12" x14ac:dyDescent="0.3">
      <c r="F707" s="16"/>
    </row>
    <row r="708" spans="6:6" ht="12" x14ac:dyDescent="0.3">
      <c r="F708" s="16"/>
    </row>
    <row r="709" spans="6:6" ht="12" x14ac:dyDescent="0.3">
      <c r="F709" s="16"/>
    </row>
    <row r="710" spans="6:6" ht="12" x14ac:dyDescent="0.3">
      <c r="F710" s="16"/>
    </row>
    <row r="711" spans="6:6" ht="12" x14ac:dyDescent="0.3">
      <c r="F711" s="16"/>
    </row>
    <row r="712" spans="6:6" ht="12" x14ac:dyDescent="0.3">
      <c r="F712" s="16"/>
    </row>
    <row r="713" spans="6:6" ht="12" x14ac:dyDescent="0.3">
      <c r="F713" s="16"/>
    </row>
    <row r="714" spans="6:6" ht="12" x14ac:dyDescent="0.3">
      <c r="F714" s="16"/>
    </row>
    <row r="715" spans="6:6" ht="12" x14ac:dyDescent="0.3">
      <c r="F715" s="16"/>
    </row>
    <row r="716" spans="6:6" ht="12" x14ac:dyDescent="0.3">
      <c r="F716" s="16"/>
    </row>
    <row r="717" spans="6:6" ht="12" x14ac:dyDescent="0.3">
      <c r="F717" s="16"/>
    </row>
    <row r="718" spans="6:6" ht="12" x14ac:dyDescent="0.3">
      <c r="F718" s="16"/>
    </row>
    <row r="719" spans="6:6" ht="12" x14ac:dyDescent="0.3">
      <c r="F719" s="16"/>
    </row>
    <row r="720" spans="6:6" ht="12" x14ac:dyDescent="0.3">
      <c r="F720" s="16"/>
    </row>
    <row r="721" spans="6:6" ht="12" x14ac:dyDescent="0.3">
      <c r="F721" s="16"/>
    </row>
    <row r="722" spans="6:6" ht="12" x14ac:dyDescent="0.3">
      <c r="F722" s="16"/>
    </row>
    <row r="723" spans="6:6" ht="12" x14ac:dyDescent="0.3">
      <c r="F723" s="16"/>
    </row>
    <row r="724" spans="6:6" ht="12" x14ac:dyDescent="0.3">
      <c r="F724" s="16"/>
    </row>
    <row r="725" spans="6:6" ht="12" x14ac:dyDescent="0.3">
      <c r="F725" s="16"/>
    </row>
    <row r="726" spans="6:6" ht="12" x14ac:dyDescent="0.3">
      <c r="F726" s="16"/>
    </row>
    <row r="727" spans="6:6" ht="12" x14ac:dyDescent="0.3">
      <c r="F727" s="16"/>
    </row>
    <row r="728" spans="6:6" ht="12" x14ac:dyDescent="0.3">
      <c r="F728" s="16"/>
    </row>
    <row r="729" spans="6:6" ht="12" x14ac:dyDescent="0.3">
      <c r="F729" s="16"/>
    </row>
    <row r="730" spans="6:6" ht="12" x14ac:dyDescent="0.3">
      <c r="F730" s="16"/>
    </row>
    <row r="731" spans="6:6" ht="12" x14ac:dyDescent="0.3">
      <c r="F731" s="16"/>
    </row>
    <row r="732" spans="6:6" ht="12" x14ac:dyDescent="0.3">
      <c r="F732" s="16"/>
    </row>
    <row r="733" spans="6:6" ht="12" x14ac:dyDescent="0.3">
      <c r="F733" s="16"/>
    </row>
    <row r="734" spans="6:6" ht="12" x14ac:dyDescent="0.3">
      <c r="F734" s="16"/>
    </row>
    <row r="735" spans="6:6" ht="12" x14ac:dyDescent="0.3">
      <c r="F735" s="16"/>
    </row>
    <row r="736" spans="6:6" ht="12" x14ac:dyDescent="0.3">
      <c r="F736" s="16"/>
    </row>
    <row r="737" spans="6:6" ht="12" x14ac:dyDescent="0.3">
      <c r="F737" s="16"/>
    </row>
    <row r="738" spans="6:6" ht="12" x14ac:dyDescent="0.3">
      <c r="F738" s="16"/>
    </row>
    <row r="739" spans="6:6" ht="12" x14ac:dyDescent="0.3">
      <c r="F739" s="16"/>
    </row>
    <row r="740" spans="6:6" ht="12" x14ac:dyDescent="0.3">
      <c r="F740" s="16"/>
    </row>
    <row r="741" spans="6:6" ht="12" x14ac:dyDescent="0.3">
      <c r="F741" s="16"/>
    </row>
    <row r="742" spans="6:6" ht="12" x14ac:dyDescent="0.3">
      <c r="F742" s="16"/>
    </row>
    <row r="743" spans="6:6" ht="12" x14ac:dyDescent="0.3">
      <c r="F743" s="16"/>
    </row>
    <row r="744" spans="6:6" ht="12" x14ac:dyDescent="0.3">
      <c r="F744" s="16"/>
    </row>
    <row r="745" spans="6:6" ht="12" x14ac:dyDescent="0.3">
      <c r="F745" s="16"/>
    </row>
    <row r="746" spans="6:6" ht="12" x14ac:dyDescent="0.3">
      <c r="F746" s="16"/>
    </row>
  </sheetData>
  <mergeCells count="61">
    <mergeCell ref="B2:Q2"/>
    <mergeCell ref="B3:Q3"/>
    <mergeCell ref="B4:Q4"/>
    <mergeCell ref="B6:Q6"/>
    <mergeCell ref="BB12:BB14"/>
    <mergeCell ref="B7:Q7"/>
    <mergeCell ref="C11:D11"/>
    <mergeCell ref="C12:D12"/>
    <mergeCell ref="E11:F12"/>
    <mergeCell ref="G11:H12"/>
    <mergeCell ref="BC3:BD3"/>
    <mergeCell ref="BD12:BD14"/>
    <mergeCell ref="B319:I319"/>
    <mergeCell ref="C320:D320"/>
    <mergeCell ref="E320:F320"/>
    <mergeCell ref="B320:B321"/>
    <mergeCell ref="BC12:BC14"/>
    <mergeCell ref="S12:S14"/>
    <mergeCell ref="T12:T14"/>
    <mergeCell ref="U12:U14"/>
    <mergeCell ref="AS12:AT12"/>
    <mergeCell ref="B361:B366"/>
    <mergeCell ref="C361:C362"/>
    <mergeCell ref="C363:C364"/>
    <mergeCell ref="C365:C366"/>
    <mergeCell ref="B346:B349"/>
    <mergeCell ref="C346:C347"/>
    <mergeCell ref="C348:C349"/>
    <mergeCell ref="B351:B354"/>
    <mergeCell ref="C351:C352"/>
    <mergeCell ref="C353:C354"/>
    <mergeCell ref="B356:B359"/>
    <mergeCell ref="C356:C357"/>
    <mergeCell ref="C358:C359"/>
    <mergeCell ref="B339:J339"/>
    <mergeCell ref="B341:B344"/>
    <mergeCell ref="C341:C342"/>
    <mergeCell ref="C343:C344"/>
    <mergeCell ref="AG12:AR12"/>
    <mergeCell ref="G320:H320"/>
    <mergeCell ref="I320:I321"/>
    <mergeCell ref="T318:T319"/>
    <mergeCell ref="U318:U319"/>
    <mergeCell ref="V318:V319"/>
    <mergeCell ref="J320:P323"/>
    <mergeCell ref="J324:P326"/>
    <mergeCell ref="I333:J336"/>
    <mergeCell ref="M332:Q332"/>
    <mergeCell ref="M333:Q337"/>
    <mergeCell ref="W318:X318"/>
    <mergeCell ref="AU12:AV12"/>
    <mergeCell ref="AF12:AF14"/>
    <mergeCell ref="Y318:Z318"/>
    <mergeCell ref="AE12:AE14"/>
    <mergeCell ref="AD12:AD14"/>
    <mergeCell ref="AW12:BA12"/>
    <mergeCell ref="V12:V14"/>
    <mergeCell ref="W12:Y12"/>
    <mergeCell ref="Z12:AA12"/>
    <mergeCell ref="AB12:AB14"/>
    <mergeCell ref="AC12:AC14"/>
  </mergeCells>
  <dataValidations count="5">
    <dataValidation type="whole" allowBlank="1" showInputMessage="1" showErrorMessage="1" errorTitle="Age Criteria" error="Age is the number of years from the date of original manufacture to the date the remanufacture is completed (rounded to the next higher year). Please enter a whole number." sqref="E15:E315" xr:uid="{00000000-0002-0000-0200-000000000000}">
      <formula1>1</formula1>
      <formula2>100</formula2>
    </dataValidation>
    <dataValidation type="list" allowBlank="1" showInputMessage="1" showErrorMessage="1" sqref="C15:C315" xr:uid="{00000000-0002-0000-0200-000001000000}">
      <formula1>$B$381:$B$382</formula1>
    </dataValidation>
    <dataValidation type="list" allowBlank="1" showInputMessage="1" showErrorMessage="1" sqref="F15:F315" xr:uid="{00000000-0002-0000-0200-000002000000}">
      <formula1>$D$381:$D$383</formula1>
    </dataValidation>
    <dataValidation type="list" allowBlank="1" showInputMessage="1" showErrorMessage="1" sqref="G15:G315" xr:uid="{00000000-0002-0000-0200-000003000000}">
      <formula1>$E$381:$E$385</formula1>
    </dataValidation>
    <dataValidation type="list" allowBlank="1" showInputMessage="1" showErrorMessage="1" sqref="H15:H315" xr:uid="{00000000-0002-0000-0200-000004000000}">
      <formula1>$F$384:$F$385</formula1>
    </dataValidation>
  </dataValidations>
  <printOptions horizontalCentered="1"/>
  <pageMargins left="0.2" right="0.2" top="0.3" bottom="0.6" header="0.3" footer="0.3"/>
  <pageSetup paperSize="5" scale="70" fitToHeight="0" orientation="landscape" r:id="rId1"/>
  <headerFooter>
    <oddFooter>&amp;L&amp;F
&amp;A&amp;RPage &amp;P of &amp;N</oddFooter>
  </headerFooter>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56"/>
  <sheetViews>
    <sheetView zoomScaleNormal="100" workbookViewId="0"/>
  </sheetViews>
  <sheetFormatPr defaultColWidth="9.1796875" defaultRowHeight="12.5" x14ac:dyDescent="0.25"/>
  <cols>
    <col min="1" max="1" width="4.08984375" style="442" customWidth="1"/>
    <col min="2" max="2" width="9.1796875" style="404"/>
    <col min="3" max="3" width="25.54296875" style="404" customWidth="1"/>
    <col min="4" max="4" width="66.54296875" style="404" customWidth="1"/>
    <col min="5" max="5" width="9.1796875" style="404"/>
    <col min="6" max="16384" width="9.1796875" style="439"/>
  </cols>
  <sheetData>
    <row r="1" spans="1:5" x14ac:dyDescent="0.25">
      <c r="A1" s="353"/>
      <c r="B1" s="361"/>
      <c r="C1" s="361"/>
      <c r="D1" s="361"/>
      <c r="E1" s="361"/>
    </row>
    <row r="2" spans="1:5" ht="17.5" x14ac:dyDescent="0.35">
      <c r="A2" s="353"/>
      <c r="B2" s="554" t="s">
        <v>253</v>
      </c>
      <c r="C2" s="554"/>
      <c r="D2" s="554"/>
      <c r="E2" s="554"/>
    </row>
    <row r="3" spans="1:5" ht="20" x14ac:dyDescent="0.4">
      <c r="A3" s="353"/>
      <c r="B3" s="555" t="s">
        <v>254</v>
      </c>
      <c r="C3" s="555"/>
      <c r="D3" s="555"/>
      <c r="E3" s="555"/>
    </row>
    <row r="4" spans="1:5" ht="17.5" x14ac:dyDescent="0.35">
      <c r="A4" s="353"/>
      <c r="B4" s="554" t="s">
        <v>287</v>
      </c>
      <c r="C4" s="554"/>
      <c r="D4" s="554"/>
      <c r="E4" s="554"/>
    </row>
    <row r="5" spans="1:5" x14ac:dyDescent="0.25">
      <c r="A5" s="353"/>
      <c r="B5" s="361"/>
      <c r="C5" s="361"/>
      <c r="D5" s="361"/>
      <c r="E5" s="361"/>
    </row>
    <row r="6" spans="1:5" ht="22.5" customHeight="1" x14ac:dyDescent="0.4">
      <c r="A6" s="353"/>
      <c r="B6" s="666" t="s">
        <v>256</v>
      </c>
      <c r="C6" s="666"/>
      <c r="D6" s="666"/>
      <c r="E6" s="666"/>
    </row>
    <row r="7" spans="1:5" ht="21.75" customHeight="1" x14ac:dyDescent="0.25">
      <c r="A7" s="353"/>
      <c r="B7" s="775" t="s">
        <v>296</v>
      </c>
      <c r="C7" s="775"/>
      <c r="D7" s="775"/>
      <c r="E7" s="775"/>
    </row>
    <row r="8" spans="1:5" x14ac:dyDescent="0.25">
      <c r="A8" s="443"/>
      <c r="B8" s="364"/>
      <c r="C8" s="364"/>
      <c r="D8" s="364"/>
      <c r="E8" s="364"/>
    </row>
    <row r="9" spans="1:5" ht="18" x14ac:dyDescent="0.4">
      <c r="A9" s="444"/>
      <c r="B9" s="366" t="s">
        <v>276</v>
      </c>
      <c r="C9" s="367"/>
      <c r="D9" s="368"/>
      <c r="E9" s="369"/>
    </row>
    <row r="10" spans="1:5" s="440" customFormat="1" ht="13" thickBot="1" x14ac:dyDescent="0.3">
      <c r="A10" s="445"/>
      <c r="B10" s="364"/>
      <c r="C10" s="364"/>
      <c r="D10" s="364"/>
      <c r="E10" s="364"/>
    </row>
    <row r="11" spans="1:5" ht="12.75" customHeight="1" x14ac:dyDescent="0.25">
      <c r="A11" s="446"/>
      <c r="B11" s="364"/>
      <c r="C11" s="378" t="s">
        <v>15</v>
      </c>
      <c r="D11" s="378" t="s">
        <v>16</v>
      </c>
      <c r="E11" s="364"/>
    </row>
    <row r="12" spans="1:5" x14ac:dyDescent="0.25">
      <c r="A12" s="446"/>
      <c r="B12" s="364"/>
      <c r="C12" s="388" t="s">
        <v>12</v>
      </c>
      <c r="D12" s="389" t="s">
        <v>6</v>
      </c>
      <c r="E12" s="364"/>
    </row>
    <row r="13" spans="1:5" x14ac:dyDescent="0.25">
      <c r="A13" s="446"/>
      <c r="B13" s="364"/>
      <c r="C13" s="390" t="s">
        <v>84</v>
      </c>
      <c r="D13" s="391" t="s">
        <v>149</v>
      </c>
      <c r="E13" s="364"/>
    </row>
    <row r="14" spans="1:5" ht="75" x14ac:dyDescent="0.25">
      <c r="A14" s="446"/>
      <c r="B14" s="364"/>
      <c r="C14" s="390" t="s">
        <v>23</v>
      </c>
      <c r="D14" s="396" t="s">
        <v>285</v>
      </c>
      <c r="E14" s="364"/>
    </row>
    <row r="15" spans="1:5" ht="50" x14ac:dyDescent="0.25">
      <c r="A15" s="445"/>
      <c r="B15" s="364"/>
      <c r="C15" s="392" t="s">
        <v>250</v>
      </c>
      <c r="D15" s="393" t="s">
        <v>252</v>
      </c>
      <c r="E15" s="364"/>
    </row>
    <row r="16" spans="1:5" ht="28" x14ac:dyDescent="0.25">
      <c r="A16" s="445"/>
      <c r="B16" s="364"/>
      <c r="C16" s="390" t="s">
        <v>158</v>
      </c>
      <c r="D16" s="391" t="s">
        <v>193</v>
      </c>
      <c r="E16" s="364"/>
    </row>
    <row r="17" spans="1:5" ht="25" x14ac:dyDescent="0.25">
      <c r="A17" s="445"/>
      <c r="B17" s="364"/>
      <c r="C17" s="390" t="s">
        <v>17</v>
      </c>
      <c r="D17" s="394" t="s">
        <v>54</v>
      </c>
      <c r="E17" s="364"/>
    </row>
    <row r="18" spans="1:5" ht="37.5" x14ac:dyDescent="0.25">
      <c r="A18" s="445"/>
      <c r="B18" s="364"/>
      <c r="C18" s="390" t="s">
        <v>0</v>
      </c>
      <c r="D18" s="391" t="s">
        <v>25</v>
      </c>
      <c r="E18" s="364"/>
    </row>
    <row r="19" spans="1:5" ht="50.5" x14ac:dyDescent="0.25">
      <c r="A19" s="445"/>
      <c r="B19" s="364"/>
      <c r="C19" s="395" t="s">
        <v>11</v>
      </c>
      <c r="D19" s="396" t="s">
        <v>282</v>
      </c>
      <c r="E19" s="364"/>
    </row>
    <row r="20" spans="1:5" ht="65.5" customHeight="1" x14ac:dyDescent="0.25">
      <c r="A20" s="445"/>
      <c r="B20" s="364"/>
      <c r="C20" s="395" t="s">
        <v>13</v>
      </c>
      <c r="D20" s="397" t="s">
        <v>283</v>
      </c>
      <c r="E20" s="364"/>
    </row>
    <row r="21" spans="1:5" ht="29" customHeight="1" x14ac:dyDescent="0.25">
      <c r="A21" s="445"/>
      <c r="B21" s="364"/>
      <c r="C21" s="395" t="s">
        <v>294</v>
      </c>
      <c r="D21" s="397" t="s">
        <v>293</v>
      </c>
      <c r="E21" s="364"/>
    </row>
    <row r="22" spans="1:5" ht="50" x14ac:dyDescent="0.25">
      <c r="A22" s="445"/>
      <c r="B22" s="364"/>
      <c r="C22" s="395" t="s">
        <v>1</v>
      </c>
      <c r="D22" s="396" t="s">
        <v>33</v>
      </c>
      <c r="E22" s="364"/>
    </row>
    <row r="23" spans="1:5" ht="37.5" x14ac:dyDescent="0.25">
      <c r="A23" s="445"/>
      <c r="B23" s="364"/>
      <c r="C23" s="395" t="s">
        <v>37</v>
      </c>
      <c r="D23" s="396" t="s">
        <v>38</v>
      </c>
      <c r="E23" s="364"/>
    </row>
    <row r="24" spans="1:5" ht="75" x14ac:dyDescent="0.25">
      <c r="A24" s="445"/>
      <c r="B24" s="364"/>
      <c r="C24" s="398" t="s">
        <v>14</v>
      </c>
      <c r="D24" s="430" t="s">
        <v>259</v>
      </c>
      <c r="E24" s="364"/>
    </row>
    <row r="25" spans="1:5" x14ac:dyDescent="0.25">
      <c r="A25" s="445"/>
      <c r="B25" s="364"/>
      <c r="C25" s="398" t="s">
        <v>29</v>
      </c>
      <c r="D25" s="399" t="s">
        <v>24</v>
      </c>
      <c r="E25" s="364"/>
    </row>
    <row r="26" spans="1:5" ht="39.5" x14ac:dyDescent="0.25">
      <c r="A26" s="445"/>
      <c r="B26" s="364"/>
      <c r="C26" s="398" t="s">
        <v>30</v>
      </c>
      <c r="D26" s="399" t="s">
        <v>18</v>
      </c>
      <c r="E26" s="364"/>
    </row>
    <row r="27" spans="1:5" ht="37.5" x14ac:dyDescent="0.25">
      <c r="A27" s="445"/>
      <c r="B27" s="364"/>
      <c r="C27" s="400" t="s">
        <v>31</v>
      </c>
      <c r="D27" s="401" t="s">
        <v>194</v>
      </c>
      <c r="E27" s="364"/>
    </row>
    <row r="28" spans="1:5" ht="100.5" thickBot="1" x14ac:dyDescent="0.3">
      <c r="A28" s="445"/>
      <c r="B28" s="364"/>
      <c r="C28" s="402" t="s">
        <v>35</v>
      </c>
      <c r="D28" s="403" t="s">
        <v>36</v>
      </c>
      <c r="E28" s="364"/>
    </row>
    <row r="29" spans="1:5" x14ac:dyDescent="0.25">
      <c r="A29" s="445"/>
      <c r="B29" s="364"/>
      <c r="C29" s="364"/>
      <c r="D29" s="364"/>
      <c r="E29" s="364"/>
    </row>
    <row r="30" spans="1:5" x14ac:dyDescent="0.25">
      <c r="A30" s="445"/>
      <c r="B30" s="364"/>
      <c r="C30" s="364"/>
      <c r="D30" s="364"/>
      <c r="E30" s="364"/>
    </row>
    <row r="31" spans="1:5" x14ac:dyDescent="0.25">
      <c r="A31" s="445"/>
      <c r="B31" s="364"/>
      <c r="C31" s="364"/>
      <c r="D31" s="364"/>
      <c r="E31" s="364"/>
    </row>
    <row r="32" spans="1:5" ht="13" x14ac:dyDescent="0.3">
      <c r="A32" s="445"/>
      <c r="B32" s="364"/>
      <c r="C32" s="364"/>
      <c r="D32" s="566" t="s">
        <v>260</v>
      </c>
      <c r="E32" s="566"/>
    </row>
    <row r="33" spans="1:5" ht="12.75" customHeight="1" x14ac:dyDescent="0.25">
      <c r="A33" s="445"/>
      <c r="B33" s="364"/>
      <c r="C33" s="364"/>
      <c r="D33" s="662" t="s">
        <v>261</v>
      </c>
      <c r="E33" s="662"/>
    </row>
    <row r="34" spans="1:5" x14ac:dyDescent="0.25">
      <c r="A34" s="445"/>
      <c r="B34" s="364"/>
      <c r="C34" s="364"/>
      <c r="D34" s="662"/>
      <c r="E34" s="662"/>
    </row>
    <row r="35" spans="1:5" x14ac:dyDescent="0.25">
      <c r="A35" s="445"/>
      <c r="B35" s="364"/>
      <c r="C35" s="364"/>
      <c r="D35" s="662"/>
      <c r="E35" s="662"/>
    </row>
    <row r="36" spans="1:5" x14ac:dyDescent="0.25">
      <c r="A36" s="445"/>
      <c r="B36" s="364"/>
      <c r="C36" s="364"/>
      <c r="D36" s="662"/>
      <c r="E36" s="662"/>
    </row>
    <row r="37" spans="1:5" x14ac:dyDescent="0.25">
      <c r="A37" s="445"/>
      <c r="B37" s="364"/>
      <c r="C37" s="364"/>
      <c r="D37" s="662"/>
      <c r="E37" s="662"/>
    </row>
    <row r="38" spans="1:5" x14ac:dyDescent="0.25">
      <c r="A38" s="445"/>
      <c r="B38" s="364"/>
      <c r="C38" s="364"/>
      <c r="D38" s="662"/>
      <c r="E38" s="662"/>
    </row>
    <row r="39" spans="1:5" x14ac:dyDescent="0.25">
      <c r="A39" s="447"/>
      <c r="B39" s="432"/>
      <c r="C39" s="432"/>
      <c r="D39" s="432"/>
      <c r="E39" s="432"/>
    </row>
    <row r="40" spans="1:5" x14ac:dyDescent="0.25">
      <c r="B40" s="439"/>
      <c r="C40" s="439"/>
      <c r="D40" s="439"/>
      <c r="E40" s="439"/>
    </row>
    <row r="41" spans="1:5" x14ac:dyDescent="0.25">
      <c r="B41" s="439"/>
      <c r="C41" s="439"/>
      <c r="D41" s="439"/>
      <c r="E41" s="439"/>
    </row>
    <row r="42" spans="1:5" x14ac:dyDescent="0.25">
      <c r="B42" s="439"/>
      <c r="C42" s="439"/>
      <c r="D42" s="439"/>
      <c r="E42" s="439"/>
    </row>
    <row r="43" spans="1:5" x14ac:dyDescent="0.25">
      <c r="B43" s="439"/>
      <c r="C43" s="439"/>
      <c r="D43" s="439"/>
      <c r="E43" s="439"/>
    </row>
    <row r="44" spans="1:5" x14ac:dyDescent="0.25">
      <c r="B44" s="439"/>
      <c r="C44" s="439"/>
      <c r="D44" s="439"/>
      <c r="E44" s="439"/>
    </row>
    <row r="45" spans="1:5" x14ac:dyDescent="0.25">
      <c r="B45" s="439"/>
      <c r="C45" s="439"/>
      <c r="D45" s="439"/>
      <c r="E45" s="439"/>
    </row>
    <row r="46" spans="1:5" x14ac:dyDescent="0.25">
      <c r="B46" s="439"/>
      <c r="C46" s="439"/>
      <c r="D46" s="439"/>
      <c r="E46" s="439"/>
    </row>
    <row r="47" spans="1:5" x14ac:dyDescent="0.25">
      <c r="B47" s="439"/>
      <c r="C47" s="439"/>
      <c r="D47" s="439"/>
      <c r="E47" s="439"/>
    </row>
    <row r="48" spans="1:5" x14ac:dyDescent="0.25">
      <c r="B48" s="439"/>
      <c r="C48" s="439"/>
      <c r="D48" s="439"/>
      <c r="E48" s="439"/>
    </row>
    <row r="49" spans="2:5" x14ac:dyDescent="0.25">
      <c r="B49" s="439"/>
      <c r="C49" s="439"/>
      <c r="D49" s="439"/>
      <c r="E49" s="439"/>
    </row>
    <row r="50" spans="2:5" x14ac:dyDescent="0.25">
      <c r="B50" s="439"/>
      <c r="C50" s="439"/>
      <c r="D50" s="439"/>
      <c r="E50" s="439"/>
    </row>
    <row r="51" spans="2:5" x14ac:dyDescent="0.25">
      <c r="B51" s="439"/>
      <c r="C51" s="439"/>
      <c r="D51" s="439"/>
      <c r="E51" s="439"/>
    </row>
    <row r="52" spans="2:5" x14ac:dyDescent="0.25">
      <c r="B52" s="439"/>
      <c r="C52" s="439"/>
      <c r="D52" s="439"/>
      <c r="E52" s="439"/>
    </row>
    <row r="53" spans="2:5" x14ac:dyDescent="0.25">
      <c r="B53" s="439"/>
      <c r="C53" s="439"/>
      <c r="D53" s="439"/>
      <c r="E53" s="439"/>
    </row>
    <row r="54" spans="2:5" x14ac:dyDescent="0.25">
      <c r="B54" s="439"/>
      <c r="C54" s="439"/>
      <c r="D54" s="439"/>
      <c r="E54" s="439"/>
    </row>
    <row r="55" spans="2:5" x14ac:dyDescent="0.25">
      <c r="B55" s="439"/>
      <c r="C55" s="439"/>
      <c r="D55" s="439"/>
      <c r="E55" s="439"/>
    </row>
    <row r="56" spans="2:5" x14ac:dyDescent="0.25">
      <c r="B56" s="439"/>
      <c r="C56" s="439"/>
      <c r="D56" s="439"/>
      <c r="E56" s="439"/>
    </row>
  </sheetData>
  <mergeCells count="7">
    <mergeCell ref="D32:E32"/>
    <mergeCell ref="D33:E38"/>
    <mergeCell ref="B2:E2"/>
    <mergeCell ref="B3:E3"/>
    <mergeCell ref="B4:E4"/>
    <mergeCell ref="B6:E6"/>
    <mergeCell ref="B7:E7"/>
  </mergeCells>
  <phoneticPr fontId="2" type="noConversion"/>
  <printOptions horizontalCentered="1"/>
  <pageMargins left="0.2" right="0.2" top="0.3" bottom="0.6" header="0.3" footer="0.3"/>
  <pageSetup scale="91" fitToHeight="0" orientation="portrait" r:id="rId1"/>
  <headerFooter>
    <oddFooter>&amp;L&amp;F
&amp;A&amp;RPage &amp;P of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00"/>
  <sheetViews>
    <sheetView zoomScaleNormal="100" workbookViewId="0">
      <selection activeCell="A7" sqref="A7:H7"/>
    </sheetView>
  </sheetViews>
  <sheetFormatPr defaultColWidth="9.1796875" defaultRowHeight="13" x14ac:dyDescent="0.3"/>
  <cols>
    <col min="1" max="1" width="3.1796875" style="441" customWidth="1"/>
    <col min="2" max="2" width="21.81640625" style="206" customWidth="1"/>
    <col min="3" max="3" width="24.81640625" style="206" customWidth="1"/>
    <col min="4" max="7" width="17.81640625" style="206" customWidth="1"/>
    <col min="8" max="8" width="17" style="208" customWidth="1"/>
    <col min="9" max="11" width="9.1796875" style="206"/>
    <col min="12" max="12" width="5.1796875" style="206" customWidth="1"/>
    <col min="13" max="13" width="5.54296875" style="206" customWidth="1"/>
    <col min="14" max="16384" width="9.1796875" style="206"/>
  </cols>
  <sheetData>
    <row r="1" spans="1:8" x14ac:dyDescent="0.3">
      <c r="A1" s="353"/>
      <c r="B1" s="361"/>
      <c r="C1" s="361"/>
      <c r="D1" s="361"/>
      <c r="E1" s="361"/>
      <c r="F1" s="677"/>
      <c r="G1" s="676"/>
      <c r="H1" s="676"/>
    </row>
    <row r="2" spans="1:8" ht="17.5" x14ac:dyDescent="0.35">
      <c r="A2" s="353"/>
      <c r="B2" s="554" t="s">
        <v>253</v>
      </c>
      <c r="C2" s="554"/>
      <c r="D2" s="554"/>
      <c r="E2" s="554"/>
      <c r="F2" s="554"/>
      <c r="G2" s="554"/>
      <c r="H2" s="676"/>
    </row>
    <row r="3" spans="1:8" ht="20" x14ac:dyDescent="0.4">
      <c r="A3" s="353"/>
      <c r="B3" s="555" t="s">
        <v>254</v>
      </c>
      <c r="C3" s="555"/>
      <c r="D3" s="555"/>
      <c r="E3" s="555"/>
      <c r="F3" s="555"/>
      <c r="G3" s="555"/>
      <c r="H3" s="676"/>
    </row>
    <row r="4" spans="1:8" ht="17.5" x14ac:dyDescent="0.35">
      <c r="A4" s="353"/>
      <c r="B4" s="554" t="s">
        <v>287</v>
      </c>
      <c r="C4" s="554"/>
      <c r="D4" s="554"/>
      <c r="E4" s="554"/>
      <c r="F4" s="554"/>
      <c r="G4" s="554"/>
      <c r="H4" s="676"/>
    </row>
    <row r="5" spans="1:8" x14ac:dyDescent="0.3">
      <c r="A5" s="353"/>
      <c r="B5" s="361"/>
      <c r="C5" s="361"/>
      <c r="D5" s="361"/>
      <c r="E5" s="361"/>
      <c r="F5" s="677"/>
      <c r="G5" s="676"/>
      <c r="H5" s="676"/>
    </row>
    <row r="6" spans="1:8" ht="20.25" customHeight="1" x14ac:dyDescent="0.4">
      <c r="A6" s="353"/>
      <c r="B6" s="666" t="s">
        <v>256</v>
      </c>
      <c r="C6" s="666"/>
      <c r="D6" s="666"/>
      <c r="E6" s="666"/>
      <c r="F6" s="666"/>
      <c r="G6" s="666"/>
      <c r="H6" s="676"/>
    </row>
    <row r="7" spans="1:8" ht="22.5" customHeight="1" x14ac:dyDescent="0.3">
      <c r="A7" s="778" t="s">
        <v>296</v>
      </c>
      <c r="B7" s="778"/>
      <c r="C7" s="778"/>
      <c r="D7" s="778"/>
      <c r="E7" s="778"/>
      <c r="F7" s="778"/>
      <c r="G7" s="778"/>
      <c r="H7" s="778"/>
    </row>
    <row r="8" spans="1:8" x14ac:dyDescent="0.3">
      <c r="A8" s="675"/>
      <c r="B8" s="676"/>
      <c r="C8" s="676"/>
      <c r="D8" s="676"/>
      <c r="E8" s="676"/>
      <c r="F8" s="676"/>
      <c r="G8" s="676"/>
      <c r="H8" s="676"/>
    </row>
    <row r="9" spans="1:8" ht="18" x14ac:dyDescent="0.4">
      <c r="A9" s="678" t="s">
        <v>281</v>
      </c>
      <c r="B9" s="676"/>
      <c r="C9" s="676"/>
      <c r="D9" s="676"/>
      <c r="E9" s="676"/>
      <c r="F9" s="676"/>
      <c r="G9" s="676"/>
      <c r="H9" s="676"/>
    </row>
    <row r="10" spans="1:8" ht="13.5" thickBot="1" x14ac:dyDescent="0.35">
      <c r="A10" s="675"/>
      <c r="B10" s="676"/>
      <c r="C10" s="676"/>
      <c r="D10" s="676"/>
      <c r="E10" s="676"/>
      <c r="F10" s="676"/>
      <c r="G10" s="676"/>
      <c r="H10" s="676"/>
    </row>
    <row r="11" spans="1:8" x14ac:dyDescent="0.3">
      <c r="A11" s="446"/>
      <c r="B11" s="669" t="s">
        <v>280</v>
      </c>
      <c r="C11" s="670"/>
      <c r="D11" s="670"/>
      <c r="E11" s="670"/>
      <c r="F11" s="670"/>
      <c r="G11" s="671"/>
      <c r="H11" s="374"/>
    </row>
    <row r="12" spans="1:8" ht="13.5" thickBot="1" x14ac:dyDescent="0.35">
      <c r="A12" s="446"/>
      <c r="B12" s="672"/>
      <c r="C12" s="673"/>
      <c r="D12" s="673"/>
      <c r="E12" s="673"/>
      <c r="F12" s="673"/>
      <c r="G12" s="674"/>
      <c r="H12" s="374"/>
    </row>
    <row r="13" spans="1:8" ht="13.5" thickBot="1" x14ac:dyDescent="0.35">
      <c r="A13" s="446"/>
      <c r="B13" s="374"/>
      <c r="C13" s="374"/>
      <c r="D13" s="374"/>
      <c r="E13" s="374"/>
      <c r="F13" s="374"/>
      <c r="G13" s="374"/>
      <c r="H13" s="374"/>
    </row>
    <row r="14" spans="1:8" s="207" customFormat="1" ht="25.5" customHeight="1" x14ac:dyDescent="0.25">
      <c r="A14" s="445"/>
      <c r="B14" s="378" t="s">
        <v>75</v>
      </c>
      <c r="C14" s="378" t="s">
        <v>76</v>
      </c>
      <c r="D14" s="378" t="s">
        <v>77</v>
      </c>
      <c r="E14" s="378" t="s">
        <v>78</v>
      </c>
      <c r="F14" s="378" t="s">
        <v>79</v>
      </c>
      <c r="G14" s="378" t="s">
        <v>80</v>
      </c>
      <c r="H14" s="378" t="s">
        <v>286</v>
      </c>
    </row>
    <row r="15" spans="1:8" x14ac:dyDescent="0.3">
      <c r="A15" s="445"/>
      <c r="B15" s="332"/>
      <c r="C15" s="333"/>
      <c r="D15" s="333"/>
      <c r="E15" s="333"/>
      <c r="F15" s="405" t="str">
        <f t="shared" ref="F15:F33" si="0">IF(NOT(ISBLANK(B15)),IF(B15=B14,E15+F14,E15),"")</f>
        <v/>
      </c>
      <c r="G15" s="491" t="str">
        <f t="shared" ref="G15:G33" si="1">IF(NOT(ISBLANK(B15)),IF(B15=B14,(G14*F14+D15*E15)/F15,D15),"")</f>
        <v/>
      </c>
      <c r="H15" s="492" t="str">
        <f>IF(G15="","",(G15*1.341))</f>
        <v/>
      </c>
    </row>
    <row r="16" spans="1:8" x14ac:dyDescent="0.3">
      <c r="A16" s="445"/>
      <c r="B16" s="334"/>
      <c r="C16" s="335"/>
      <c r="D16" s="335"/>
      <c r="E16" s="335"/>
      <c r="F16" s="406" t="str">
        <f t="shared" si="0"/>
        <v/>
      </c>
      <c r="G16" s="491" t="str">
        <f t="shared" si="1"/>
        <v/>
      </c>
      <c r="H16" s="492" t="str">
        <f t="shared" ref="H16:H77" si="2">IF(G16="","",(G16*1.341))</f>
        <v/>
      </c>
    </row>
    <row r="17" spans="1:8" x14ac:dyDescent="0.3">
      <c r="A17" s="445"/>
      <c r="B17" s="334"/>
      <c r="C17" s="335"/>
      <c r="D17" s="335"/>
      <c r="E17" s="335"/>
      <c r="F17" s="406" t="str">
        <f t="shared" si="0"/>
        <v/>
      </c>
      <c r="G17" s="491" t="str">
        <f t="shared" si="1"/>
        <v/>
      </c>
      <c r="H17" s="492" t="str">
        <f t="shared" si="2"/>
        <v/>
      </c>
    </row>
    <row r="18" spans="1:8" x14ac:dyDescent="0.3">
      <c r="A18" s="445"/>
      <c r="B18" s="334"/>
      <c r="C18" s="335"/>
      <c r="D18" s="335"/>
      <c r="E18" s="335"/>
      <c r="F18" s="406" t="str">
        <f t="shared" si="0"/>
        <v/>
      </c>
      <c r="G18" s="491" t="str">
        <f t="shared" si="1"/>
        <v/>
      </c>
      <c r="H18" s="492" t="str">
        <f t="shared" si="2"/>
        <v/>
      </c>
    </row>
    <row r="19" spans="1:8" x14ac:dyDescent="0.3">
      <c r="A19" s="445"/>
      <c r="B19" s="334"/>
      <c r="C19" s="335"/>
      <c r="D19" s="335"/>
      <c r="E19" s="335"/>
      <c r="F19" s="406" t="str">
        <f t="shared" si="0"/>
        <v/>
      </c>
      <c r="G19" s="491" t="str">
        <f t="shared" si="1"/>
        <v/>
      </c>
      <c r="H19" s="492" t="str">
        <f t="shared" si="2"/>
        <v/>
      </c>
    </row>
    <row r="20" spans="1:8" x14ac:dyDescent="0.3">
      <c r="A20" s="445"/>
      <c r="B20" s="334"/>
      <c r="C20" s="335"/>
      <c r="D20" s="335"/>
      <c r="E20" s="335"/>
      <c r="F20" s="406" t="str">
        <f t="shared" si="0"/>
        <v/>
      </c>
      <c r="G20" s="491" t="str">
        <f t="shared" si="1"/>
        <v/>
      </c>
      <c r="H20" s="492" t="str">
        <f t="shared" si="2"/>
        <v/>
      </c>
    </row>
    <row r="21" spans="1:8" x14ac:dyDescent="0.3">
      <c r="A21" s="445"/>
      <c r="B21" s="334"/>
      <c r="C21" s="335"/>
      <c r="D21" s="335"/>
      <c r="E21" s="335"/>
      <c r="F21" s="406" t="str">
        <f t="shared" si="0"/>
        <v/>
      </c>
      <c r="G21" s="491" t="str">
        <f t="shared" si="1"/>
        <v/>
      </c>
      <c r="H21" s="492" t="str">
        <f t="shared" si="2"/>
        <v/>
      </c>
    </row>
    <row r="22" spans="1:8" x14ac:dyDescent="0.3">
      <c r="A22" s="445"/>
      <c r="B22" s="334"/>
      <c r="C22" s="335"/>
      <c r="D22" s="335"/>
      <c r="E22" s="335"/>
      <c r="F22" s="406" t="str">
        <f t="shared" si="0"/>
        <v/>
      </c>
      <c r="G22" s="491" t="str">
        <f t="shared" si="1"/>
        <v/>
      </c>
      <c r="H22" s="492" t="str">
        <f t="shared" si="2"/>
        <v/>
      </c>
    </row>
    <row r="23" spans="1:8" x14ac:dyDescent="0.3">
      <c r="A23" s="445"/>
      <c r="B23" s="334"/>
      <c r="C23" s="335"/>
      <c r="D23" s="335"/>
      <c r="E23" s="335"/>
      <c r="F23" s="406" t="str">
        <f t="shared" si="0"/>
        <v/>
      </c>
      <c r="G23" s="491" t="str">
        <f t="shared" si="1"/>
        <v/>
      </c>
      <c r="H23" s="492" t="str">
        <f t="shared" si="2"/>
        <v/>
      </c>
    </row>
    <row r="24" spans="1:8" x14ac:dyDescent="0.3">
      <c r="A24" s="445"/>
      <c r="B24" s="334"/>
      <c r="C24" s="335"/>
      <c r="D24" s="335"/>
      <c r="E24" s="335"/>
      <c r="F24" s="406" t="str">
        <f t="shared" si="0"/>
        <v/>
      </c>
      <c r="G24" s="491" t="str">
        <f t="shared" si="1"/>
        <v/>
      </c>
      <c r="H24" s="492" t="str">
        <f t="shared" si="2"/>
        <v/>
      </c>
    </row>
    <row r="25" spans="1:8" x14ac:dyDescent="0.3">
      <c r="A25" s="445"/>
      <c r="B25" s="334"/>
      <c r="C25" s="335"/>
      <c r="D25" s="335"/>
      <c r="E25" s="335"/>
      <c r="F25" s="406" t="str">
        <f t="shared" si="0"/>
        <v/>
      </c>
      <c r="G25" s="491" t="str">
        <f t="shared" si="1"/>
        <v/>
      </c>
      <c r="H25" s="492" t="str">
        <f t="shared" si="2"/>
        <v/>
      </c>
    </row>
    <row r="26" spans="1:8" x14ac:dyDescent="0.3">
      <c r="A26" s="445"/>
      <c r="B26" s="334"/>
      <c r="C26" s="335"/>
      <c r="D26" s="335"/>
      <c r="E26" s="335"/>
      <c r="F26" s="406" t="str">
        <f t="shared" si="0"/>
        <v/>
      </c>
      <c r="G26" s="491" t="str">
        <f t="shared" si="1"/>
        <v/>
      </c>
      <c r="H26" s="492" t="str">
        <f t="shared" si="2"/>
        <v/>
      </c>
    </row>
    <row r="27" spans="1:8" x14ac:dyDescent="0.3">
      <c r="A27" s="445"/>
      <c r="B27" s="334"/>
      <c r="C27" s="335"/>
      <c r="D27" s="335"/>
      <c r="E27" s="335"/>
      <c r="F27" s="406" t="str">
        <f t="shared" si="0"/>
        <v/>
      </c>
      <c r="G27" s="491" t="str">
        <f t="shared" si="1"/>
        <v/>
      </c>
      <c r="H27" s="492" t="str">
        <f t="shared" si="2"/>
        <v/>
      </c>
    </row>
    <row r="28" spans="1:8" x14ac:dyDescent="0.3">
      <c r="A28" s="445"/>
      <c r="B28" s="334"/>
      <c r="C28" s="335"/>
      <c r="D28" s="335"/>
      <c r="E28" s="335"/>
      <c r="F28" s="406" t="str">
        <f t="shared" si="0"/>
        <v/>
      </c>
      <c r="G28" s="491" t="str">
        <f t="shared" si="1"/>
        <v/>
      </c>
      <c r="H28" s="492" t="str">
        <f t="shared" si="2"/>
        <v/>
      </c>
    </row>
    <row r="29" spans="1:8" x14ac:dyDescent="0.3">
      <c r="A29" s="445"/>
      <c r="B29" s="334"/>
      <c r="C29" s="335"/>
      <c r="D29" s="335"/>
      <c r="E29" s="335"/>
      <c r="F29" s="406" t="str">
        <f t="shared" si="0"/>
        <v/>
      </c>
      <c r="G29" s="491" t="str">
        <f t="shared" si="1"/>
        <v/>
      </c>
      <c r="H29" s="492" t="str">
        <f t="shared" si="2"/>
        <v/>
      </c>
    </row>
    <row r="30" spans="1:8" x14ac:dyDescent="0.3">
      <c r="A30" s="445"/>
      <c r="B30" s="334"/>
      <c r="C30" s="335"/>
      <c r="D30" s="335"/>
      <c r="E30" s="335"/>
      <c r="F30" s="406" t="str">
        <f t="shared" si="0"/>
        <v/>
      </c>
      <c r="G30" s="491" t="str">
        <f t="shared" si="1"/>
        <v/>
      </c>
      <c r="H30" s="492" t="str">
        <f t="shared" si="2"/>
        <v/>
      </c>
    </row>
    <row r="31" spans="1:8" x14ac:dyDescent="0.3">
      <c r="A31" s="445"/>
      <c r="B31" s="334"/>
      <c r="C31" s="335"/>
      <c r="D31" s="335"/>
      <c r="E31" s="335"/>
      <c r="F31" s="406" t="str">
        <f t="shared" si="0"/>
        <v/>
      </c>
      <c r="G31" s="491" t="str">
        <f t="shared" si="1"/>
        <v/>
      </c>
      <c r="H31" s="492" t="str">
        <f t="shared" si="2"/>
        <v/>
      </c>
    </row>
    <row r="32" spans="1:8" x14ac:dyDescent="0.3">
      <c r="A32" s="445"/>
      <c r="B32" s="334"/>
      <c r="C32" s="335"/>
      <c r="D32" s="335"/>
      <c r="E32" s="335"/>
      <c r="F32" s="406" t="str">
        <f t="shared" si="0"/>
        <v/>
      </c>
      <c r="G32" s="491" t="str">
        <f t="shared" si="1"/>
        <v/>
      </c>
      <c r="H32" s="492" t="str">
        <f t="shared" si="2"/>
        <v/>
      </c>
    </row>
    <row r="33" spans="1:8" x14ac:dyDescent="0.3">
      <c r="A33" s="445"/>
      <c r="B33" s="334"/>
      <c r="C33" s="335"/>
      <c r="D33" s="335"/>
      <c r="E33" s="335"/>
      <c r="F33" s="406" t="str">
        <f t="shared" si="0"/>
        <v/>
      </c>
      <c r="G33" s="491" t="str">
        <f t="shared" si="1"/>
        <v/>
      </c>
      <c r="H33" s="492" t="str">
        <f t="shared" si="2"/>
        <v/>
      </c>
    </row>
    <row r="34" spans="1:8" x14ac:dyDescent="0.3">
      <c r="A34" s="445"/>
      <c r="B34" s="334"/>
      <c r="C34" s="335"/>
      <c r="D34" s="335"/>
      <c r="E34" s="335"/>
      <c r="F34" s="406" t="str">
        <f>IF(NOT(ISBLANK(B34)),IF(B34=B33,E34+F33,E34),"")</f>
        <v/>
      </c>
      <c r="G34" s="491" t="str">
        <f>IF(NOT(ISBLANK(B34)),IF(B34=B33,(G33*F33+D34*E34)/F34,D34),"")</f>
        <v/>
      </c>
      <c r="H34" s="492" t="str">
        <f t="shared" si="2"/>
        <v/>
      </c>
    </row>
    <row r="35" spans="1:8" x14ac:dyDescent="0.3">
      <c r="A35" s="445"/>
      <c r="B35" s="334"/>
      <c r="C35" s="335"/>
      <c r="D35" s="335"/>
      <c r="E35" s="335"/>
      <c r="F35" s="406" t="str">
        <f t="shared" ref="F35:F77" si="3">IF(NOT(ISBLANK(B35)),IF(B35=B34,E35+F34,E35),"")</f>
        <v/>
      </c>
      <c r="G35" s="491" t="str">
        <f t="shared" ref="G35:G77" si="4">IF(NOT(ISBLANK(B35)),IF(B35=B34,(G34*F34+D35*E35)/F35,D35),"")</f>
        <v/>
      </c>
      <c r="H35" s="492" t="str">
        <f t="shared" si="2"/>
        <v/>
      </c>
    </row>
    <row r="36" spans="1:8" x14ac:dyDescent="0.3">
      <c r="A36" s="445"/>
      <c r="B36" s="334"/>
      <c r="C36" s="335"/>
      <c r="D36" s="335"/>
      <c r="E36" s="335"/>
      <c r="F36" s="406" t="str">
        <f t="shared" si="3"/>
        <v/>
      </c>
      <c r="G36" s="491" t="str">
        <f t="shared" si="4"/>
        <v/>
      </c>
      <c r="H36" s="492" t="str">
        <f t="shared" si="2"/>
        <v/>
      </c>
    </row>
    <row r="37" spans="1:8" x14ac:dyDescent="0.3">
      <c r="A37" s="445"/>
      <c r="B37" s="334"/>
      <c r="C37" s="335"/>
      <c r="D37" s="335"/>
      <c r="E37" s="335"/>
      <c r="F37" s="406" t="str">
        <f t="shared" si="3"/>
        <v/>
      </c>
      <c r="G37" s="491" t="str">
        <f t="shared" si="4"/>
        <v/>
      </c>
      <c r="H37" s="492" t="str">
        <f t="shared" si="2"/>
        <v/>
      </c>
    </row>
    <row r="38" spans="1:8" x14ac:dyDescent="0.3">
      <c r="A38" s="445"/>
      <c r="B38" s="334"/>
      <c r="C38" s="335"/>
      <c r="D38" s="335"/>
      <c r="E38" s="335"/>
      <c r="F38" s="406" t="str">
        <f t="shared" si="3"/>
        <v/>
      </c>
      <c r="G38" s="491" t="str">
        <f t="shared" si="4"/>
        <v/>
      </c>
      <c r="H38" s="492" t="str">
        <f t="shared" si="2"/>
        <v/>
      </c>
    </row>
    <row r="39" spans="1:8" x14ac:dyDescent="0.3">
      <c r="A39" s="445"/>
      <c r="B39" s="334"/>
      <c r="C39" s="335"/>
      <c r="D39" s="335"/>
      <c r="E39" s="335"/>
      <c r="F39" s="406" t="str">
        <f t="shared" si="3"/>
        <v/>
      </c>
      <c r="G39" s="491" t="str">
        <f t="shared" si="4"/>
        <v/>
      </c>
      <c r="H39" s="492" t="str">
        <f t="shared" si="2"/>
        <v/>
      </c>
    </row>
    <row r="40" spans="1:8" x14ac:dyDescent="0.3">
      <c r="A40" s="445"/>
      <c r="B40" s="334"/>
      <c r="C40" s="335"/>
      <c r="D40" s="335"/>
      <c r="E40" s="335"/>
      <c r="F40" s="406" t="str">
        <f t="shared" si="3"/>
        <v/>
      </c>
      <c r="G40" s="491" t="str">
        <f t="shared" si="4"/>
        <v/>
      </c>
      <c r="H40" s="492" t="str">
        <f t="shared" si="2"/>
        <v/>
      </c>
    </row>
    <row r="41" spans="1:8" x14ac:dyDescent="0.3">
      <c r="A41" s="445"/>
      <c r="B41" s="334"/>
      <c r="C41" s="335"/>
      <c r="D41" s="335"/>
      <c r="E41" s="335"/>
      <c r="F41" s="406" t="str">
        <f t="shared" si="3"/>
        <v/>
      </c>
      <c r="G41" s="491" t="str">
        <f t="shared" si="4"/>
        <v/>
      </c>
      <c r="H41" s="492" t="str">
        <f t="shared" si="2"/>
        <v/>
      </c>
    </row>
    <row r="42" spans="1:8" x14ac:dyDescent="0.3">
      <c r="A42" s="445"/>
      <c r="B42" s="334"/>
      <c r="C42" s="335"/>
      <c r="D42" s="335"/>
      <c r="E42" s="335"/>
      <c r="F42" s="406" t="str">
        <f t="shared" si="3"/>
        <v/>
      </c>
      <c r="G42" s="491" t="str">
        <f t="shared" si="4"/>
        <v/>
      </c>
      <c r="H42" s="492" t="str">
        <f t="shared" si="2"/>
        <v/>
      </c>
    </row>
    <row r="43" spans="1:8" x14ac:dyDescent="0.3">
      <c r="A43" s="445"/>
      <c r="B43" s="334"/>
      <c r="C43" s="335"/>
      <c r="D43" s="335"/>
      <c r="E43" s="335"/>
      <c r="F43" s="406" t="str">
        <f t="shared" si="3"/>
        <v/>
      </c>
      <c r="G43" s="491" t="str">
        <f t="shared" si="4"/>
        <v/>
      </c>
      <c r="H43" s="492" t="str">
        <f t="shared" si="2"/>
        <v/>
      </c>
    </row>
    <row r="44" spans="1:8" x14ac:dyDescent="0.3">
      <c r="A44" s="445"/>
      <c r="B44" s="334"/>
      <c r="C44" s="335"/>
      <c r="D44" s="335"/>
      <c r="E44" s="335"/>
      <c r="F44" s="406" t="str">
        <f t="shared" si="3"/>
        <v/>
      </c>
      <c r="G44" s="491" t="str">
        <f t="shared" si="4"/>
        <v/>
      </c>
      <c r="H44" s="492" t="str">
        <f t="shared" si="2"/>
        <v/>
      </c>
    </row>
    <row r="45" spans="1:8" x14ac:dyDescent="0.3">
      <c r="A45" s="445"/>
      <c r="B45" s="334"/>
      <c r="C45" s="335"/>
      <c r="D45" s="335"/>
      <c r="E45" s="335"/>
      <c r="F45" s="406" t="str">
        <f t="shared" si="3"/>
        <v/>
      </c>
      <c r="G45" s="491" t="str">
        <f t="shared" si="4"/>
        <v/>
      </c>
      <c r="H45" s="492" t="str">
        <f t="shared" si="2"/>
        <v/>
      </c>
    </row>
    <row r="46" spans="1:8" x14ac:dyDescent="0.3">
      <c r="A46" s="445"/>
      <c r="B46" s="334"/>
      <c r="C46" s="335"/>
      <c r="D46" s="335"/>
      <c r="E46" s="335"/>
      <c r="F46" s="406" t="str">
        <f t="shared" si="3"/>
        <v/>
      </c>
      <c r="G46" s="491" t="str">
        <f t="shared" si="4"/>
        <v/>
      </c>
      <c r="H46" s="492" t="str">
        <f t="shared" si="2"/>
        <v/>
      </c>
    </row>
    <row r="47" spans="1:8" x14ac:dyDescent="0.3">
      <c r="A47" s="445"/>
      <c r="B47" s="334"/>
      <c r="C47" s="335"/>
      <c r="D47" s="335"/>
      <c r="E47" s="335"/>
      <c r="F47" s="406" t="str">
        <f t="shared" si="3"/>
        <v/>
      </c>
      <c r="G47" s="491" t="str">
        <f t="shared" si="4"/>
        <v/>
      </c>
      <c r="H47" s="492" t="str">
        <f t="shared" si="2"/>
        <v/>
      </c>
    </row>
    <row r="48" spans="1:8" x14ac:dyDescent="0.3">
      <c r="A48" s="445"/>
      <c r="B48" s="334"/>
      <c r="C48" s="335"/>
      <c r="D48" s="335"/>
      <c r="E48" s="335"/>
      <c r="F48" s="406" t="str">
        <f t="shared" si="3"/>
        <v/>
      </c>
      <c r="G48" s="491" t="str">
        <f t="shared" si="4"/>
        <v/>
      </c>
      <c r="H48" s="492" t="str">
        <f t="shared" si="2"/>
        <v/>
      </c>
    </row>
    <row r="49" spans="1:8" x14ac:dyDescent="0.3">
      <c r="A49" s="445"/>
      <c r="B49" s="334"/>
      <c r="C49" s="335"/>
      <c r="D49" s="335"/>
      <c r="E49" s="335"/>
      <c r="F49" s="406" t="str">
        <f t="shared" si="3"/>
        <v/>
      </c>
      <c r="G49" s="491" t="str">
        <f t="shared" si="4"/>
        <v/>
      </c>
      <c r="H49" s="492" t="str">
        <f t="shared" si="2"/>
        <v/>
      </c>
    </row>
    <row r="50" spans="1:8" x14ac:dyDescent="0.3">
      <c r="A50" s="445"/>
      <c r="B50" s="334"/>
      <c r="C50" s="335"/>
      <c r="D50" s="335"/>
      <c r="E50" s="335"/>
      <c r="F50" s="406" t="str">
        <f t="shared" si="3"/>
        <v/>
      </c>
      <c r="G50" s="491" t="str">
        <f t="shared" si="4"/>
        <v/>
      </c>
      <c r="H50" s="492" t="str">
        <f t="shared" si="2"/>
        <v/>
      </c>
    </row>
    <row r="51" spans="1:8" x14ac:dyDescent="0.3">
      <c r="A51" s="445"/>
      <c r="B51" s="334"/>
      <c r="C51" s="335"/>
      <c r="D51" s="335"/>
      <c r="E51" s="335"/>
      <c r="F51" s="406" t="str">
        <f t="shared" si="3"/>
        <v/>
      </c>
      <c r="G51" s="491" t="str">
        <f t="shared" si="4"/>
        <v/>
      </c>
      <c r="H51" s="492" t="str">
        <f t="shared" si="2"/>
        <v/>
      </c>
    </row>
    <row r="52" spans="1:8" x14ac:dyDescent="0.3">
      <c r="A52" s="445"/>
      <c r="B52" s="334"/>
      <c r="C52" s="335"/>
      <c r="D52" s="335"/>
      <c r="E52" s="335"/>
      <c r="F52" s="406" t="str">
        <f t="shared" si="3"/>
        <v/>
      </c>
      <c r="G52" s="491" t="str">
        <f t="shared" si="4"/>
        <v/>
      </c>
      <c r="H52" s="492" t="str">
        <f t="shared" si="2"/>
        <v/>
      </c>
    </row>
    <row r="53" spans="1:8" x14ac:dyDescent="0.3">
      <c r="A53" s="445"/>
      <c r="B53" s="334"/>
      <c r="C53" s="335"/>
      <c r="D53" s="335"/>
      <c r="E53" s="335"/>
      <c r="F53" s="406" t="str">
        <f t="shared" si="3"/>
        <v/>
      </c>
      <c r="G53" s="491" t="str">
        <f t="shared" si="4"/>
        <v/>
      </c>
      <c r="H53" s="492" t="str">
        <f t="shared" si="2"/>
        <v/>
      </c>
    </row>
    <row r="54" spans="1:8" x14ac:dyDescent="0.3">
      <c r="A54" s="445"/>
      <c r="B54" s="334"/>
      <c r="C54" s="335"/>
      <c r="D54" s="335"/>
      <c r="E54" s="335"/>
      <c r="F54" s="406" t="str">
        <f t="shared" si="3"/>
        <v/>
      </c>
      <c r="G54" s="491" t="str">
        <f t="shared" si="4"/>
        <v/>
      </c>
      <c r="H54" s="492" t="str">
        <f t="shared" si="2"/>
        <v/>
      </c>
    </row>
    <row r="55" spans="1:8" x14ac:dyDescent="0.3">
      <c r="A55" s="445"/>
      <c r="B55" s="334"/>
      <c r="C55" s="335"/>
      <c r="D55" s="335"/>
      <c r="E55" s="335"/>
      <c r="F55" s="406" t="str">
        <f t="shared" si="3"/>
        <v/>
      </c>
      <c r="G55" s="491" t="str">
        <f t="shared" si="4"/>
        <v/>
      </c>
      <c r="H55" s="492" t="str">
        <f t="shared" si="2"/>
        <v/>
      </c>
    </row>
    <row r="56" spans="1:8" x14ac:dyDescent="0.3">
      <c r="A56" s="445"/>
      <c r="B56" s="334"/>
      <c r="C56" s="335"/>
      <c r="D56" s="335"/>
      <c r="E56" s="335"/>
      <c r="F56" s="406" t="str">
        <f t="shared" si="3"/>
        <v/>
      </c>
      <c r="G56" s="491" t="str">
        <f t="shared" si="4"/>
        <v/>
      </c>
      <c r="H56" s="492" t="str">
        <f t="shared" si="2"/>
        <v/>
      </c>
    </row>
    <row r="57" spans="1:8" x14ac:dyDescent="0.3">
      <c r="A57" s="445"/>
      <c r="B57" s="334"/>
      <c r="C57" s="335"/>
      <c r="D57" s="335"/>
      <c r="E57" s="335"/>
      <c r="F57" s="406" t="str">
        <f t="shared" si="3"/>
        <v/>
      </c>
      <c r="G57" s="491" t="str">
        <f t="shared" si="4"/>
        <v/>
      </c>
      <c r="H57" s="492" t="str">
        <f t="shared" si="2"/>
        <v/>
      </c>
    </row>
    <row r="58" spans="1:8" x14ac:dyDescent="0.3">
      <c r="A58" s="445"/>
      <c r="B58" s="334"/>
      <c r="C58" s="335"/>
      <c r="D58" s="335"/>
      <c r="E58" s="335"/>
      <c r="F58" s="406" t="str">
        <f t="shared" si="3"/>
        <v/>
      </c>
      <c r="G58" s="491" t="str">
        <f t="shared" si="4"/>
        <v/>
      </c>
      <c r="H58" s="492" t="str">
        <f t="shared" si="2"/>
        <v/>
      </c>
    </row>
    <row r="59" spans="1:8" x14ac:dyDescent="0.3">
      <c r="A59" s="445"/>
      <c r="B59" s="334"/>
      <c r="C59" s="335"/>
      <c r="D59" s="335"/>
      <c r="E59" s="335"/>
      <c r="F59" s="406" t="str">
        <f t="shared" si="3"/>
        <v/>
      </c>
      <c r="G59" s="491" t="str">
        <f t="shared" si="4"/>
        <v/>
      </c>
      <c r="H59" s="492" t="str">
        <f t="shared" si="2"/>
        <v/>
      </c>
    </row>
    <row r="60" spans="1:8" x14ac:dyDescent="0.3">
      <c r="A60" s="445"/>
      <c r="B60" s="334"/>
      <c r="C60" s="335"/>
      <c r="D60" s="335"/>
      <c r="E60" s="335"/>
      <c r="F60" s="406" t="str">
        <f t="shared" si="3"/>
        <v/>
      </c>
      <c r="G60" s="491" t="str">
        <f t="shared" si="4"/>
        <v/>
      </c>
      <c r="H60" s="492" t="str">
        <f t="shared" si="2"/>
        <v/>
      </c>
    </row>
    <row r="61" spans="1:8" x14ac:dyDescent="0.3">
      <c r="A61" s="445"/>
      <c r="B61" s="334"/>
      <c r="C61" s="335"/>
      <c r="D61" s="335"/>
      <c r="E61" s="335"/>
      <c r="F61" s="406" t="str">
        <f t="shared" si="3"/>
        <v/>
      </c>
      <c r="G61" s="491" t="str">
        <f t="shared" si="4"/>
        <v/>
      </c>
      <c r="H61" s="492" t="str">
        <f t="shared" si="2"/>
        <v/>
      </c>
    </row>
    <row r="62" spans="1:8" x14ac:dyDescent="0.3">
      <c r="A62" s="445"/>
      <c r="B62" s="334"/>
      <c r="C62" s="335"/>
      <c r="D62" s="335"/>
      <c r="E62" s="335"/>
      <c r="F62" s="406" t="str">
        <f t="shared" si="3"/>
        <v/>
      </c>
      <c r="G62" s="491" t="str">
        <f t="shared" si="4"/>
        <v/>
      </c>
      <c r="H62" s="492" t="str">
        <f t="shared" si="2"/>
        <v/>
      </c>
    </row>
    <row r="63" spans="1:8" x14ac:dyDescent="0.3">
      <c r="A63" s="445"/>
      <c r="B63" s="334"/>
      <c r="C63" s="335"/>
      <c r="D63" s="335"/>
      <c r="E63" s="335"/>
      <c r="F63" s="406" t="str">
        <f t="shared" si="3"/>
        <v/>
      </c>
      <c r="G63" s="491" t="str">
        <f t="shared" si="4"/>
        <v/>
      </c>
      <c r="H63" s="492" t="str">
        <f t="shared" si="2"/>
        <v/>
      </c>
    </row>
    <row r="64" spans="1:8" x14ac:dyDescent="0.3">
      <c r="A64" s="445"/>
      <c r="B64" s="334"/>
      <c r="C64" s="335"/>
      <c r="D64" s="335"/>
      <c r="E64" s="335"/>
      <c r="F64" s="406" t="str">
        <f t="shared" si="3"/>
        <v/>
      </c>
      <c r="G64" s="491" t="str">
        <f t="shared" si="4"/>
        <v/>
      </c>
      <c r="H64" s="492" t="str">
        <f t="shared" si="2"/>
        <v/>
      </c>
    </row>
    <row r="65" spans="1:8" x14ac:dyDescent="0.3">
      <c r="A65" s="445"/>
      <c r="B65" s="334"/>
      <c r="C65" s="335"/>
      <c r="D65" s="335"/>
      <c r="E65" s="335"/>
      <c r="F65" s="406" t="str">
        <f t="shared" si="3"/>
        <v/>
      </c>
      <c r="G65" s="491" t="str">
        <f t="shared" si="4"/>
        <v/>
      </c>
      <c r="H65" s="492" t="str">
        <f t="shared" si="2"/>
        <v/>
      </c>
    </row>
    <row r="66" spans="1:8" x14ac:dyDescent="0.3">
      <c r="A66" s="445"/>
      <c r="B66" s="334"/>
      <c r="C66" s="335"/>
      <c r="D66" s="335"/>
      <c r="E66" s="335"/>
      <c r="F66" s="406" t="str">
        <f t="shared" si="3"/>
        <v/>
      </c>
      <c r="G66" s="491" t="str">
        <f t="shared" si="4"/>
        <v/>
      </c>
      <c r="H66" s="492" t="str">
        <f t="shared" si="2"/>
        <v/>
      </c>
    </row>
    <row r="67" spans="1:8" x14ac:dyDescent="0.3">
      <c r="A67" s="445"/>
      <c r="B67" s="334"/>
      <c r="C67" s="335"/>
      <c r="D67" s="335"/>
      <c r="E67" s="335"/>
      <c r="F67" s="406" t="str">
        <f t="shared" si="3"/>
        <v/>
      </c>
      <c r="G67" s="491" t="str">
        <f t="shared" si="4"/>
        <v/>
      </c>
      <c r="H67" s="492" t="str">
        <f t="shared" si="2"/>
        <v/>
      </c>
    </row>
    <row r="68" spans="1:8" x14ac:dyDescent="0.3">
      <c r="A68" s="445"/>
      <c r="B68" s="334"/>
      <c r="C68" s="335"/>
      <c r="D68" s="335"/>
      <c r="E68" s="335"/>
      <c r="F68" s="406" t="str">
        <f t="shared" si="3"/>
        <v/>
      </c>
      <c r="G68" s="491" t="str">
        <f t="shared" si="4"/>
        <v/>
      </c>
      <c r="H68" s="492" t="str">
        <f t="shared" si="2"/>
        <v/>
      </c>
    </row>
    <row r="69" spans="1:8" x14ac:dyDescent="0.3">
      <c r="A69" s="445"/>
      <c r="B69" s="334"/>
      <c r="C69" s="335"/>
      <c r="D69" s="335"/>
      <c r="E69" s="335"/>
      <c r="F69" s="406" t="str">
        <f t="shared" si="3"/>
        <v/>
      </c>
      <c r="G69" s="491" t="str">
        <f t="shared" si="4"/>
        <v/>
      </c>
      <c r="H69" s="492" t="str">
        <f t="shared" si="2"/>
        <v/>
      </c>
    </row>
    <row r="70" spans="1:8" x14ac:dyDescent="0.3">
      <c r="A70" s="445"/>
      <c r="B70" s="334"/>
      <c r="C70" s="335"/>
      <c r="D70" s="335"/>
      <c r="E70" s="335"/>
      <c r="F70" s="406" t="str">
        <f t="shared" si="3"/>
        <v/>
      </c>
      <c r="G70" s="491" t="str">
        <f t="shared" si="4"/>
        <v/>
      </c>
      <c r="H70" s="492" t="str">
        <f t="shared" si="2"/>
        <v/>
      </c>
    </row>
    <row r="71" spans="1:8" x14ac:dyDescent="0.3">
      <c r="A71" s="445"/>
      <c r="B71" s="334"/>
      <c r="C71" s="335"/>
      <c r="D71" s="335"/>
      <c r="E71" s="335"/>
      <c r="F71" s="406" t="str">
        <f t="shared" si="3"/>
        <v/>
      </c>
      <c r="G71" s="491" t="str">
        <f t="shared" si="4"/>
        <v/>
      </c>
      <c r="H71" s="492" t="str">
        <f t="shared" si="2"/>
        <v/>
      </c>
    </row>
    <row r="72" spans="1:8" x14ac:dyDescent="0.3">
      <c r="A72" s="445"/>
      <c r="B72" s="334"/>
      <c r="C72" s="335"/>
      <c r="D72" s="335"/>
      <c r="E72" s="335"/>
      <c r="F72" s="406" t="str">
        <f t="shared" si="3"/>
        <v/>
      </c>
      <c r="G72" s="491" t="str">
        <f t="shared" si="4"/>
        <v/>
      </c>
      <c r="H72" s="492" t="str">
        <f t="shared" si="2"/>
        <v/>
      </c>
    </row>
    <row r="73" spans="1:8" x14ac:dyDescent="0.3">
      <c r="A73" s="445"/>
      <c r="B73" s="334"/>
      <c r="C73" s="335"/>
      <c r="D73" s="335"/>
      <c r="E73" s="335"/>
      <c r="F73" s="406" t="str">
        <f t="shared" si="3"/>
        <v/>
      </c>
      <c r="G73" s="491" t="str">
        <f t="shared" si="4"/>
        <v/>
      </c>
      <c r="H73" s="492" t="str">
        <f t="shared" si="2"/>
        <v/>
      </c>
    </row>
    <row r="74" spans="1:8" x14ac:dyDescent="0.3">
      <c r="A74" s="445"/>
      <c r="B74" s="334"/>
      <c r="C74" s="335"/>
      <c r="D74" s="335"/>
      <c r="E74" s="335"/>
      <c r="F74" s="406" t="str">
        <f t="shared" si="3"/>
        <v/>
      </c>
      <c r="G74" s="491" t="str">
        <f t="shared" si="4"/>
        <v/>
      </c>
      <c r="H74" s="492" t="str">
        <f t="shared" si="2"/>
        <v/>
      </c>
    </row>
    <row r="75" spans="1:8" x14ac:dyDescent="0.3">
      <c r="A75" s="445"/>
      <c r="B75" s="334"/>
      <c r="C75" s="335"/>
      <c r="D75" s="335"/>
      <c r="E75" s="335"/>
      <c r="F75" s="406" t="str">
        <f t="shared" si="3"/>
        <v/>
      </c>
      <c r="G75" s="491" t="str">
        <f t="shared" si="4"/>
        <v/>
      </c>
      <c r="H75" s="492" t="str">
        <f t="shared" si="2"/>
        <v/>
      </c>
    </row>
    <row r="76" spans="1:8" x14ac:dyDescent="0.3">
      <c r="A76" s="445"/>
      <c r="B76" s="334"/>
      <c r="C76" s="335"/>
      <c r="D76" s="335"/>
      <c r="E76" s="335"/>
      <c r="F76" s="406" t="str">
        <f t="shared" si="3"/>
        <v/>
      </c>
      <c r="G76" s="491" t="str">
        <f t="shared" si="4"/>
        <v/>
      </c>
      <c r="H76" s="492" t="str">
        <f t="shared" si="2"/>
        <v/>
      </c>
    </row>
    <row r="77" spans="1:8" ht="13.5" thickBot="1" x14ac:dyDescent="0.35">
      <c r="A77" s="445"/>
      <c r="B77" s="336"/>
      <c r="C77" s="337"/>
      <c r="D77" s="337"/>
      <c r="E77" s="337"/>
      <c r="F77" s="407" t="str">
        <f t="shared" si="3"/>
        <v/>
      </c>
      <c r="G77" s="493" t="str">
        <f t="shared" si="4"/>
        <v/>
      </c>
      <c r="H77" s="492" t="str">
        <f t="shared" si="2"/>
        <v/>
      </c>
    </row>
    <row r="78" spans="1:8" x14ac:dyDescent="0.3">
      <c r="A78" s="445"/>
      <c r="B78" s="373"/>
      <c r="C78" s="373"/>
      <c r="D78" s="373"/>
      <c r="E78" s="373"/>
      <c r="F78" s="373"/>
      <c r="G78" s="373"/>
      <c r="H78" s="373"/>
    </row>
    <row r="79" spans="1:8" x14ac:dyDescent="0.3">
      <c r="A79" s="447"/>
      <c r="B79" s="433"/>
      <c r="C79" s="433"/>
      <c r="D79" s="433"/>
      <c r="E79" s="433"/>
      <c r="F79" s="433"/>
      <c r="G79" s="433"/>
      <c r="H79" s="373"/>
    </row>
    <row r="80" spans="1:8" x14ac:dyDescent="0.3">
      <c r="A80" s="447"/>
      <c r="B80" s="433"/>
      <c r="C80" s="433"/>
      <c r="D80" s="627" t="s">
        <v>260</v>
      </c>
      <c r="E80" s="667"/>
      <c r="F80" s="667"/>
      <c r="G80" s="668"/>
      <c r="H80" s="373"/>
    </row>
    <row r="81" spans="1:8" ht="12.75" customHeight="1" x14ac:dyDescent="0.3">
      <c r="A81" s="447"/>
      <c r="B81" s="433"/>
      <c r="C81" s="433"/>
      <c r="D81" s="557" t="s">
        <v>261</v>
      </c>
      <c r="E81" s="558"/>
      <c r="F81" s="558"/>
      <c r="G81" s="559"/>
      <c r="H81" s="373"/>
    </row>
    <row r="82" spans="1:8" x14ac:dyDescent="0.3">
      <c r="A82" s="447"/>
      <c r="B82" s="433"/>
      <c r="C82" s="433"/>
      <c r="D82" s="560"/>
      <c r="E82" s="561"/>
      <c r="F82" s="561"/>
      <c r="G82" s="562"/>
      <c r="H82" s="373"/>
    </row>
    <row r="83" spans="1:8" x14ac:dyDescent="0.3">
      <c r="A83" s="447"/>
      <c r="B83" s="433"/>
      <c r="C83" s="433"/>
      <c r="D83" s="560"/>
      <c r="E83" s="561"/>
      <c r="F83" s="561"/>
      <c r="G83" s="562"/>
      <c r="H83" s="373"/>
    </row>
    <row r="84" spans="1:8" x14ac:dyDescent="0.3">
      <c r="A84" s="447"/>
      <c r="B84" s="433"/>
      <c r="C84" s="433"/>
      <c r="D84" s="560"/>
      <c r="E84" s="561"/>
      <c r="F84" s="561"/>
      <c r="G84" s="562"/>
      <c r="H84" s="373"/>
    </row>
    <row r="85" spans="1:8" x14ac:dyDescent="0.3">
      <c r="A85" s="447"/>
      <c r="B85" s="433"/>
      <c r="C85" s="433"/>
      <c r="D85" s="560"/>
      <c r="E85" s="561"/>
      <c r="F85" s="561"/>
      <c r="G85" s="562"/>
      <c r="H85" s="373"/>
    </row>
    <row r="86" spans="1:8" ht="16.5" customHeight="1" x14ac:dyDescent="0.3">
      <c r="A86" s="447"/>
      <c r="B86" s="433"/>
      <c r="C86" s="433"/>
      <c r="D86" s="563"/>
      <c r="E86" s="564"/>
      <c r="F86" s="564"/>
      <c r="G86" s="565"/>
      <c r="H86" s="373"/>
    </row>
    <row r="87" spans="1:8" x14ac:dyDescent="0.3">
      <c r="A87" s="447"/>
      <c r="B87" s="433"/>
      <c r="C87" s="433"/>
      <c r="D87" s="433"/>
      <c r="E87" s="433"/>
      <c r="F87" s="433"/>
      <c r="G87" s="433"/>
      <c r="H87" s="373"/>
    </row>
    <row r="88" spans="1:8" s="208" customFormat="1" x14ac:dyDescent="0.3">
      <c r="A88" s="441"/>
    </row>
    <row r="89" spans="1:8" s="208" customFormat="1" x14ac:dyDescent="0.3">
      <c r="A89" s="441"/>
    </row>
    <row r="90" spans="1:8" s="208" customFormat="1" x14ac:dyDescent="0.3">
      <c r="A90" s="441"/>
    </row>
    <row r="91" spans="1:8" s="208" customFormat="1" x14ac:dyDescent="0.3">
      <c r="A91" s="441"/>
    </row>
    <row r="92" spans="1:8" s="208" customFormat="1" x14ac:dyDescent="0.3">
      <c r="A92" s="441"/>
    </row>
    <row r="93" spans="1:8" s="208" customFormat="1" x14ac:dyDescent="0.3">
      <c r="A93" s="441"/>
    </row>
    <row r="94" spans="1:8" s="208" customFormat="1" x14ac:dyDescent="0.3">
      <c r="A94" s="441"/>
    </row>
    <row r="95" spans="1:8" s="208" customFormat="1" x14ac:dyDescent="0.3">
      <c r="A95" s="441"/>
    </row>
    <row r="96" spans="1:8" s="208" customFormat="1" x14ac:dyDescent="0.3">
      <c r="A96" s="441"/>
    </row>
    <row r="97" spans="1:1" s="208" customFormat="1" x14ac:dyDescent="0.3">
      <c r="A97" s="441"/>
    </row>
    <row r="98" spans="1:1" s="208" customFormat="1" x14ac:dyDescent="0.3">
      <c r="A98" s="441"/>
    </row>
    <row r="99" spans="1:1" s="208" customFormat="1" x14ac:dyDescent="0.3">
      <c r="A99" s="441"/>
    </row>
    <row r="100" spans="1:1" s="208" customFormat="1" x14ac:dyDescent="0.3">
      <c r="A100" s="441"/>
    </row>
  </sheetData>
  <mergeCells count="13">
    <mergeCell ref="B2:H2"/>
    <mergeCell ref="F1:H1"/>
    <mergeCell ref="A9:H9"/>
    <mergeCell ref="A10:H10"/>
    <mergeCell ref="B6:H6"/>
    <mergeCell ref="F5:H5"/>
    <mergeCell ref="B4:H4"/>
    <mergeCell ref="B3:H3"/>
    <mergeCell ref="D80:G80"/>
    <mergeCell ref="D81:G86"/>
    <mergeCell ref="B11:G12"/>
    <mergeCell ref="A7:H7"/>
    <mergeCell ref="A8:H8"/>
  </mergeCells>
  <phoneticPr fontId="28" type="noConversion"/>
  <pageMargins left="0.7" right="0.7" top="0.75" bottom="0.75" header="0.3" footer="0.3"/>
  <pageSetup scale="76" fitToHeight="2" orientation="portrait" r:id="rId1"/>
  <headerFooter>
    <oddFooter>&amp;RPage &amp;P of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80"/>
  <sheetViews>
    <sheetView zoomScaleNormal="100" workbookViewId="0">
      <selection activeCell="H20" sqref="H20"/>
    </sheetView>
  </sheetViews>
  <sheetFormatPr defaultColWidth="9.1796875" defaultRowHeight="12.5" x14ac:dyDescent="0.25"/>
  <cols>
    <col min="1" max="1" width="3.1796875" style="442" customWidth="1"/>
    <col min="2" max="3" width="21.81640625" style="7" customWidth="1"/>
    <col min="4" max="4" width="10.81640625" style="7" customWidth="1"/>
    <col min="5" max="6" width="21.81640625" style="7" customWidth="1"/>
    <col min="7" max="7" width="10.81640625" style="7" customWidth="1"/>
    <col min="8" max="9" width="21.81640625" style="7" customWidth="1"/>
    <col min="10" max="10" width="23" style="209" customWidth="1"/>
    <col min="11" max="16384" width="9.1796875" style="7"/>
  </cols>
  <sheetData>
    <row r="1" spans="1:10" s="5" customFormat="1" x14ac:dyDescent="0.25">
      <c r="A1" s="353"/>
      <c r="B1" s="361"/>
      <c r="C1" s="361"/>
      <c r="D1" s="361"/>
      <c r="E1" s="361"/>
      <c r="F1" s="361"/>
      <c r="G1" s="361"/>
      <c r="H1" s="361"/>
      <c r="I1" s="361"/>
      <c r="J1" s="439"/>
    </row>
    <row r="2" spans="1:10" s="5" customFormat="1" ht="17.5" x14ac:dyDescent="0.35">
      <c r="A2" s="353"/>
      <c r="B2" s="554" t="s">
        <v>253</v>
      </c>
      <c r="C2" s="554"/>
      <c r="D2" s="554"/>
      <c r="E2" s="554"/>
      <c r="F2" s="554"/>
      <c r="G2" s="554"/>
      <c r="H2" s="554"/>
      <c r="I2" s="554"/>
      <c r="J2" s="439"/>
    </row>
    <row r="3" spans="1:10" s="5" customFormat="1" ht="20" x14ac:dyDescent="0.4">
      <c r="A3" s="353"/>
      <c r="B3" s="555" t="s">
        <v>254</v>
      </c>
      <c r="C3" s="555"/>
      <c r="D3" s="555"/>
      <c r="E3" s="555"/>
      <c r="F3" s="555"/>
      <c r="G3" s="555"/>
      <c r="H3" s="555"/>
      <c r="I3" s="555"/>
      <c r="J3" s="439"/>
    </row>
    <row r="4" spans="1:10" s="5" customFormat="1" ht="17.5" x14ac:dyDescent="0.35">
      <c r="A4" s="353"/>
      <c r="B4" s="554" t="s">
        <v>287</v>
      </c>
      <c r="C4" s="554"/>
      <c r="D4" s="554"/>
      <c r="E4" s="554"/>
      <c r="F4" s="554"/>
      <c r="G4" s="554"/>
      <c r="H4" s="554"/>
      <c r="I4" s="554"/>
      <c r="J4" s="439"/>
    </row>
    <row r="5" spans="1:10" s="5" customFormat="1" x14ac:dyDescent="0.25">
      <c r="A5" s="353"/>
      <c r="B5" s="361"/>
      <c r="C5" s="361"/>
      <c r="D5" s="361"/>
      <c r="E5" s="361"/>
      <c r="F5" s="361"/>
      <c r="G5" s="361"/>
      <c r="H5" s="361"/>
      <c r="I5" s="361"/>
      <c r="J5" s="439"/>
    </row>
    <row r="6" spans="1:10" s="5" customFormat="1" ht="23.25" customHeight="1" x14ac:dyDescent="0.4">
      <c r="A6" s="353"/>
      <c r="B6" s="666" t="s">
        <v>256</v>
      </c>
      <c r="C6" s="666"/>
      <c r="D6" s="666"/>
      <c r="E6" s="666"/>
      <c r="F6" s="666"/>
      <c r="G6" s="666"/>
      <c r="H6" s="666"/>
      <c r="I6" s="666"/>
      <c r="J6" s="439"/>
    </row>
    <row r="7" spans="1:10" s="5" customFormat="1" x14ac:dyDescent="0.25">
      <c r="A7" s="353"/>
      <c r="B7" s="775" t="s">
        <v>296</v>
      </c>
      <c r="C7" s="775"/>
      <c r="D7" s="775"/>
      <c r="E7" s="775"/>
      <c r="F7" s="775"/>
      <c r="G7" s="775"/>
      <c r="H7" s="775"/>
      <c r="I7" s="775"/>
      <c r="J7" s="439"/>
    </row>
    <row r="8" spans="1:10" s="5" customFormat="1" x14ac:dyDescent="0.25">
      <c r="A8" s="443"/>
      <c r="B8" s="364"/>
      <c r="C8" s="364"/>
      <c r="D8" s="364"/>
      <c r="E8" s="364"/>
      <c r="F8" s="364"/>
      <c r="G8" s="364"/>
      <c r="H8" s="364"/>
      <c r="I8" s="364"/>
      <c r="J8" s="439"/>
    </row>
    <row r="9" spans="1:10" s="5" customFormat="1" ht="18" x14ac:dyDescent="0.4">
      <c r="A9" s="444"/>
      <c r="B9" s="369"/>
      <c r="C9" s="366" t="s">
        <v>151</v>
      </c>
      <c r="D9" s="367"/>
      <c r="E9" s="368"/>
      <c r="F9" s="369"/>
      <c r="G9" s="369"/>
      <c r="H9" s="369"/>
      <c r="I9" s="369"/>
      <c r="J9" s="439"/>
    </row>
    <row r="10" spans="1:10" s="37" customFormat="1" ht="13" thickBot="1" x14ac:dyDescent="0.3">
      <c r="A10" s="445"/>
      <c r="B10" s="364"/>
      <c r="C10" s="364"/>
      <c r="D10" s="364"/>
      <c r="E10" s="364"/>
      <c r="F10" s="364"/>
      <c r="G10" s="364"/>
      <c r="H10" s="364"/>
      <c r="I10" s="364"/>
      <c r="J10" s="440"/>
    </row>
    <row r="11" spans="1:10" ht="26.25" customHeight="1" thickBot="1" x14ac:dyDescent="0.3">
      <c r="A11" s="446"/>
      <c r="B11" s="692" t="s">
        <v>154</v>
      </c>
      <c r="C11" s="693"/>
      <c r="D11" s="364"/>
      <c r="E11" s="692" t="s">
        <v>155</v>
      </c>
      <c r="F11" s="693"/>
      <c r="G11" s="364"/>
      <c r="H11" s="692" t="s">
        <v>156</v>
      </c>
      <c r="I11" s="693"/>
    </row>
    <row r="12" spans="1:10" ht="16.5" customHeight="1" thickBot="1" x14ac:dyDescent="0.3">
      <c r="A12" s="446"/>
      <c r="B12" s="688" t="s">
        <v>103</v>
      </c>
      <c r="C12" s="689"/>
      <c r="D12" s="364"/>
      <c r="E12" s="688" t="s">
        <v>46</v>
      </c>
      <c r="F12" s="689"/>
      <c r="G12" s="364"/>
      <c r="H12" s="688" t="s">
        <v>49</v>
      </c>
      <c r="I12" s="689"/>
    </row>
    <row r="13" spans="1:10" ht="15" x14ac:dyDescent="0.25">
      <c r="A13" s="446"/>
      <c r="B13" s="378" t="s">
        <v>51</v>
      </c>
      <c r="C13" s="378" t="s">
        <v>34</v>
      </c>
      <c r="D13" s="364"/>
      <c r="E13" s="378" t="s">
        <v>51</v>
      </c>
      <c r="F13" s="378" t="s">
        <v>34</v>
      </c>
      <c r="G13" s="364"/>
      <c r="H13" s="378" t="s">
        <v>51</v>
      </c>
      <c r="I13" s="378" t="s">
        <v>34</v>
      </c>
    </row>
    <row r="14" spans="1:10" x14ac:dyDescent="0.25">
      <c r="A14" s="445"/>
      <c r="B14" s="6">
        <v>1</v>
      </c>
      <c r="C14" s="19">
        <v>0.96399999999999997</v>
      </c>
      <c r="D14" s="364"/>
      <c r="E14" s="6">
        <v>1</v>
      </c>
      <c r="F14" s="11">
        <v>0.96</v>
      </c>
      <c r="G14" s="364"/>
      <c r="H14" s="6">
        <v>1</v>
      </c>
      <c r="I14" s="11">
        <v>0.98</v>
      </c>
    </row>
    <row r="15" spans="1:10" x14ac:dyDescent="0.25">
      <c r="A15" s="445"/>
      <c r="B15" s="6">
        <v>2</v>
      </c>
      <c r="C15" s="19">
        <v>0.92900000000000005</v>
      </c>
      <c r="D15" s="364"/>
      <c r="E15" s="6">
        <v>2</v>
      </c>
      <c r="F15" s="11">
        <v>0.92</v>
      </c>
      <c r="G15" s="364"/>
      <c r="H15" s="6">
        <v>2</v>
      </c>
      <c r="I15" s="11">
        <v>0.96</v>
      </c>
    </row>
    <row r="16" spans="1:10" x14ac:dyDescent="0.25">
      <c r="A16" s="445"/>
      <c r="B16" s="6">
        <v>3</v>
      </c>
      <c r="C16" s="19">
        <v>0.89300000000000002</v>
      </c>
      <c r="D16" s="364"/>
      <c r="E16" s="6">
        <v>3</v>
      </c>
      <c r="F16" s="11">
        <v>0.88</v>
      </c>
      <c r="G16" s="364"/>
      <c r="H16" s="6">
        <v>3</v>
      </c>
      <c r="I16" s="11">
        <v>0.94</v>
      </c>
    </row>
    <row r="17" spans="1:9" x14ac:dyDescent="0.25">
      <c r="A17" s="445"/>
      <c r="B17" s="6">
        <v>4</v>
      </c>
      <c r="C17" s="19">
        <v>0.85699999999999998</v>
      </c>
      <c r="D17" s="364"/>
      <c r="E17" s="6">
        <v>4</v>
      </c>
      <c r="F17" s="11">
        <v>0.84</v>
      </c>
      <c r="G17" s="364"/>
      <c r="H17" s="6">
        <v>4</v>
      </c>
      <c r="I17" s="11">
        <v>0.92</v>
      </c>
    </row>
    <row r="18" spans="1:9" x14ac:dyDescent="0.25">
      <c r="A18" s="445"/>
      <c r="B18" s="6">
        <v>5</v>
      </c>
      <c r="C18" s="19">
        <v>0.82099999999999995</v>
      </c>
      <c r="D18" s="364"/>
      <c r="E18" s="6">
        <v>5</v>
      </c>
      <c r="F18" s="11">
        <v>0.81</v>
      </c>
      <c r="G18" s="364"/>
      <c r="H18" s="6">
        <v>5</v>
      </c>
      <c r="I18" s="11">
        <v>0.9</v>
      </c>
    </row>
    <row r="19" spans="1:9" x14ac:dyDescent="0.25">
      <c r="A19" s="445"/>
      <c r="B19" s="6">
        <v>6</v>
      </c>
      <c r="C19" s="19">
        <v>0.78600000000000003</v>
      </c>
      <c r="D19" s="364"/>
      <c r="E19" s="6">
        <v>6</v>
      </c>
      <c r="F19" s="11">
        <v>0.77</v>
      </c>
      <c r="G19" s="364"/>
      <c r="H19" s="6">
        <v>6</v>
      </c>
      <c r="I19" s="11">
        <v>0.88</v>
      </c>
    </row>
    <row r="20" spans="1:9" x14ac:dyDescent="0.25">
      <c r="A20" s="445"/>
      <c r="B20" s="6">
        <v>7</v>
      </c>
      <c r="C20" s="19">
        <v>0.75</v>
      </c>
      <c r="D20" s="364"/>
      <c r="E20" s="6">
        <v>7</v>
      </c>
      <c r="F20" s="12">
        <v>0.73</v>
      </c>
      <c r="G20" s="364"/>
      <c r="H20" s="6">
        <v>7</v>
      </c>
      <c r="I20" s="11">
        <v>0.86</v>
      </c>
    </row>
    <row r="21" spans="1:9" x14ac:dyDescent="0.25">
      <c r="A21" s="445"/>
      <c r="B21" s="6">
        <v>8</v>
      </c>
      <c r="C21" s="19">
        <v>0.71399999999999997</v>
      </c>
      <c r="D21" s="364"/>
      <c r="E21" s="6">
        <v>8</v>
      </c>
      <c r="F21" s="12">
        <v>0.69</v>
      </c>
      <c r="G21" s="364"/>
      <c r="H21" s="6">
        <v>8</v>
      </c>
      <c r="I21" s="11">
        <v>0.84</v>
      </c>
    </row>
    <row r="22" spans="1:9" x14ac:dyDescent="0.25">
      <c r="A22" s="445"/>
      <c r="B22" s="6">
        <v>9</v>
      </c>
      <c r="C22" s="19">
        <v>0.67900000000000005</v>
      </c>
      <c r="D22" s="364"/>
      <c r="E22" s="6">
        <v>9</v>
      </c>
      <c r="F22" s="12">
        <v>0.65</v>
      </c>
      <c r="G22" s="364"/>
      <c r="H22" s="6">
        <v>9</v>
      </c>
      <c r="I22" s="11">
        <v>0.82</v>
      </c>
    </row>
    <row r="23" spans="1:9" x14ac:dyDescent="0.25">
      <c r="A23" s="445"/>
      <c r="B23" s="6">
        <v>10</v>
      </c>
      <c r="C23" s="19">
        <v>0.64300000000000002</v>
      </c>
      <c r="D23" s="364"/>
      <c r="E23" s="6">
        <v>10</v>
      </c>
      <c r="F23" s="12">
        <v>0.61</v>
      </c>
      <c r="G23" s="364"/>
      <c r="H23" s="6">
        <v>10</v>
      </c>
      <c r="I23" s="11">
        <v>0.8</v>
      </c>
    </row>
    <row r="24" spans="1:9" x14ac:dyDescent="0.25">
      <c r="A24" s="445"/>
      <c r="B24" s="6">
        <v>11</v>
      </c>
      <c r="C24" s="19">
        <v>0.60699999999999998</v>
      </c>
      <c r="D24" s="364"/>
      <c r="E24" s="6">
        <v>11</v>
      </c>
      <c r="F24" s="12">
        <v>0.56999999999999995</v>
      </c>
      <c r="G24" s="364"/>
      <c r="H24" s="6">
        <v>11</v>
      </c>
      <c r="I24" s="11">
        <v>0.78</v>
      </c>
    </row>
    <row r="25" spans="1:9" x14ac:dyDescent="0.25">
      <c r="A25" s="445"/>
      <c r="B25" s="6">
        <v>12</v>
      </c>
      <c r="C25" s="19">
        <v>0.57099999999999995</v>
      </c>
      <c r="D25" s="364"/>
      <c r="E25" s="6">
        <v>12</v>
      </c>
      <c r="F25" s="12">
        <v>0.54</v>
      </c>
      <c r="G25" s="364"/>
      <c r="H25" s="6">
        <v>12</v>
      </c>
      <c r="I25" s="11">
        <v>0.76</v>
      </c>
    </row>
    <row r="26" spans="1:9" x14ac:dyDescent="0.25">
      <c r="A26" s="445"/>
      <c r="B26" s="6">
        <v>13</v>
      </c>
      <c r="C26" s="19">
        <v>0.54800000000000004</v>
      </c>
      <c r="D26" s="364"/>
      <c r="E26" s="6">
        <v>13</v>
      </c>
      <c r="F26" s="12">
        <v>0.5</v>
      </c>
      <c r="G26" s="364"/>
      <c r="H26" s="6">
        <v>13</v>
      </c>
      <c r="I26" s="11">
        <v>0.74</v>
      </c>
    </row>
    <row r="27" spans="1:9" x14ac:dyDescent="0.25">
      <c r="A27" s="445"/>
      <c r="B27" s="6">
        <v>14</v>
      </c>
      <c r="C27" s="19">
        <v>0.52400000000000002</v>
      </c>
      <c r="D27" s="364"/>
      <c r="E27" s="6">
        <v>14</v>
      </c>
      <c r="F27" s="12">
        <v>0.47</v>
      </c>
      <c r="G27" s="364"/>
      <c r="H27" s="6">
        <v>14</v>
      </c>
      <c r="I27" s="11">
        <v>0.72</v>
      </c>
    </row>
    <row r="28" spans="1:9" x14ac:dyDescent="0.25">
      <c r="A28" s="445"/>
      <c r="B28" s="6">
        <v>15</v>
      </c>
      <c r="C28" s="19">
        <v>0.5</v>
      </c>
      <c r="D28" s="364"/>
      <c r="E28" s="6">
        <v>15</v>
      </c>
      <c r="F28" s="12">
        <v>0.43</v>
      </c>
      <c r="G28" s="364"/>
      <c r="H28" s="6">
        <v>15</v>
      </c>
      <c r="I28" s="11">
        <v>0.7</v>
      </c>
    </row>
    <row r="29" spans="1:9" x14ac:dyDescent="0.25">
      <c r="A29" s="445"/>
      <c r="B29" s="6">
        <v>16</v>
      </c>
      <c r="C29" s="19">
        <v>0.47599999999999998</v>
      </c>
      <c r="D29" s="364"/>
      <c r="E29" s="6">
        <v>16</v>
      </c>
      <c r="F29" s="12">
        <v>0.4</v>
      </c>
      <c r="G29" s="364"/>
      <c r="H29" s="6">
        <v>16</v>
      </c>
      <c r="I29" s="11">
        <v>0.68</v>
      </c>
    </row>
    <row r="30" spans="1:9" x14ac:dyDescent="0.25">
      <c r="A30" s="445"/>
      <c r="B30" s="6">
        <v>17</v>
      </c>
      <c r="C30" s="19">
        <v>0.45200000000000001</v>
      </c>
      <c r="D30" s="364"/>
      <c r="E30" s="6">
        <v>17</v>
      </c>
      <c r="F30" s="12">
        <v>0.36</v>
      </c>
      <c r="G30" s="364"/>
      <c r="H30" s="6">
        <v>17</v>
      </c>
      <c r="I30" s="11">
        <v>0.66</v>
      </c>
    </row>
    <row r="31" spans="1:9" x14ac:dyDescent="0.25">
      <c r="A31" s="445"/>
      <c r="B31" s="6">
        <v>18</v>
      </c>
      <c r="C31" s="19">
        <v>0.42899999999999999</v>
      </c>
      <c r="D31" s="364"/>
      <c r="E31" s="6">
        <v>18</v>
      </c>
      <c r="F31" s="12">
        <v>0.33</v>
      </c>
      <c r="G31" s="364"/>
      <c r="H31" s="6">
        <v>18</v>
      </c>
      <c r="I31" s="11">
        <v>0.64</v>
      </c>
    </row>
    <row r="32" spans="1:9" x14ac:dyDescent="0.25">
      <c r="A32" s="445"/>
      <c r="B32" s="6">
        <v>19</v>
      </c>
      <c r="C32" s="19">
        <v>0.40500000000000003</v>
      </c>
      <c r="D32" s="364"/>
      <c r="E32" s="6">
        <v>19</v>
      </c>
      <c r="F32" s="12">
        <v>0.3</v>
      </c>
      <c r="G32" s="364"/>
      <c r="H32" s="6">
        <v>19</v>
      </c>
      <c r="I32" s="11">
        <v>0.62</v>
      </c>
    </row>
    <row r="33" spans="1:9" x14ac:dyDescent="0.25">
      <c r="A33" s="445"/>
      <c r="B33" s="6">
        <v>20</v>
      </c>
      <c r="C33" s="19">
        <v>0.38100000000000001</v>
      </c>
      <c r="D33" s="364"/>
      <c r="E33" s="10" t="s">
        <v>47</v>
      </c>
      <c r="F33" s="12">
        <v>0.27</v>
      </c>
      <c r="G33" s="364"/>
      <c r="H33" s="6">
        <v>20</v>
      </c>
      <c r="I33" s="11">
        <v>0.6</v>
      </c>
    </row>
    <row r="34" spans="1:9" ht="13" x14ac:dyDescent="0.25">
      <c r="A34" s="445"/>
      <c r="B34" s="6">
        <v>21</v>
      </c>
      <c r="C34" s="19">
        <v>0.35699999999999998</v>
      </c>
      <c r="D34" s="364"/>
      <c r="E34" s="690"/>
      <c r="F34" s="691"/>
      <c r="G34" s="364"/>
      <c r="H34" s="6">
        <v>21</v>
      </c>
      <c r="I34" s="11">
        <v>0.57999999999999996</v>
      </c>
    </row>
    <row r="35" spans="1:9" ht="12.75" customHeight="1" x14ac:dyDescent="0.25">
      <c r="A35" s="445"/>
      <c r="B35" s="6">
        <v>22</v>
      </c>
      <c r="C35" s="19">
        <v>0.33300000000000002</v>
      </c>
      <c r="D35" s="364"/>
      <c r="E35" s="364"/>
      <c r="F35" s="364"/>
      <c r="G35" s="364"/>
      <c r="H35" s="6">
        <v>22</v>
      </c>
      <c r="I35" s="11">
        <v>0.56000000000000005</v>
      </c>
    </row>
    <row r="36" spans="1:9" x14ac:dyDescent="0.25">
      <c r="A36" s="445"/>
      <c r="B36" s="6">
        <v>23</v>
      </c>
      <c r="C36" s="19">
        <v>0.31</v>
      </c>
      <c r="D36" s="364"/>
      <c r="E36" s="364"/>
      <c r="F36" s="364"/>
      <c r="G36" s="364"/>
      <c r="H36" s="6">
        <v>23</v>
      </c>
      <c r="I36" s="11">
        <v>0.54</v>
      </c>
    </row>
    <row r="37" spans="1:9" x14ac:dyDescent="0.25">
      <c r="A37" s="445"/>
      <c r="B37" s="6">
        <v>24</v>
      </c>
      <c r="C37" s="19">
        <v>0.28599999999999998</v>
      </c>
      <c r="D37" s="364"/>
      <c r="E37" s="364"/>
      <c r="F37" s="364"/>
      <c r="G37" s="364"/>
      <c r="H37" s="6">
        <v>24</v>
      </c>
      <c r="I37" s="11">
        <v>0.52</v>
      </c>
    </row>
    <row r="38" spans="1:9" x14ac:dyDescent="0.25">
      <c r="A38" s="445"/>
      <c r="B38" s="6">
        <v>25</v>
      </c>
      <c r="C38" s="19">
        <v>0.26800000000000002</v>
      </c>
      <c r="D38" s="364"/>
      <c r="E38" s="364"/>
      <c r="F38" s="364"/>
      <c r="G38" s="364"/>
      <c r="H38" s="6">
        <v>25</v>
      </c>
      <c r="I38" s="11">
        <v>0.5</v>
      </c>
    </row>
    <row r="39" spans="1:9" x14ac:dyDescent="0.25">
      <c r="A39" s="445"/>
      <c r="B39" s="6">
        <v>26</v>
      </c>
      <c r="C39" s="20">
        <v>0.25</v>
      </c>
      <c r="D39" s="364"/>
      <c r="E39" s="364"/>
      <c r="F39" s="364"/>
      <c r="G39" s="364"/>
      <c r="H39" s="6">
        <v>26</v>
      </c>
      <c r="I39" s="12">
        <v>0.48</v>
      </c>
    </row>
    <row r="40" spans="1:9" x14ac:dyDescent="0.25">
      <c r="A40" s="445"/>
      <c r="B40" s="6">
        <v>27</v>
      </c>
      <c r="C40" s="20">
        <v>0.23200000000000001</v>
      </c>
      <c r="D40" s="364"/>
      <c r="E40" s="364"/>
      <c r="F40" s="364"/>
      <c r="G40" s="364"/>
      <c r="H40" s="6">
        <v>27</v>
      </c>
      <c r="I40" s="12">
        <v>0.46</v>
      </c>
    </row>
    <row r="41" spans="1:9" x14ac:dyDescent="0.25">
      <c r="A41" s="445"/>
      <c r="B41" s="6">
        <v>28</v>
      </c>
      <c r="C41" s="20">
        <v>0.214</v>
      </c>
      <c r="D41" s="364"/>
      <c r="E41" s="364"/>
      <c r="F41" s="364"/>
      <c r="G41" s="364"/>
      <c r="H41" s="6">
        <v>28</v>
      </c>
      <c r="I41" s="12">
        <v>0.44</v>
      </c>
    </row>
    <row r="42" spans="1:9" x14ac:dyDescent="0.25">
      <c r="A42" s="445"/>
      <c r="B42" s="6">
        <v>29</v>
      </c>
      <c r="C42" s="20">
        <v>0.19600000000000001</v>
      </c>
      <c r="D42" s="364"/>
      <c r="E42" s="364"/>
      <c r="F42" s="364"/>
      <c r="G42" s="364"/>
      <c r="H42" s="6">
        <v>29</v>
      </c>
      <c r="I42" s="12">
        <v>0.42</v>
      </c>
    </row>
    <row r="43" spans="1:9" x14ac:dyDescent="0.25">
      <c r="A43" s="445"/>
      <c r="B43" s="6">
        <v>30</v>
      </c>
      <c r="C43" s="20">
        <v>0.17899999999999999</v>
      </c>
      <c r="D43" s="364"/>
      <c r="E43" s="364"/>
      <c r="F43" s="364"/>
      <c r="G43" s="364"/>
      <c r="H43" s="6">
        <v>30</v>
      </c>
      <c r="I43" s="12">
        <v>0.4</v>
      </c>
    </row>
    <row r="44" spans="1:9" x14ac:dyDescent="0.25">
      <c r="A44" s="445"/>
      <c r="B44" s="6">
        <v>31</v>
      </c>
      <c r="C44" s="20">
        <v>0.161</v>
      </c>
      <c r="D44" s="364"/>
      <c r="E44" s="364"/>
      <c r="F44" s="364"/>
      <c r="G44" s="364"/>
      <c r="H44" s="6">
        <v>31</v>
      </c>
      <c r="I44" s="12">
        <v>0.38</v>
      </c>
    </row>
    <row r="45" spans="1:9" x14ac:dyDescent="0.25">
      <c r="A45" s="445"/>
      <c r="B45" s="6" t="s">
        <v>152</v>
      </c>
      <c r="C45" s="20">
        <v>0.14299999999999999</v>
      </c>
      <c r="D45" s="364"/>
      <c r="E45" s="364"/>
      <c r="F45" s="364"/>
      <c r="G45" s="364"/>
      <c r="H45" s="6">
        <v>32</v>
      </c>
      <c r="I45" s="12">
        <v>0.36</v>
      </c>
    </row>
    <row r="46" spans="1:9" ht="13" x14ac:dyDescent="0.25">
      <c r="A46" s="445"/>
      <c r="B46" s="690"/>
      <c r="C46" s="691"/>
      <c r="D46" s="364"/>
      <c r="E46" s="364"/>
      <c r="F46" s="364"/>
      <c r="G46" s="364"/>
      <c r="H46" s="6">
        <v>33</v>
      </c>
      <c r="I46" s="12">
        <v>0.34</v>
      </c>
    </row>
    <row r="47" spans="1:9" x14ac:dyDescent="0.25">
      <c r="A47" s="445"/>
      <c r="B47" s="373"/>
      <c r="C47" s="373"/>
      <c r="D47" s="364"/>
      <c r="E47" s="364"/>
      <c r="F47" s="364"/>
      <c r="G47" s="364"/>
      <c r="H47" s="6">
        <v>34</v>
      </c>
      <c r="I47" s="12">
        <v>0.32</v>
      </c>
    </row>
    <row r="48" spans="1:9" ht="13" x14ac:dyDescent="0.3">
      <c r="A48" s="445"/>
      <c r="B48" s="379" t="s">
        <v>50</v>
      </c>
      <c r="C48" s="373"/>
      <c r="D48" s="364"/>
      <c r="E48" s="364"/>
      <c r="F48" s="364"/>
      <c r="G48" s="364"/>
      <c r="H48" s="6">
        <v>35</v>
      </c>
      <c r="I48" s="12">
        <v>0.3</v>
      </c>
    </row>
    <row r="49" spans="1:9" ht="12.75" customHeight="1" x14ac:dyDescent="0.25">
      <c r="A49" s="445"/>
      <c r="B49" s="696" t="s">
        <v>52</v>
      </c>
      <c r="C49" s="696"/>
      <c r="D49" s="696"/>
      <c r="E49" s="696"/>
      <c r="F49" s="696"/>
      <c r="G49" s="364"/>
      <c r="H49" s="6">
        <v>36</v>
      </c>
      <c r="I49" s="12">
        <v>0.28000000000000003</v>
      </c>
    </row>
    <row r="50" spans="1:9" x14ac:dyDescent="0.25">
      <c r="A50" s="445"/>
      <c r="B50" s="696"/>
      <c r="C50" s="696"/>
      <c r="D50" s="696"/>
      <c r="E50" s="696"/>
      <c r="F50" s="696"/>
      <c r="G50" s="364"/>
      <c r="H50" s="6">
        <v>37</v>
      </c>
      <c r="I50" s="12">
        <v>0.26</v>
      </c>
    </row>
    <row r="51" spans="1:9" x14ac:dyDescent="0.25">
      <c r="A51" s="445"/>
      <c r="B51" s="696"/>
      <c r="C51" s="696"/>
      <c r="D51" s="696"/>
      <c r="E51" s="696"/>
      <c r="F51" s="696"/>
      <c r="G51" s="364"/>
      <c r="H51" s="6">
        <v>38</v>
      </c>
      <c r="I51" s="12">
        <v>0.24</v>
      </c>
    </row>
    <row r="52" spans="1:9" x14ac:dyDescent="0.25">
      <c r="A52" s="445"/>
      <c r="B52" s="694" t="s">
        <v>249</v>
      </c>
      <c r="C52" s="695"/>
      <c r="D52" s="695"/>
      <c r="E52" s="695"/>
      <c r="F52" s="695"/>
      <c r="G52" s="364"/>
      <c r="H52" s="6">
        <v>39</v>
      </c>
      <c r="I52" s="12">
        <v>0.22</v>
      </c>
    </row>
    <row r="53" spans="1:9" ht="12.75" customHeight="1" x14ac:dyDescent="0.25">
      <c r="A53" s="445"/>
      <c r="B53" s="696" t="s">
        <v>53</v>
      </c>
      <c r="C53" s="696"/>
      <c r="D53" s="696"/>
      <c r="E53" s="696"/>
      <c r="F53" s="696"/>
      <c r="G53" s="364"/>
      <c r="H53" s="10" t="s">
        <v>48</v>
      </c>
      <c r="I53" s="12">
        <v>0.2</v>
      </c>
    </row>
    <row r="54" spans="1:9" ht="13.5" customHeight="1" x14ac:dyDescent="0.25">
      <c r="A54" s="445"/>
      <c r="B54" s="696"/>
      <c r="C54" s="696"/>
      <c r="D54" s="696"/>
      <c r="E54" s="696"/>
      <c r="F54" s="696"/>
      <c r="G54" s="364"/>
      <c r="H54" s="690"/>
      <c r="I54" s="691"/>
    </row>
    <row r="55" spans="1:9" ht="12.75" customHeight="1" x14ac:dyDescent="0.25">
      <c r="A55" s="445"/>
      <c r="B55" s="679" t="s">
        <v>153</v>
      </c>
      <c r="C55" s="680"/>
      <c r="D55" s="680"/>
      <c r="E55" s="680"/>
      <c r="F55" s="681"/>
      <c r="G55" s="364"/>
      <c r="H55" s="364"/>
      <c r="I55" s="364"/>
    </row>
    <row r="56" spans="1:9" x14ac:dyDescent="0.25">
      <c r="A56" s="445"/>
      <c r="B56" s="682"/>
      <c r="C56" s="683"/>
      <c r="D56" s="683"/>
      <c r="E56" s="683"/>
      <c r="F56" s="684"/>
      <c r="G56" s="364"/>
      <c r="H56" s="364"/>
      <c r="I56" s="364"/>
    </row>
    <row r="57" spans="1:9" x14ac:dyDescent="0.25">
      <c r="A57" s="445"/>
      <c r="B57" s="685"/>
      <c r="C57" s="686"/>
      <c r="D57" s="686"/>
      <c r="E57" s="686"/>
      <c r="F57" s="687"/>
      <c r="G57" s="364"/>
      <c r="H57" s="364"/>
      <c r="I57" s="364"/>
    </row>
    <row r="58" spans="1:9" ht="12" customHeight="1" x14ac:dyDescent="0.25">
      <c r="A58" s="447"/>
      <c r="B58" s="415"/>
      <c r="C58" s="415"/>
      <c r="D58" s="415"/>
      <c r="E58" s="415"/>
      <c r="F58" s="415"/>
      <c r="G58" s="415"/>
      <c r="H58" s="415"/>
      <c r="I58" s="415"/>
    </row>
    <row r="59" spans="1:9" x14ac:dyDescent="0.25">
      <c r="A59" s="447"/>
      <c r="B59" s="434"/>
      <c r="C59" s="434"/>
      <c r="D59" s="434"/>
      <c r="E59" s="434"/>
      <c r="F59" s="434"/>
      <c r="G59" s="434"/>
      <c r="H59" s="434"/>
      <c r="I59" s="434"/>
    </row>
    <row r="60" spans="1:9" x14ac:dyDescent="0.25">
      <c r="A60" s="447"/>
      <c r="B60" s="434"/>
      <c r="C60" s="434"/>
      <c r="D60" s="434"/>
      <c r="E60" s="434"/>
      <c r="F60" s="434"/>
      <c r="G60" s="434"/>
      <c r="H60" s="434"/>
      <c r="I60" s="434"/>
    </row>
    <row r="61" spans="1:9" ht="13" x14ac:dyDescent="0.3">
      <c r="A61" s="447"/>
      <c r="B61" s="434"/>
      <c r="C61" s="434"/>
      <c r="D61" s="434"/>
      <c r="E61" s="627" t="s">
        <v>260</v>
      </c>
      <c r="F61" s="667"/>
      <c r="G61" s="667"/>
      <c r="H61" s="668"/>
      <c r="I61" s="434"/>
    </row>
    <row r="62" spans="1:9" ht="12.75" customHeight="1" x14ac:dyDescent="0.25">
      <c r="A62" s="447"/>
      <c r="B62" s="434"/>
      <c r="C62" s="434"/>
      <c r="D62" s="434"/>
      <c r="E62" s="557" t="s">
        <v>261</v>
      </c>
      <c r="F62" s="558"/>
      <c r="G62" s="558"/>
      <c r="H62" s="559"/>
      <c r="I62" s="434"/>
    </row>
    <row r="63" spans="1:9" x14ac:dyDescent="0.25">
      <c r="A63" s="447"/>
      <c r="B63" s="434"/>
      <c r="C63" s="434"/>
      <c r="D63" s="434"/>
      <c r="E63" s="560"/>
      <c r="F63" s="561"/>
      <c r="G63" s="561"/>
      <c r="H63" s="562"/>
      <c r="I63" s="434"/>
    </row>
    <row r="64" spans="1:9" x14ac:dyDescent="0.25">
      <c r="A64" s="447"/>
      <c r="B64" s="434"/>
      <c r="C64" s="434"/>
      <c r="D64" s="434"/>
      <c r="E64" s="560"/>
      <c r="F64" s="561"/>
      <c r="G64" s="561"/>
      <c r="H64" s="562"/>
      <c r="I64" s="434"/>
    </row>
    <row r="65" spans="1:9" x14ac:dyDescent="0.25">
      <c r="A65" s="447"/>
      <c r="B65" s="434"/>
      <c r="C65" s="434"/>
      <c r="D65" s="434"/>
      <c r="E65" s="560"/>
      <c r="F65" s="561"/>
      <c r="G65" s="561"/>
      <c r="H65" s="562"/>
      <c r="I65" s="434"/>
    </row>
    <row r="66" spans="1:9" x14ac:dyDescent="0.25">
      <c r="A66" s="447"/>
      <c r="B66" s="434"/>
      <c r="C66" s="434"/>
      <c r="D66" s="434"/>
      <c r="E66" s="560"/>
      <c r="F66" s="561"/>
      <c r="G66" s="561"/>
      <c r="H66" s="562"/>
      <c r="I66" s="434"/>
    </row>
    <row r="67" spans="1:9" x14ac:dyDescent="0.25">
      <c r="A67" s="447"/>
      <c r="B67" s="434"/>
      <c r="C67" s="434"/>
      <c r="D67" s="434"/>
      <c r="E67" s="563"/>
      <c r="F67" s="564"/>
      <c r="G67" s="564"/>
      <c r="H67" s="565"/>
      <c r="I67" s="434"/>
    </row>
    <row r="68" spans="1:9" x14ac:dyDescent="0.25">
      <c r="A68" s="447"/>
      <c r="B68" s="434"/>
      <c r="C68" s="434"/>
      <c r="D68" s="434"/>
      <c r="E68" s="434"/>
      <c r="F68" s="434"/>
      <c r="G68" s="434"/>
      <c r="H68" s="434"/>
      <c r="I68" s="434"/>
    </row>
    <row r="69" spans="1:9" x14ac:dyDescent="0.25">
      <c r="A69" s="447"/>
      <c r="B69" s="434"/>
      <c r="C69" s="434"/>
      <c r="D69" s="434"/>
      <c r="E69" s="434"/>
      <c r="F69" s="434"/>
      <c r="G69" s="434"/>
      <c r="H69" s="434"/>
      <c r="I69" s="434"/>
    </row>
    <row r="70" spans="1:9" s="209" customFormat="1" x14ac:dyDescent="0.25">
      <c r="A70" s="442"/>
    </row>
    <row r="71" spans="1:9" s="209" customFormat="1" x14ac:dyDescent="0.25">
      <c r="A71" s="442"/>
    </row>
    <row r="72" spans="1:9" s="209" customFormat="1" x14ac:dyDescent="0.25">
      <c r="A72" s="442"/>
    </row>
    <row r="73" spans="1:9" s="209" customFormat="1" x14ac:dyDescent="0.25">
      <c r="A73" s="442"/>
    </row>
    <row r="74" spans="1:9" s="209" customFormat="1" x14ac:dyDescent="0.25">
      <c r="A74" s="442"/>
    </row>
    <row r="75" spans="1:9" s="209" customFormat="1" x14ac:dyDescent="0.25">
      <c r="A75" s="442"/>
    </row>
    <row r="76" spans="1:9" s="209" customFormat="1" x14ac:dyDescent="0.25">
      <c r="A76" s="442"/>
    </row>
    <row r="77" spans="1:9" s="209" customFormat="1" x14ac:dyDescent="0.25">
      <c r="A77" s="442"/>
    </row>
    <row r="78" spans="1:9" s="209" customFormat="1" x14ac:dyDescent="0.25">
      <c r="A78" s="442"/>
    </row>
    <row r="79" spans="1:9" s="209" customFormat="1" x14ac:dyDescent="0.25">
      <c r="A79" s="442"/>
    </row>
    <row r="80" spans="1:9" s="209" customFormat="1" x14ac:dyDescent="0.25">
      <c r="A80" s="442"/>
    </row>
  </sheetData>
  <mergeCells count="20">
    <mergeCell ref="E61:H61"/>
    <mergeCell ref="E62:H67"/>
    <mergeCell ref="H11:I11"/>
    <mergeCell ref="E34:F34"/>
    <mergeCell ref="B52:F52"/>
    <mergeCell ref="B49:F51"/>
    <mergeCell ref="B53:F54"/>
    <mergeCell ref="B11:C11"/>
    <mergeCell ref="E11:F11"/>
    <mergeCell ref="B2:I2"/>
    <mergeCell ref="B3:I3"/>
    <mergeCell ref="B4:I4"/>
    <mergeCell ref="B6:I6"/>
    <mergeCell ref="B55:F57"/>
    <mergeCell ref="H12:I12"/>
    <mergeCell ref="H54:I54"/>
    <mergeCell ref="B12:C12"/>
    <mergeCell ref="B46:C46"/>
    <mergeCell ref="E12:F12"/>
    <mergeCell ref="B7:I7"/>
  </mergeCells>
  <phoneticPr fontId="2" type="noConversion"/>
  <printOptions horizontalCentered="1"/>
  <pageMargins left="0.2" right="0.2" top="0.3" bottom="0.6" header="0.3" footer="0.3"/>
  <pageSetup scale="66" fitToHeight="0" orientation="portrait" r:id="rId1"/>
  <headerFooter>
    <oddFooter>&amp;RPage &amp;P of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N111"/>
  <sheetViews>
    <sheetView topLeftCell="B1" zoomScaleNormal="100" workbookViewId="0">
      <selection activeCell="B1" sqref="B1"/>
    </sheetView>
  </sheetViews>
  <sheetFormatPr defaultColWidth="9.1796875" defaultRowHeight="12.5" x14ac:dyDescent="0.25"/>
  <cols>
    <col min="1" max="1" width="3.1796875" style="442" customWidth="1"/>
    <col min="2" max="2" width="13.81640625" style="210" customWidth="1"/>
    <col min="3" max="3" width="6.54296875" style="210" customWidth="1"/>
    <col min="4" max="9" width="9.54296875" style="210" customWidth="1"/>
    <col min="10" max="10" width="9.81640625" style="210" customWidth="1"/>
    <col min="11" max="13" width="9.54296875" style="210" customWidth="1"/>
    <col min="14" max="14" width="2.81640625" style="210" customWidth="1"/>
    <col min="15" max="15" width="11.54296875" style="210" customWidth="1"/>
    <col min="16" max="16" width="9" style="210" bestFit="1" customWidth="1"/>
    <col min="17" max="17" width="13.453125" style="210" customWidth="1"/>
    <col min="18" max="18" width="10.81640625" style="210" customWidth="1"/>
    <col min="19" max="19" width="8" style="210" customWidth="1"/>
    <col min="20" max="20" width="8.453125" style="210" customWidth="1"/>
    <col min="21" max="21" width="16.1796875" style="210" customWidth="1"/>
    <col min="22" max="22" width="8.1796875" style="210" customWidth="1"/>
    <col min="23" max="23" width="102.81640625" style="210" bestFit="1" customWidth="1"/>
    <col min="24" max="24" width="12" style="328" customWidth="1"/>
    <col min="25" max="25" width="6.1796875" style="210" hidden="1" customWidth="1"/>
    <col min="26" max="27" width="6.453125" style="210" hidden="1" customWidth="1"/>
    <col min="28" max="28" width="6.1796875" style="210" hidden="1" customWidth="1"/>
    <col min="29" max="30" width="6.453125" style="210" hidden="1" customWidth="1"/>
    <col min="31" max="31" width="5.81640625" style="210" hidden="1" customWidth="1"/>
    <col min="32" max="32" width="4.1796875" style="210" hidden="1" customWidth="1"/>
    <col min="33" max="39" width="5.81640625" style="210" hidden="1" customWidth="1"/>
    <col min="40" max="40" width="10.453125" style="210" hidden="1" customWidth="1"/>
    <col min="41" max="41" width="6.81640625" style="210" hidden="1" customWidth="1"/>
    <col min="42" max="50" width="1.81640625" style="210" hidden="1" customWidth="1"/>
    <col min="51" max="51" width="4.1796875" style="210" hidden="1" customWidth="1"/>
    <col min="52" max="52" width="6.81640625" style="210" hidden="1" customWidth="1"/>
    <col min="53" max="74" width="1.81640625" style="210" hidden="1" customWidth="1"/>
    <col min="75" max="84" width="2" style="210" hidden="1" customWidth="1"/>
    <col min="85" max="170" width="1.81640625" style="210" hidden="1" customWidth="1"/>
    <col min="171" max="16384" width="9.1796875" style="210"/>
  </cols>
  <sheetData>
    <row r="1" spans="1:170" s="5" customFormat="1" x14ac:dyDescent="0.25">
      <c r="A1" s="353"/>
      <c r="B1" s="353"/>
      <c r="C1" s="354"/>
      <c r="D1" s="354"/>
      <c r="E1" s="354"/>
      <c r="F1" s="354"/>
      <c r="G1" s="354"/>
      <c r="H1" s="354"/>
      <c r="I1" s="354"/>
      <c r="J1" s="354"/>
      <c r="K1" s="354"/>
      <c r="L1" s="354"/>
      <c r="M1" s="354"/>
      <c r="N1" s="354"/>
      <c r="O1" s="354"/>
      <c r="P1" s="354"/>
      <c r="Q1" s="354"/>
      <c r="R1" s="354"/>
      <c r="S1" s="354"/>
      <c r="T1" s="354"/>
      <c r="U1" s="354"/>
      <c r="V1" s="354"/>
      <c r="X1" s="439"/>
    </row>
    <row r="2" spans="1:170" s="5" customFormat="1" ht="17.5" x14ac:dyDescent="0.35">
      <c r="A2" s="353"/>
      <c r="B2" s="554" t="s">
        <v>253</v>
      </c>
      <c r="C2" s="554"/>
      <c r="D2" s="554"/>
      <c r="E2" s="554"/>
      <c r="F2" s="554"/>
      <c r="G2" s="554"/>
      <c r="H2" s="554"/>
      <c r="I2" s="554"/>
      <c r="J2" s="554"/>
      <c r="K2" s="554"/>
      <c r="L2" s="554"/>
      <c r="M2" s="554"/>
      <c r="N2" s="554"/>
      <c r="O2" s="554"/>
      <c r="P2" s="554"/>
      <c r="Q2" s="554"/>
      <c r="R2" s="554"/>
      <c r="S2" s="554"/>
      <c r="T2" s="554"/>
      <c r="U2" s="554"/>
      <c r="V2" s="554"/>
      <c r="X2" s="439"/>
    </row>
    <row r="3" spans="1:170" s="5" customFormat="1" ht="20" x14ac:dyDescent="0.4">
      <c r="A3" s="353"/>
      <c r="B3" s="555" t="s">
        <v>254</v>
      </c>
      <c r="C3" s="555"/>
      <c r="D3" s="555"/>
      <c r="E3" s="555"/>
      <c r="F3" s="555"/>
      <c r="G3" s="555"/>
      <c r="H3" s="555"/>
      <c r="I3" s="555"/>
      <c r="J3" s="555"/>
      <c r="K3" s="555"/>
      <c r="L3" s="555"/>
      <c r="M3" s="555"/>
      <c r="N3" s="555"/>
      <c r="O3" s="555"/>
      <c r="P3" s="555"/>
      <c r="Q3" s="555"/>
      <c r="R3" s="555"/>
      <c r="S3" s="555"/>
      <c r="T3" s="555"/>
      <c r="U3" s="555"/>
      <c r="V3" s="555"/>
      <c r="X3" s="439"/>
    </row>
    <row r="4" spans="1:170" s="5" customFormat="1" ht="17.5" x14ac:dyDescent="0.35">
      <c r="A4" s="353"/>
      <c r="B4" s="554" t="s">
        <v>287</v>
      </c>
      <c r="C4" s="554"/>
      <c r="D4" s="554"/>
      <c r="E4" s="554"/>
      <c r="F4" s="554"/>
      <c r="G4" s="554"/>
      <c r="H4" s="554"/>
      <c r="I4" s="554"/>
      <c r="J4" s="554"/>
      <c r="K4" s="554"/>
      <c r="L4" s="554"/>
      <c r="M4" s="554"/>
      <c r="N4" s="554"/>
      <c r="O4" s="554"/>
      <c r="P4" s="554"/>
      <c r="Q4" s="554"/>
      <c r="R4" s="554"/>
      <c r="S4" s="554"/>
      <c r="T4" s="554"/>
      <c r="U4" s="554"/>
      <c r="V4" s="554"/>
      <c r="X4" s="439"/>
    </row>
    <row r="5" spans="1:170" s="5" customFormat="1" x14ac:dyDescent="0.25">
      <c r="A5" s="353"/>
      <c r="B5" s="357"/>
      <c r="C5" s="361"/>
      <c r="D5" s="361"/>
      <c r="E5" s="361"/>
      <c r="F5" s="361"/>
      <c r="G5" s="361"/>
      <c r="H5" s="361"/>
      <c r="I5" s="361"/>
      <c r="J5" s="361"/>
      <c r="K5" s="361"/>
      <c r="L5" s="361"/>
      <c r="M5" s="361"/>
      <c r="N5" s="361"/>
      <c r="O5" s="361"/>
      <c r="P5" s="361"/>
      <c r="Q5" s="361"/>
      <c r="R5" s="361"/>
      <c r="S5" s="361"/>
      <c r="T5" s="361"/>
      <c r="U5" s="361"/>
      <c r="V5" s="361"/>
      <c r="X5" s="439"/>
    </row>
    <row r="6" spans="1:170" s="5" customFormat="1" ht="23.25" customHeight="1" x14ac:dyDescent="0.4">
      <c r="A6" s="353"/>
      <c r="B6" s="666" t="s">
        <v>256</v>
      </c>
      <c r="C6" s="666"/>
      <c r="D6" s="666"/>
      <c r="E6" s="666"/>
      <c r="F6" s="666"/>
      <c r="G6" s="666"/>
      <c r="H6" s="666"/>
      <c r="I6" s="666"/>
      <c r="J6" s="666"/>
      <c r="K6" s="666"/>
      <c r="L6" s="666"/>
      <c r="M6" s="666"/>
      <c r="N6" s="666"/>
      <c r="O6" s="666"/>
      <c r="P6" s="666"/>
      <c r="Q6" s="666"/>
      <c r="R6" s="666"/>
      <c r="S6" s="666"/>
      <c r="T6" s="666"/>
      <c r="U6" s="666"/>
      <c r="V6" s="666"/>
      <c r="X6" s="439"/>
    </row>
    <row r="7" spans="1:170" s="780" customFormat="1" x14ac:dyDescent="0.25">
      <c r="A7" s="774"/>
      <c r="B7" s="779" t="s">
        <v>296</v>
      </c>
      <c r="C7" s="779"/>
      <c r="D7" s="779"/>
      <c r="E7" s="779"/>
      <c r="F7" s="779"/>
      <c r="G7" s="779"/>
      <c r="H7" s="779"/>
      <c r="I7" s="779"/>
      <c r="J7" s="779"/>
      <c r="K7" s="779"/>
      <c r="L7" s="779"/>
      <c r="M7" s="779"/>
      <c r="N7" s="779"/>
      <c r="O7" s="779"/>
      <c r="P7" s="779"/>
      <c r="Q7" s="779"/>
      <c r="R7" s="779"/>
      <c r="S7" s="779"/>
      <c r="T7" s="779"/>
      <c r="U7" s="779"/>
      <c r="V7" s="779"/>
      <c r="X7" s="781"/>
    </row>
    <row r="8" spans="1:170" s="5" customFormat="1" x14ac:dyDescent="0.25">
      <c r="A8" s="443"/>
      <c r="B8" s="363"/>
      <c r="C8" s="364"/>
      <c r="D8" s="364"/>
      <c r="E8" s="364"/>
      <c r="F8" s="364"/>
      <c r="G8" s="364"/>
      <c r="H8" s="364"/>
      <c r="I8" s="364"/>
      <c r="J8" s="364"/>
      <c r="K8" s="364"/>
      <c r="L8" s="364"/>
      <c r="M8" s="364"/>
      <c r="N8" s="456"/>
      <c r="O8" s="364"/>
      <c r="P8" s="364"/>
      <c r="Q8" s="364"/>
      <c r="R8" s="364"/>
      <c r="S8" s="364"/>
      <c r="T8" s="364"/>
      <c r="U8" s="364"/>
      <c r="V8" s="364"/>
      <c r="X8" s="439"/>
    </row>
    <row r="9" spans="1:170" s="5" customFormat="1" ht="18.75" customHeight="1" x14ac:dyDescent="0.4">
      <c r="A9" s="444"/>
      <c r="B9" s="366" t="s">
        <v>157</v>
      </c>
      <c r="C9" s="380"/>
      <c r="D9" s="380"/>
      <c r="E9" s="380"/>
      <c r="F9" s="380"/>
      <c r="G9" s="380"/>
      <c r="H9" s="380"/>
      <c r="I9" s="380"/>
      <c r="J9" s="380"/>
      <c r="K9" s="380"/>
      <c r="L9" s="380"/>
      <c r="M9" s="380"/>
      <c r="N9" s="457"/>
      <c r="O9" s="380"/>
      <c r="P9" s="380"/>
      <c r="Q9" s="380"/>
      <c r="R9" s="380"/>
      <c r="S9" s="380"/>
      <c r="T9" s="380"/>
      <c r="U9" s="380"/>
      <c r="V9" s="380"/>
      <c r="X9" s="439"/>
    </row>
    <row r="10" spans="1:170" ht="13" thickBot="1" x14ac:dyDescent="0.3">
      <c r="A10" s="445"/>
      <c r="B10" s="373"/>
      <c r="C10" s="373"/>
      <c r="D10" s="373"/>
      <c r="E10" s="373"/>
      <c r="F10" s="373"/>
      <c r="G10" s="373"/>
      <c r="H10" s="373"/>
      <c r="I10" s="373"/>
      <c r="J10" s="373"/>
      <c r="K10" s="373"/>
      <c r="L10" s="373"/>
      <c r="M10" s="373"/>
      <c r="N10" s="437"/>
      <c r="O10" s="437"/>
      <c r="P10" s="437"/>
      <c r="Q10" s="437"/>
      <c r="R10" s="437"/>
      <c r="S10" s="437"/>
      <c r="T10" s="437"/>
      <c r="U10" s="437"/>
      <c r="V10" s="437"/>
      <c r="W10" s="328"/>
    </row>
    <row r="11" spans="1:170" ht="13.5" thickBot="1" x14ac:dyDescent="0.3">
      <c r="A11" s="446"/>
      <c r="B11" s="375" t="s">
        <v>143</v>
      </c>
      <c r="C11" s="746" t="str">
        <f>IF(NOT(ISBLANK('Current MY Credit Calc'!C11:D11)),'Current MY Credit Calc'!C11:D11,"")</f>
        <v/>
      </c>
      <c r="D11" s="747"/>
      <c r="E11" s="748"/>
      <c r="F11" s="374"/>
      <c r="G11" s="374"/>
      <c r="H11" s="374"/>
      <c r="I11" s="374"/>
      <c r="J11" s="374"/>
      <c r="K11" s="374"/>
      <c r="L11" s="374"/>
      <c r="M11" s="374"/>
      <c r="N11" s="437"/>
      <c r="O11" s="435"/>
      <c r="P11" s="435"/>
      <c r="Q11" s="435"/>
      <c r="R11" s="438"/>
      <c r="S11" s="438"/>
      <c r="T11" s="438"/>
      <c r="U11" s="438"/>
      <c r="V11" s="435"/>
    </row>
    <row r="12" spans="1:170" ht="13.5" thickBot="1" x14ac:dyDescent="0.3">
      <c r="A12" s="446"/>
      <c r="B12" s="375" t="s">
        <v>19</v>
      </c>
      <c r="C12" s="746" t="str">
        <f>IF(NOT(ISBLANK('Current MY Credit Calc'!C12:D12)),'Current MY Credit Calc'!C12:D12,"")</f>
        <v/>
      </c>
      <c r="D12" s="747"/>
      <c r="E12" s="748"/>
      <c r="F12" s="374"/>
      <c r="G12" s="374"/>
      <c r="H12" s="374"/>
      <c r="I12" s="374"/>
      <c r="J12" s="374"/>
      <c r="K12" s="374"/>
      <c r="L12" s="374"/>
      <c r="M12" s="374"/>
      <c r="N12" s="437"/>
      <c r="O12" s="435"/>
      <c r="P12" s="435"/>
      <c r="Q12" s="435"/>
      <c r="R12" s="435"/>
      <c r="S12" s="435"/>
      <c r="T12" s="435"/>
      <c r="U12" s="435"/>
      <c r="V12" s="435"/>
      <c r="Y12" s="744" t="s">
        <v>190</v>
      </c>
      <c r="Z12" s="761" t="s">
        <v>204</v>
      </c>
      <c r="AA12" s="762"/>
      <c r="AB12" s="762"/>
      <c r="AC12" s="762"/>
      <c r="AD12" s="762"/>
      <c r="AE12" s="762"/>
      <c r="AF12" s="762"/>
      <c r="AG12" s="763"/>
      <c r="AH12" s="211"/>
      <c r="AI12" s="211"/>
      <c r="AJ12" s="700" t="s">
        <v>231</v>
      </c>
      <c r="AK12" s="701"/>
      <c r="AL12" s="701"/>
      <c r="AM12" s="702"/>
      <c r="AN12" s="212" t="s">
        <v>187</v>
      </c>
      <c r="AO12" s="697" t="s">
        <v>59</v>
      </c>
      <c r="AP12" s="698"/>
      <c r="AQ12" s="698"/>
      <c r="AR12" s="698"/>
      <c r="AS12" s="698"/>
      <c r="AT12" s="698"/>
      <c r="AU12" s="698"/>
      <c r="AV12" s="698"/>
      <c r="AW12" s="698"/>
      <c r="AX12" s="698"/>
      <c r="AY12" s="698"/>
      <c r="AZ12" s="698"/>
      <c r="BA12" s="698"/>
      <c r="BB12" s="698"/>
      <c r="BC12" s="698"/>
      <c r="BD12" s="698"/>
      <c r="BE12" s="698"/>
      <c r="BF12" s="698"/>
      <c r="BG12" s="698"/>
      <c r="BH12" s="698"/>
      <c r="BI12" s="698"/>
      <c r="BJ12" s="698"/>
      <c r="BK12" s="698"/>
      <c r="BL12" s="698"/>
      <c r="BM12" s="698"/>
      <c r="BN12" s="698"/>
      <c r="BO12" s="698"/>
      <c r="BP12" s="698"/>
      <c r="BQ12" s="698"/>
      <c r="BR12" s="698"/>
      <c r="BS12" s="698"/>
      <c r="BT12" s="698"/>
      <c r="BU12" s="698"/>
      <c r="BV12" s="699"/>
      <c r="BW12" s="697" t="s">
        <v>57</v>
      </c>
      <c r="BX12" s="698"/>
      <c r="BY12" s="698"/>
      <c r="BZ12" s="698"/>
      <c r="CA12" s="698"/>
      <c r="CB12" s="698"/>
      <c r="CC12" s="698"/>
      <c r="CD12" s="698"/>
      <c r="CE12" s="698"/>
      <c r="CF12" s="698"/>
      <c r="CG12" s="698"/>
      <c r="CH12" s="698"/>
      <c r="CI12" s="698"/>
      <c r="CJ12" s="698"/>
      <c r="CK12" s="698"/>
      <c r="CL12" s="698"/>
      <c r="CM12" s="698"/>
      <c r="CN12" s="698"/>
      <c r="CO12" s="698"/>
      <c r="CP12" s="698"/>
      <c r="CQ12" s="698"/>
      <c r="CR12" s="698"/>
      <c r="CS12" s="698"/>
      <c r="CT12" s="698"/>
      <c r="CU12" s="698"/>
      <c r="CV12" s="698"/>
      <c r="CW12" s="698"/>
      <c r="CX12" s="698"/>
      <c r="CY12" s="698"/>
      <c r="CZ12" s="698"/>
      <c r="DA12" s="698"/>
      <c r="DB12" s="699"/>
      <c r="DC12" s="697" t="s">
        <v>58</v>
      </c>
      <c r="DD12" s="698"/>
      <c r="DE12" s="698"/>
      <c r="DF12" s="698"/>
      <c r="DG12" s="698"/>
      <c r="DH12" s="698"/>
      <c r="DI12" s="698"/>
      <c r="DJ12" s="698"/>
      <c r="DK12" s="698"/>
      <c r="DL12" s="698"/>
      <c r="DM12" s="698"/>
      <c r="DN12" s="698"/>
      <c r="DO12" s="698"/>
      <c r="DP12" s="698"/>
      <c r="DQ12" s="698"/>
      <c r="DR12" s="698"/>
      <c r="DS12" s="698"/>
      <c r="DT12" s="698"/>
      <c r="DU12" s="698"/>
      <c r="DV12" s="698"/>
      <c r="DW12" s="698"/>
      <c r="DX12" s="698"/>
      <c r="DY12" s="698"/>
      <c r="DZ12" s="698"/>
      <c r="EA12" s="698"/>
      <c r="EB12" s="698"/>
      <c r="EC12" s="698"/>
      <c r="ED12" s="698"/>
      <c r="EE12" s="698"/>
      <c r="EF12" s="698"/>
      <c r="EG12" s="698"/>
      <c r="EH12" s="699"/>
      <c r="EI12" s="697" t="s">
        <v>83</v>
      </c>
      <c r="EJ12" s="698"/>
      <c r="EK12" s="698"/>
      <c r="EL12" s="698"/>
      <c r="EM12" s="698"/>
      <c r="EN12" s="698"/>
      <c r="EO12" s="698"/>
      <c r="EP12" s="698"/>
      <c r="EQ12" s="698"/>
      <c r="ER12" s="698"/>
      <c r="ES12" s="698"/>
      <c r="ET12" s="698"/>
      <c r="EU12" s="698"/>
      <c r="EV12" s="698"/>
      <c r="EW12" s="698"/>
      <c r="EX12" s="698"/>
      <c r="EY12" s="698"/>
      <c r="EZ12" s="698"/>
      <c r="FA12" s="698"/>
      <c r="FB12" s="698"/>
      <c r="FC12" s="698"/>
      <c r="FD12" s="698"/>
      <c r="FE12" s="698"/>
      <c r="FF12" s="698"/>
      <c r="FG12" s="698"/>
      <c r="FH12" s="698"/>
      <c r="FI12" s="698"/>
      <c r="FJ12" s="698"/>
      <c r="FK12" s="698"/>
      <c r="FL12" s="698"/>
      <c r="FM12" s="698"/>
      <c r="FN12" s="699"/>
    </row>
    <row r="13" spans="1:170" ht="13" thickBot="1" x14ac:dyDescent="0.3">
      <c r="A13" s="446"/>
      <c r="B13" s="446"/>
      <c r="C13" s="446"/>
      <c r="D13" s="446"/>
      <c r="E13" s="446"/>
      <c r="F13" s="446"/>
      <c r="G13" s="446"/>
      <c r="H13" s="446"/>
      <c r="I13" s="446"/>
      <c r="J13" s="446"/>
      <c r="K13" s="446"/>
      <c r="L13" s="446"/>
      <c r="M13" s="446"/>
      <c r="N13" s="437"/>
      <c r="O13" s="437"/>
      <c r="P13" s="437"/>
      <c r="Q13" s="437"/>
      <c r="R13" s="437"/>
      <c r="S13" s="437"/>
      <c r="T13" s="437"/>
      <c r="U13" s="437"/>
      <c r="V13" s="437"/>
      <c r="W13" s="328"/>
      <c r="Y13" s="745"/>
      <c r="Z13" s="742" t="s">
        <v>205</v>
      </c>
      <c r="AA13" s="742" t="s">
        <v>206</v>
      </c>
      <c r="AB13" s="740" t="s">
        <v>213</v>
      </c>
      <c r="AC13" s="742" t="s">
        <v>224</v>
      </c>
      <c r="AD13" s="742" t="s">
        <v>225</v>
      </c>
      <c r="AE13" s="742" t="s">
        <v>215</v>
      </c>
      <c r="AF13" s="742" t="s">
        <v>230</v>
      </c>
      <c r="AG13" s="742" t="s">
        <v>229</v>
      </c>
      <c r="AH13" s="742" t="s">
        <v>234</v>
      </c>
      <c r="AI13" s="742" t="s">
        <v>235</v>
      </c>
      <c r="AJ13" s="703" t="s">
        <v>232</v>
      </c>
      <c r="AK13" s="703" t="s">
        <v>233</v>
      </c>
      <c r="AL13" s="213"/>
      <c r="AM13" s="213"/>
      <c r="AN13" s="214" t="s">
        <v>183</v>
      </c>
      <c r="AO13" s="708" t="s">
        <v>86</v>
      </c>
      <c r="AP13" s="709"/>
      <c r="AQ13" s="709"/>
      <c r="AR13" s="709"/>
      <c r="AS13" s="709"/>
      <c r="AT13" s="709"/>
      <c r="AU13" s="709"/>
      <c r="AV13" s="709"/>
      <c r="AW13" s="709"/>
      <c r="AX13" s="709"/>
      <c r="AY13" s="709"/>
      <c r="AZ13" s="709"/>
      <c r="BA13" s="709"/>
      <c r="BB13" s="709"/>
      <c r="BC13" s="709"/>
      <c r="BD13" s="709"/>
      <c r="BE13" s="709"/>
      <c r="BF13" s="709"/>
      <c r="BG13" s="709"/>
      <c r="BH13" s="709"/>
      <c r="BI13" s="709"/>
      <c r="BJ13" s="710"/>
      <c r="BK13" s="697" t="s">
        <v>85</v>
      </c>
      <c r="BL13" s="698"/>
      <c r="BM13" s="698"/>
      <c r="BN13" s="698"/>
      <c r="BO13" s="698"/>
      <c r="BP13" s="698"/>
      <c r="BQ13" s="698"/>
      <c r="BR13" s="698"/>
      <c r="BS13" s="698"/>
      <c r="BT13" s="698"/>
      <c r="BU13" s="698"/>
      <c r="BV13" s="699"/>
      <c r="BW13" s="697" t="s">
        <v>86</v>
      </c>
      <c r="BX13" s="698"/>
      <c r="BY13" s="698"/>
      <c r="BZ13" s="698"/>
      <c r="CA13" s="698"/>
      <c r="CB13" s="698"/>
      <c r="CC13" s="698"/>
      <c r="CD13" s="698"/>
      <c r="CE13" s="698"/>
      <c r="CF13" s="698"/>
      <c r="CG13" s="698"/>
      <c r="CH13" s="698"/>
      <c r="CI13" s="698"/>
      <c r="CJ13" s="698"/>
      <c r="CK13" s="698"/>
      <c r="CL13" s="698"/>
      <c r="CM13" s="698"/>
      <c r="CN13" s="698"/>
      <c r="CO13" s="698"/>
      <c r="CP13" s="699"/>
      <c r="CQ13" s="697" t="s">
        <v>85</v>
      </c>
      <c r="CR13" s="698"/>
      <c r="CS13" s="698"/>
      <c r="CT13" s="698"/>
      <c r="CU13" s="698"/>
      <c r="CV13" s="698"/>
      <c r="CW13" s="698"/>
      <c r="CX13" s="698"/>
      <c r="CY13" s="698"/>
      <c r="CZ13" s="698"/>
      <c r="DA13" s="698"/>
      <c r="DB13" s="699"/>
      <c r="DC13" s="697" t="s">
        <v>86</v>
      </c>
      <c r="DD13" s="698"/>
      <c r="DE13" s="698"/>
      <c r="DF13" s="698"/>
      <c r="DG13" s="698"/>
      <c r="DH13" s="698"/>
      <c r="DI13" s="698"/>
      <c r="DJ13" s="698"/>
      <c r="DK13" s="698"/>
      <c r="DL13" s="698"/>
      <c r="DM13" s="698"/>
      <c r="DN13" s="698"/>
      <c r="DO13" s="698"/>
      <c r="DP13" s="698"/>
      <c r="DQ13" s="698"/>
      <c r="DR13" s="698"/>
      <c r="DS13" s="698"/>
      <c r="DT13" s="698"/>
      <c r="DU13" s="698"/>
      <c r="DV13" s="699"/>
      <c r="DW13" s="697" t="s">
        <v>85</v>
      </c>
      <c r="DX13" s="698"/>
      <c r="DY13" s="698"/>
      <c r="DZ13" s="698"/>
      <c r="EA13" s="698"/>
      <c r="EB13" s="698"/>
      <c r="EC13" s="698"/>
      <c r="ED13" s="698"/>
      <c r="EE13" s="698"/>
      <c r="EF13" s="698"/>
      <c r="EG13" s="698"/>
      <c r="EH13" s="699"/>
      <c r="EI13" s="697" t="s">
        <v>86</v>
      </c>
      <c r="EJ13" s="698"/>
      <c r="EK13" s="698"/>
      <c r="EL13" s="698"/>
      <c r="EM13" s="698"/>
      <c r="EN13" s="698"/>
      <c r="EO13" s="698"/>
      <c r="EP13" s="698"/>
      <c r="EQ13" s="698"/>
      <c r="ER13" s="698"/>
      <c r="ES13" s="698"/>
      <c r="ET13" s="698"/>
      <c r="EU13" s="698"/>
      <c r="EV13" s="698"/>
      <c r="EW13" s="698"/>
      <c r="EX13" s="698"/>
      <c r="EY13" s="698"/>
      <c r="EZ13" s="698"/>
      <c r="FA13" s="698"/>
      <c r="FB13" s="699"/>
      <c r="FC13" s="697" t="s">
        <v>85</v>
      </c>
      <c r="FD13" s="698"/>
      <c r="FE13" s="698"/>
      <c r="FF13" s="698"/>
      <c r="FG13" s="698"/>
      <c r="FH13" s="698"/>
      <c r="FI13" s="698"/>
      <c r="FJ13" s="698"/>
      <c r="FK13" s="698"/>
      <c r="FL13" s="698"/>
      <c r="FM13" s="698"/>
      <c r="FN13" s="699"/>
    </row>
    <row r="14" spans="1:170" ht="13.5" thickBot="1" x14ac:dyDescent="0.35">
      <c r="A14" s="445"/>
      <c r="B14" s="755"/>
      <c r="C14" s="756"/>
      <c r="D14" s="723" t="s">
        <v>86</v>
      </c>
      <c r="E14" s="723"/>
      <c r="F14" s="723"/>
      <c r="G14" s="723"/>
      <c r="H14" s="723"/>
      <c r="I14" s="724"/>
      <c r="J14" s="582" t="s">
        <v>85</v>
      </c>
      <c r="K14" s="725"/>
      <c r="L14" s="725"/>
      <c r="M14" s="726"/>
      <c r="N14" s="445"/>
      <c r="O14" s="757" t="s">
        <v>55</v>
      </c>
      <c r="P14" s="758"/>
      <c r="Q14" s="759"/>
      <c r="R14" s="759"/>
      <c r="S14" s="759"/>
      <c r="T14" s="759"/>
      <c r="U14" s="759"/>
      <c r="V14" s="760"/>
      <c r="W14" s="749" t="s">
        <v>31</v>
      </c>
      <c r="X14" s="329"/>
      <c r="Y14" s="745"/>
      <c r="Z14" s="743"/>
      <c r="AA14" s="743"/>
      <c r="AB14" s="741"/>
      <c r="AC14" s="743"/>
      <c r="AD14" s="743"/>
      <c r="AE14" s="743"/>
      <c r="AF14" s="743"/>
      <c r="AG14" s="743"/>
      <c r="AH14" s="743"/>
      <c r="AI14" s="743"/>
      <c r="AJ14" s="704"/>
      <c r="AK14" s="704"/>
      <c r="AL14" s="215"/>
      <c r="AM14" s="215"/>
      <c r="AN14" s="214" t="s">
        <v>181</v>
      </c>
      <c r="AO14" s="697" t="s">
        <v>2</v>
      </c>
      <c r="AP14" s="698"/>
      <c r="AQ14" s="698"/>
      <c r="AR14" s="698"/>
      <c r="AS14" s="698"/>
      <c r="AT14" s="698"/>
      <c r="AU14" s="698"/>
      <c r="AV14" s="698"/>
      <c r="AW14" s="698"/>
      <c r="AX14" s="698"/>
      <c r="AY14" s="699"/>
      <c r="AZ14" s="697" t="s">
        <v>3</v>
      </c>
      <c r="BA14" s="698"/>
      <c r="BB14" s="698"/>
      <c r="BC14" s="698"/>
      <c r="BD14" s="698"/>
      <c r="BE14" s="698"/>
      <c r="BF14" s="698"/>
      <c r="BG14" s="698"/>
      <c r="BH14" s="698"/>
      <c r="BI14" s="698"/>
      <c r="BJ14" s="699"/>
      <c r="BK14" s="697" t="s">
        <v>2</v>
      </c>
      <c r="BL14" s="698"/>
      <c r="BM14" s="698"/>
      <c r="BN14" s="698"/>
      <c r="BO14" s="698"/>
      <c r="BP14" s="699"/>
      <c r="BQ14" s="697" t="s">
        <v>3</v>
      </c>
      <c r="BR14" s="698"/>
      <c r="BS14" s="698"/>
      <c r="BT14" s="698"/>
      <c r="BU14" s="698"/>
      <c r="BV14" s="699"/>
      <c r="BW14" s="697" t="s">
        <v>2</v>
      </c>
      <c r="BX14" s="698"/>
      <c r="BY14" s="698"/>
      <c r="BZ14" s="698"/>
      <c r="CA14" s="698"/>
      <c r="CB14" s="698"/>
      <c r="CC14" s="698"/>
      <c r="CD14" s="698"/>
      <c r="CE14" s="698"/>
      <c r="CF14" s="699"/>
      <c r="CG14" s="697" t="s">
        <v>3</v>
      </c>
      <c r="CH14" s="698"/>
      <c r="CI14" s="698"/>
      <c r="CJ14" s="698"/>
      <c r="CK14" s="698"/>
      <c r="CL14" s="698"/>
      <c r="CM14" s="698"/>
      <c r="CN14" s="698"/>
      <c r="CO14" s="698"/>
      <c r="CP14" s="699"/>
      <c r="CQ14" s="697" t="s">
        <v>2</v>
      </c>
      <c r="CR14" s="698"/>
      <c r="CS14" s="698"/>
      <c r="CT14" s="698"/>
      <c r="CU14" s="698"/>
      <c r="CV14" s="699"/>
      <c r="CW14" s="697" t="s">
        <v>3</v>
      </c>
      <c r="CX14" s="698"/>
      <c r="CY14" s="698"/>
      <c r="CZ14" s="698"/>
      <c r="DA14" s="698"/>
      <c r="DB14" s="699"/>
      <c r="DC14" s="697" t="s">
        <v>2</v>
      </c>
      <c r="DD14" s="698"/>
      <c r="DE14" s="698"/>
      <c r="DF14" s="698"/>
      <c r="DG14" s="698"/>
      <c r="DH14" s="698"/>
      <c r="DI14" s="698"/>
      <c r="DJ14" s="698"/>
      <c r="DK14" s="698"/>
      <c r="DL14" s="699"/>
      <c r="DM14" s="697" t="s">
        <v>3</v>
      </c>
      <c r="DN14" s="698"/>
      <c r="DO14" s="698"/>
      <c r="DP14" s="698"/>
      <c r="DQ14" s="698"/>
      <c r="DR14" s="698"/>
      <c r="DS14" s="698"/>
      <c r="DT14" s="698"/>
      <c r="DU14" s="698"/>
      <c r="DV14" s="699"/>
      <c r="DW14" s="697" t="s">
        <v>2</v>
      </c>
      <c r="DX14" s="698"/>
      <c r="DY14" s="698"/>
      <c r="DZ14" s="698"/>
      <c r="EA14" s="698"/>
      <c r="EB14" s="699"/>
      <c r="EC14" s="697" t="s">
        <v>3</v>
      </c>
      <c r="ED14" s="698"/>
      <c r="EE14" s="698"/>
      <c r="EF14" s="698"/>
      <c r="EG14" s="698"/>
      <c r="EH14" s="699"/>
      <c r="EI14" s="697" t="s">
        <v>2</v>
      </c>
      <c r="EJ14" s="698"/>
      <c r="EK14" s="698"/>
      <c r="EL14" s="698"/>
      <c r="EM14" s="698"/>
      <c r="EN14" s="698"/>
      <c r="EO14" s="698"/>
      <c r="EP14" s="698"/>
      <c r="EQ14" s="698"/>
      <c r="ER14" s="699"/>
      <c r="ES14" s="697" t="s">
        <v>3</v>
      </c>
      <c r="ET14" s="698"/>
      <c r="EU14" s="698"/>
      <c r="EV14" s="698"/>
      <c r="EW14" s="698"/>
      <c r="EX14" s="698"/>
      <c r="EY14" s="698"/>
      <c r="EZ14" s="698"/>
      <c r="FA14" s="698"/>
      <c r="FB14" s="699"/>
      <c r="FC14" s="697" t="s">
        <v>2</v>
      </c>
      <c r="FD14" s="698"/>
      <c r="FE14" s="698"/>
      <c r="FF14" s="698"/>
      <c r="FG14" s="698"/>
      <c r="FH14" s="699"/>
      <c r="FI14" s="697" t="s">
        <v>3</v>
      </c>
      <c r="FJ14" s="698"/>
      <c r="FK14" s="698"/>
      <c r="FL14" s="698"/>
      <c r="FM14" s="698"/>
      <c r="FN14" s="699"/>
    </row>
    <row r="15" spans="1:170" ht="15" customHeight="1" x14ac:dyDescent="0.4">
      <c r="A15" s="445"/>
      <c r="B15" s="767"/>
      <c r="C15" s="768"/>
      <c r="D15" s="754" t="s">
        <v>71</v>
      </c>
      <c r="E15" s="754"/>
      <c r="F15" s="752" t="s">
        <v>73</v>
      </c>
      <c r="G15" s="753"/>
      <c r="H15" s="729" t="s">
        <v>5</v>
      </c>
      <c r="I15" s="730"/>
      <c r="J15" s="727" t="s">
        <v>71</v>
      </c>
      <c r="K15" s="728"/>
      <c r="L15" s="729" t="s">
        <v>5</v>
      </c>
      <c r="M15" s="730"/>
      <c r="N15" s="445"/>
      <c r="O15" s="737" t="s">
        <v>56</v>
      </c>
      <c r="P15" s="733" t="s">
        <v>61</v>
      </c>
      <c r="Q15" s="734"/>
      <c r="R15" s="734"/>
      <c r="S15" s="735"/>
      <c r="T15" s="771" t="s">
        <v>66</v>
      </c>
      <c r="U15" s="772"/>
      <c r="V15" s="773"/>
      <c r="W15" s="750"/>
      <c r="X15" s="329"/>
      <c r="Y15" s="745"/>
      <c r="Z15" s="743"/>
      <c r="AA15" s="743"/>
      <c r="AB15" s="741"/>
      <c r="AC15" s="743"/>
      <c r="AD15" s="743"/>
      <c r="AE15" s="743"/>
      <c r="AF15" s="743"/>
      <c r="AG15" s="743"/>
      <c r="AH15" s="743"/>
      <c r="AI15" s="743"/>
      <c r="AJ15" s="704"/>
      <c r="AK15" s="704"/>
      <c r="AL15" s="215"/>
      <c r="AM15" s="215"/>
      <c r="AN15" s="214" t="s">
        <v>182</v>
      </c>
      <c r="AO15" s="216" t="s">
        <v>180</v>
      </c>
      <c r="AP15" s="697" t="s">
        <v>5</v>
      </c>
      <c r="AQ15" s="698"/>
      <c r="AR15" s="698"/>
      <c r="AS15" s="698"/>
      <c r="AT15" s="699"/>
      <c r="AU15" s="697" t="s">
        <v>4</v>
      </c>
      <c r="AV15" s="698"/>
      <c r="AW15" s="698"/>
      <c r="AX15" s="698"/>
      <c r="AY15" s="699"/>
      <c r="AZ15" s="216" t="s">
        <v>180</v>
      </c>
      <c r="BA15" s="697" t="s">
        <v>5</v>
      </c>
      <c r="BB15" s="698"/>
      <c r="BC15" s="698"/>
      <c r="BD15" s="698"/>
      <c r="BE15" s="699"/>
      <c r="BF15" s="697" t="s">
        <v>4</v>
      </c>
      <c r="BG15" s="698"/>
      <c r="BH15" s="698"/>
      <c r="BI15" s="698"/>
      <c r="BJ15" s="699"/>
      <c r="BK15" s="697" t="s">
        <v>5</v>
      </c>
      <c r="BL15" s="698"/>
      <c r="BM15" s="699"/>
      <c r="BN15" s="697" t="s">
        <v>4</v>
      </c>
      <c r="BO15" s="698"/>
      <c r="BP15" s="699"/>
      <c r="BQ15" s="697" t="s">
        <v>5</v>
      </c>
      <c r="BR15" s="698"/>
      <c r="BS15" s="699"/>
      <c r="BT15" s="697" t="s">
        <v>4</v>
      </c>
      <c r="BU15" s="698"/>
      <c r="BV15" s="699"/>
      <c r="BW15" s="697" t="s">
        <v>5</v>
      </c>
      <c r="BX15" s="698"/>
      <c r="BY15" s="698"/>
      <c r="BZ15" s="698"/>
      <c r="CA15" s="699"/>
      <c r="CB15" s="697" t="s">
        <v>4</v>
      </c>
      <c r="CC15" s="698"/>
      <c r="CD15" s="698"/>
      <c r="CE15" s="698"/>
      <c r="CF15" s="699"/>
      <c r="CG15" s="697" t="s">
        <v>5</v>
      </c>
      <c r="CH15" s="698"/>
      <c r="CI15" s="698"/>
      <c r="CJ15" s="698"/>
      <c r="CK15" s="699"/>
      <c r="CL15" s="697" t="s">
        <v>4</v>
      </c>
      <c r="CM15" s="698"/>
      <c r="CN15" s="698"/>
      <c r="CO15" s="698"/>
      <c r="CP15" s="699"/>
      <c r="CQ15" s="697" t="s">
        <v>5</v>
      </c>
      <c r="CR15" s="698"/>
      <c r="CS15" s="699"/>
      <c r="CT15" s="697" t="s">
        <v>4</v>
      </c>
      <c r="CU15" s="698"/>
      <c r="CV15" s="699"/>
      <c r="CW15" s="697" t="s">
        <v>5</v>
      </c>
      <c r="CX15" s="698"/>
      <c r="CY15" s="699"/>
      <c r="CZ15" s="697" t="s">
        <v>4</v>
      </c>
      <c r="DA15" s="698"/>
      <c r="DB15" s="699"/>
      <c r="DC15" s="697" t="s">
        <v>5</v>
      </c>
      <c r="DD15" s="698"/>
      <c r="DE15" s="698"/>
      <c r="DF15" s="698"/>
      <c r="DG15" s="699"/>
      <c r="DH15" s="697" t="s">
        <v>4</v>
      </c>
      <c r="DI15" s="698"/>
      <c r="DJ15" s="698"/>
      <c r="DK15" s="698"/>
      <c r="DL15" s="699"/>
      <c r="DM15" s="697" t="s">
        <v>5</v>
      </c>
      <c r="DN15" s="698"/>
      <c r="DO15" s="698"/>
      <c r="DP15" s="698"/>
      <c r="DQ15" s="699"/>
      <c r="DR15" s="697" t="s">
        <v>4</v>
      </c>
      <c r="DS15" s="698"/>
      <c r="DT15" s="698"/>
      <c r="DU15" s="698"/>
      <c r="DV15" s="699"/>
      <c r="DW15" s="697" t="s">
        <v>5</v>
      </c>
      <c r="DX15" s="698"/>
      <c r="DY15" s="699"/>
      <c r="DZ15" s="697" t="s">
        <v>4</v>
      </c>
      <c r="EA15" s="698"/>
      <c r="EB15" s="699"/>
      <c r="EC15" s="697" t="s">
        <v>5</v>
      </c>
      <c r="ED15" s="698"/>
      <c r="EE15" s="699"/>
      <c r="EF15" s="697" t="s">
        <v>4</v>
      </c>
      <c r="EG15" s="698"/>
      <c r="EH15" s="699"/>
      <c r="EI15" s="697" t="s">
        <v>5</v>
      </c>
      <c r="EJ15" s="698"/>
      <c r="EK15" s="698"/>
      <c r="EL15" s="698"/>
      <c r="EM15" s="699"/>
      <c r="EN15" s="697" t="s">
        <v>4</v>
      </c>
      <c r="EO15" s="698"/>
      <c r="EP15" s="698"/>
      <c r="EQ15" s="698"/>
      <c r="ER15" s="699"/>
      <c r="ES15" s="697" t="s">
        <v>5</v>
      </c>
      <c r="ET15" s="698"/>
      <c r="EU15" s="698"/>
      <c r="EV15" s="698"/>
      <c r="EW15" s="699"/>
      <c r="EX15" s="697" t="s">
        <v>4</v>
      </c>
      <c r="EY15" s="698"/>
      <c r="EZ15" s="698"/>
      <c r="FA15" s="698"/>
      <c r="FB15" s="699"/>
      <c r="FC15" s="697" t="s">
        <v>5</v>
      </c>
      <c r="FD15" s="698"/>
      <c r="FE15" s="699"/>
      <c r="FF15" s="697" t="s">
        <v>4</v>
      </c>
      <c r="FG15" s="698"/>
      <c r="FH15" s="699"/>
      <c r="FI15" s="697" t="s">
        <v>5</v>
      </c>
      <c r="FJ15" s="698"/>
      <c r="FK15" s="699"/>
      <c r="FL15" s="697" t="s">
        <v>4</v>
      </c>
      <c r="FM15" s="698"/>
      <c r="FN15" s="699"/>
    </row>
    <row r="16" spans="1:170" ht="13.5" thickBot="1" x14ac:dyDescent="0.35">
      <c r="A16" s="445"/>
      <c r="B16" s="706"/>
      <c r="C16" s="707"/>
      <c r="D16" s="217" t="s">
        <v>3</v>
      </c>
      <c r="E16" s="218" t="s">
        <v>2</v>
      </c>
      <c r="F16" s="219" t="s">
        <v>3</v>
      </c>
      <c r="G16" s="220" t="s">
        <v>2</v>
      </c>
      <c r="H16" s="221" t="s">
        <v>3</v>
      </c>
      <c r="I16" s="222" t="s">
        <v>2</v>
      </c>
      <c r="J16" s="223" t="s">
        <v>3</v>
      </c>
      <c r="K16" s="224" t="s">
        <v>2</v>
      </c>
      <c r="L16" s="221" t="s">
        <v>3</v>
      </c>
      <c r="M16" s="222" t="s">
        <v>2</v>
      </c>
      <c r="N16" s="445"/>
      <c r="O16" s="738"/>
      <c r="P16" s="225" t="s">
        <v>186</v>
      </c>
      <c r="Q16" s="226" t="s">
        <v>20</v>
      </c>
      <c r="R16" s="226" t="s">
        <v>60</v>
      </c>
      <c r="S16" s="227" t="s">
        <v>7</v>
      </c>
      <c r="T16" s="228" t="s">
        <v>186</v>
      </c>
      <c r="U16" s="229" t="s">
        <v>20</v>
      </c>
      <c r="V16" s="230" t="s">
        <v>7</v>
      </c>
      <c r="W16" s="751"/>
      <c r="X16" s="329"/>
      <c r="Y16" s="745"/>
      <c r="Z16" s="743"/>
      <c r="AA16" s="743"/>
      <c r="AB16" s="741"/>
      <c r="AC16" s="743"/>
      <c r="AD16" s="743"/>
      <c r="AE16" s="743"/>
      <c r="AF16" s="743"/>
      <c r="AG16" s="743"/>
      <c r="AH16" s="743"/>
      <c r="AI16" s="743"/>
      <c r="AJ16" s="704"/>
      <c r="AK16" s="705"/>
      <c r="AL16" s="231"/>
      <c r="AM16" s="231"/>
      <c r="AN16" s="214" t="s">
        <v>32</v>
      </c>
      <c r="AO16" s="232">
        <v>4</v>
      </c>
      <c r="AP16" s="232">
        <v>0</v>
      </c>
      <c r="AQ16" s="232">
        <v>1</v>
      </c>
      <c r="AR16" s="232">
        <v>2</v>
      </c>
      <c r="AS16" s="232">
        <v>3</v>
      </c>
      <c r="AT16" s="232">
        <v>4</v>
      </c>
      <c r="AU16" s="232">
        <v>0</v>
      </c>
      <c r="AV16" s="232">
        <v>1</v>
      </c>
      <c r="AW16" s="232">
        <v>2</v>
      </c>
      <c r="AX16" s="232">
        <v>3</v>
      </c>
      <c r="AY16" s="232">
        <v>4</v>
      </c>
      <c r="AZ16" s="232">
        <v>4</v>
      </c>
      <c r="BA16" s="232">
        <v>0</v>
      </c>
      <c r="BB16" s="232">
        <v>1</v>
      </c>
      <c r="BC16" s="232">
        <v>2</v>
      </c>
      <c r="BD16" s="232">
        <v>3</v>
      </c>
      <c r="BE16" s="232">
        <v>4</v>
      </c>
      <c r="BF16" s="232">
        <v>0</v>
      </c>
      <c r="BG16" s="232">
        <v>1</v>
      </c>
      <c r="BH16" s="232">
        <v>2</v>
      </c>
      <c r="BI16" s="232">
        <v>3</v>
      </c>
      <c r="BJ16" s="232">
        <v>4</v>
      </c>
      <c r="BK16" s="232">
        <v>0</v>
      </c>
      <c r="BL16" s="232">
        <v>1</v>
      </c>
      <c r="BM16" s="232">
        <v>2</v>
      </c>
      <c r="BN16" s="232">
        <v>0</v>
      </c>
      <c r="BO16" s="232">
        <v>1</v>
      </c>
      <c r="BP16" s="232">
        <v>2</v>
      </c>
      <c r="BQ16" s="232">
        <v>0</v>
      </c>
      <c r="BR16" s="232">
        <v>1</v>
      </c>
      <c r="BS16" s="232">
        <v>2</v>
      </c>
      <c r="BT16" s="232">
        <v>0</v>
      </c>
      <c r="BU16" s="232">
        <v>1</v>
      </c>
      <c r="BV16" s="232">
        <v>2</v>
      </c>
      <c r="BW16" s="232">
        <v>0</v>
      </c>
      <c r="BX16" s="232">
        <v>1</v>
      </c>
      <c r="BY16" s="232">
        <v>2</v>
      </c>
      <c r="BZ16" s="232">
        <v>3</v>
      </c>
      <c r="CA16" s="232">
        <v>4</v>
      </c>
      <c r="CB16" s="232">
        <v>0</v>
      </c>
      <c r="CC16" s="232">
        <v>1</v>
      </c>
      <c r="CD16" s="232">
        <v>2</v>
      </c>
      <c r="CE16" s="232">
        <v>3</v>
      </c>
      <c r="CF16" s="232">
        <v>4</v>
      </c>
      <c r="CG16" s="232">
        <v>0</v>
      </c>
      <c r="CH16" s="232">
        <v>1</v>
      </c>
      <c r="CI16" s="232">
        <v>2</v>
      </c>
      <c r="CJ16" s="232">
        <v>3</v>
      </c>
      <c r="CK16" s="232">
        <v>4</v>
      </c>
      <c r="CL16" s="232">
        <v>0</v>
      </c>
      <c r="CM16" s="232">
        <v>1</v>
      </c>
      <c r="CN16" s="232">
        <v>2</v>
      </c>
      <c r="CO16" s="232">
        <v>3</v>
      </c>
      <c r="CP16" s="232">
        <v>4</v>
      </c>
      <c r="CQ16" s="232">
        <v>0</v>
      </c>
      <c r="CR16" s="232">
        <v>1</v>
      </c>
      <c r="CS16" s="232">
        <v>2</v>
      </c>
      <c r="CT16" s="232">
        <v>0</v>
      </c>
      <c r="CU16" s="232">
        <v>1</v>
      </c>
      <c r="CV16" s="232">
        <v>2</v>
      </c>
      <c r="CW16" s="232">
        <v>0</v>
      </c>
      <c r="CX16" s="232">
        <v>1</v>
      </c>
      <c r="CY16" s="232"/>
      <c r="CZ16" s="232">
        <v>0</v>
      </c>
      <c r="DA16" s="232">
        <v>1</v>
      </c>
      <c r="DB16" s="232">
        <v>2</v>
      </c>
      <c r="DC16" s="232">
        <v>0</v>
      </c>
      <c r="DD16" s="232">
        <v>1</v>
      </c>
      <c r="DE16" s="232">
        <v>2</v>
      </c>
      <c r="DF16" s="232">
        <v>3</v>
      </c>
      <c r="DG16" s="232">
        <v>4</v>
      </c>
      <c r="DH16" s="232">
        <v>0</v>
      </c>
      <c r="DI16" s="232">
        <v>1</v>
      </c>
      <c r="DJ16" s="232">
        <v>2</v>
      </c>
      <c r="DK16" s="232">
        <v>3</v>
      </c>
      <c r="DL16" s="232">
        <v>4</v>
      </c>
      <c r="DM16" s="232">
        <v>0</v>
      </c>
      <c r="DN16" s="232">
        <v>1</v>
      </c>
      <c r="DO16" s="232">
        <v>2</v>
      </c>
      <c r="DP16" s="232">
        <v>3</v>
      </c>
      <c r="DQ16" s="232">
        <v>4</v>
      </c>
      <c r="DR16" s="232">
        <v>0</v>
      </c>
      <c r="DS16" s="232">
        <v>1</v>
      </c>
      <c r="DT16" s="232">
        <v>2</v>
      </c>
      <c r="DU16" s="232">
        <v>3</v>
      </c>
      <c r="DV16" s="232">
        <v>4</v>
      </c>
      <c r="DW16" s="232">
        <v>0</v>
      </c>
      <c r="DX16" s="232">
        <v>1</v>
      </c>
      <c r="DY16" s="232">
        <v>2</v>
      </c>
      <c r="DZ16" s="232">
        <v>0</v>
      </c>
      <c r="EA16" s="232">
        <v>1</v>
      </c>
      <c r="EB16" s="232">
        <v>2</v>
      </c>
      <c r="EC16" s="232">
        <v>0</v>
      </c>
      <c r="ED16" s="232">
        <v>1</v>
      </c>
      <c r="EE16" s="232">
        <v>2</v>
      </c>
      <c r="EF16" s="232">
        <v>0</v>
      </c>
      <c r="EG16" s="232">
        <v>1</v>
      </c>
      <c r="EH16" s="232">
        <v>2</v>
      </c>
      <c r="EI16" s="232">
        <v>0</v>
      </c>
      <c r="EJ16" s="232">
        <v>1</v>
      </c>
      <c r="EK16" s="232">
        <v>2</v>
      </c>
      <c r="EL16" s="232">
        <v>3</v>
      </c>
      <c r="EM16" s="232">
        <v>4</v>
      </c>
      <c r="EN16" s="232">
        <v>0</v>
      </c>
      <c r="EO16" s="232">
        <v>1</v>
      </c>
      <c r="EP16" s="232">
        <v>2</v>
      </c>
      <c r="EQ16" s="232">
        <v>3</v>
      </c>
      <c r="ER16" s="232">
        <v>4</v>
      </c>
      <c r="ES16" s="232">
        <v>0</v>
      </c>
      <c r="ET16" s="232">
        <v>1</v>
      </c>
      <c r="EU16" s="232">
        <v>2</v>
      </c>
      <c r="EV16" s="232">
        <v>3</v>
      </c>
      <c r="EW16" s="232">
        <v>4</v>
      </c>
      <c r="EX16" s="232">
        <v>0</v>
      </c>
      <c r="EY16" s="232">
        <v>1</v>
      </c>
      <c r="EZ16" s="232">
        <v>2</v>
      </c>
      <c r="FA16" s="232">
        <v>3</v>
      </c>
      <c r="FB16" s="232">
        <v>4</v>
      </c>
      <c r="FC16" s="232">
        <v>0</v>
      </c>
      <c r="FD16" s="232">
        <v>1</v>
      </c>
      <c r="FE16" s="232">
        <v>2</v>
      </c>
      <c r="FF16" s="232">
        <v>0</v>
      </c>
      <c r="FG16" s="232">
        <v>1</v>
      </c>
      <c r="FH16" s="232">
        <v>2</v>
      </c>
      <c r="FI16" s="232">
        <v>0</v>
      </c>
      <c r="FJ16" s="232">
        <v>1</v>
      </c>
      <c r="FK16" s="232">
        <v>2</v>
      </c>
      <c r="FL16" s="232">
        <v>0</v>
      </c>
      <c r="FM16" s="232">
        <v>1</v>
      </c>
      <c r="FN16" s="232">
        <v>2</v>
      </c>
    </row>
    <row r="17" spans="1:170" ht="13.5" thickBot="1" x14ac:dyDescent="0.35">
      <c r="A17" s="445"/>
      <c r="B17" s="716" t="s">
        <v>87</v>
      </c>
      <c r="C17" s="769"/>
      <c r="D17" s="769"/>
      <c r="E17" s="769"/>
      <c r="F17" s="769"/>
      <c r="G17" s="769"/>
      <c r="H17" s="769"/>
      <c r="I17" s="769"/>
      <c r="J17" s="769"/>
      <c r="K17" s="769"/>
      <c r="L17" s="769"/>
      <c r="M17" s="770"/>
      <c r="N17" s="445"/>
      <c r="O17" s="44"/>
      <c r="P17" s="38"/>
      <c r="Q17" s="40"/>
      <c r="R17" s="39"/>
      <c r="S17" s="316"/>
      <c r="T17" s="317"/>
      <c r="U17" s="318"/>
      <c r="V17" s="319"/>
      <c r="W17" s="233" t="str">
        <f>IF(AH17&lt;&gt;"", AH17, AI17)</f>
        <v/>
      </c>
      <c r="X17" s="330"/>
      <c r="Y17" s="232">
        <f>IF(SUM(Z17:AG17)&gt;0,1,0)</f>
        <v>0</v>
      </c>
      <c r="Z17" s="234">
        <f t="shared" ref="Z17:Z42" si="0">IF(AND(OR(Q17=$Q$83,Q17=$Q$84),OR(U17=$U$85,U17=$U$86)),1,0)</f>
        <v>0</v>
      </c>
      <c r="AA17" s="234">
        <f t="shared" ref="AA17:AA42" si="1">IF(OR(AND(P17=$P$82,OR(Q17=$Q$82,Q17=$Q$84),OR(U17=$U$81, U17=$U$83,U17=$U$85)),AND(P17=$P$82,OR(Q17=$Q$81,Q17=$Q$83),OR(U17=$U$82, U17=$U$84,U17=$U$86))),1,0)</f>
        <v>0</v>
      </c>
      <c r="AB17" s="234">
        <f t="shared" ref="AB17:AB42" si="2">IF(AND(OR(Q17=$Q$81, Q17=$Q$83),OR(U17=$U$82,U17=$U$84,U17=$U$86), OR(V17=$V$84,V17=$V$85)),1,0)</f>
        <v>0</v>
      </c>
      <c r="AC17" s="234">
        <f t="shared" ref="AC17:AC42" si="3">IF(AND(OR(Q17=$Q$81, Q17=$Q$82),OR(U17=$U$83, U17=$U$84)),1, 0)</f>
        <v>0</v>
      </c>
      <c r="AD17" s="234">
        <f t="shared" ref="AD17:AD42" si="4">IF(AND(OR(Q17=$Q$83, Q17=$Q$84),OR(U17=$U$81, U17=$U$82)),1,0)</f>
        <v>0</v>
      </c>
      <c r="AE17" s="234">
        <f t="shared" ref="AE17:AE42" si="5">IF(AND(P17=$P$81,T17=$P$82),1,0)</f>
        <v>0</v>
      </c>
      <c r="AF17" s="234">
        <f t="shared" ref="AF17:AF42" si="6">IF(AND(P17=$P$81,OR(Q17=$Q$81,Q17=$Q$83),OR(U17=$U$82,U17=$U$84, U17=$U$86)),1,0)</f>
        <v>0</v>
      </c>
      <c r="AG17" s="234">
        <f t="shared" ref="AG17:AG42" si="7">IF(AND(P17=$P$81,OR(Q17=$Q$82,Q17=$Q$84),OR(S17=$S$82, S17=$S$83),OR(U17=$U$81,U17=$U$83, U17=$U$85)),1,0)</f>
        <v>0</v>
      </c>
      <c r="AH17" s="235" t="str">
        <f t="shared" ref="AH17:AH44" si="8">IF(Z17=1, $B$96, IF(AC17=1,$B$98, IF(AD17=1, $B$99, IF(AA17=1, $B$95, IF(AE17=1, $B$97, "")))))</f>
        <v/>
      </c>
      <c r="AI17" s="236" t="str">
        <f t="shared" ref="AI17:AI43" si="9">IF(AB17=1, $B$94, IF(AF17=1, $B$100, IF(AG17=1, $B$101, "")))</f>
        <v/>
      </c>
      <c r="AJ17" s="234">
        <f t="shared" ref="AJ17:AJ42" si="10">IF(NOT(AND(P17=$P$81,OR(AND(Q17=$Q$81,S17=$S$85),AND(Q17=$Q$83,S17=$S$85),AND(Q17=$Q$82,S17=$S$85),AND(Q17=$Q$84,S17=$S$85),AND(Q17=$Q$82,S17=$S$84),AND(Q17=$Q$84,S17=$S$84),AND(Q17=$Q$82,S17=$S$81),AND(Q17=$Q$84,S17=$S$81)))),1,0)</f>
        <v>1</v>
      </c>
      <c r="AK17" s="234">
        <f t="shared" ref="AK17:AK42" si="11">IF(AND(T17=$P$81, AJ17=1, OR(AND(U17=$Q$81,V17=$V$85),AND(U17=$Q$83,V17=$V$85),AND(U17=$Q$82,V17=$V$85),AND(U17=$Q$84,V17=$V$85),AND(U17=$Q$82,V17=$V$84),AND(U17=$Q$84,V17=$V$84),AND(U17=$Q$82,V17=$V$81),AND(U17=$Q$84,V17=$V$81))),1,0)</f>
        <v>0</v>
      </c>
      <c r="AL17" s="234"/>
      <c r="AM17" s="236"/>
      <c r="AN17" s="237"/>
      <c r="AO17" s="235">
        <f t="shared" ref="AO17:AO42" si="12">IF(AND(Y17=0,T17=$P$81,U17=$U$86,V17=$V$85),O17,0)</f>
        <v>0</v>
      </c>
      <c r="AP17" s="235">
        <f t="shared" ref="AP17:AP42" si="13">IF(AND(Y17=0,T17=$P$81,U17=$U$84,V17=$V$81),O17,IF(AND(Y17=0,P17=$P$81,Q17=$Q$84,R17=$R$83,S17=$S$81),-1*O17,0))</f>
        <v>0</v>
      </c>
      <c r="AQ17" s="234">
        <f t="shared" ref="AQ17:AQ42" si="14">IF(AND(Y17=0,T17=$P$81,U17=$U$84,V17=$V$82),O17,IF(AND(Y17=0,P17=$P$81,Q17=$Q$84,R17=$R$83,S17=$S$82),-1*O17,0))</f>
        <v>0</v>
      </c>
      <c r="AR17" s="234">
        <f t="shared" ref="AR17:AR42" si="15">IF(AND(Y17=0,T17=$P$81,U17=$U$84,V17=$V$83),O17,IF(AND(Y17=0,P17=$P$81,Q17=$Q$84,R17=$R$83,S17=$S$83),-1*O17,0))</f>
        <v>0</v>
      </c>
      <c r="AS17" s="234">
        <f t="shared" ref="AS17:AS42" si="16">IF(AND(Y17=0,T17=$P$81,U17=$U$84,V17=$V$84),O17,IF(AND(Y17=0,P17=$P$81,Q17=$Q$84,R17=$R$83,S17=$S$84),-1*O17,0))</f>
        <v>0</v>
      </c>
      <c r="AT17" s="234">
        <f t="shared" ref="AT17:AT42" si="17">IF(AND(Y17=0,T17=$P$81,U17=$U$84,V17=$V$85),O17,IF(AND(Y17=0,P17=$P$81,Q17=$Q$84,R17=$R$83,S17=$S$85),-1*O17,0))</f>
        <v>0</v>
      </c>
      <c r="AU17" s="235">
        <f t="shared" ref="AU17:AU43" si="18">IF(AND(Y17=0,T17=$P$81,U17=$U$82,V17=$V$81),O17,IF(AND(Y17=0,P17=$P$81,Q17=$Q$82,R17=$R$83,S17=$S$81),(-1*O17),0))</f>
        <v>0</v>
      </c>
      <c r="AV17" s="234">
        <f t="shared" ref="AV17:AV42" si="19">IF(AND(Y17=0,T17=$P$81,U17=$U$82,V17=$V$82),O17,IF(AND(Y17=0,P17=$P$81,Q17=$Q$82,R17=$R$83,S17=$S$82),(-1*O17),0))</f>
        <v>0</v>
      </c>
      <c r="AW17" s="234">
        <f t="shared" ref="AW17:AW42" si="20">IF(AND(Y17=0,T17=$P$81,U17=$U$82,V17=$V$83),O17,IF(AND(Y17=0,P17=$P$81,Q17=$Q$82,R17=$R$83,S17=$S$83),(-1*O17),0))</f>
        <v>0</v>
      </c>
      <c r="AX17" s="234">
        <f t="shared" ref="AX17:AX42" si="21">IF(AND(Y17=0,T17=$P$81,U17=$U$82,V17=$V$84),O17,IF(AND(Y17=0,P17=$P$81,Q17=$Q$82,R17=$R$83,S17=$S$84),(-1*O17),0))</f>
        <v>0</v>
      </c>
      <c r="AY17" s="236">
        <f t="shared" ref="AY17:AY42" si="22">IF(AND(Y17=0,T17=$P$81,U17=$U$82,V17=$V$85),O17,IF(AND(Y17=0,P17=$P$81,Q17=$Q$82,R17=$R$83,S17=$S$85),(-1*O17),0))</f>
        <v>0</v>
      </c>
      <c r="AZ17" s="234">
        <f t="shared" ref="AZ17:AZ42" si="23">IF(AND(Y17=0,T17=$P$81,U17=$U$85,V17=$V$85),O17,0)</f>
        <v>0</v>
      </c>
      <c r="BA17" s="235">
        <f t="shared" ref="BA17:BA42" si="24">IF(AND(Y17=0,T17=$P$81,U17=$U$83,V17=$V$81),O17,IF(AND(Y17=0,P17=$P$81,Q17=$Q$83,R17=$R$83,S17=$S$81),-1*O17,0))</f>
        <v>0</v>
      </c>
      <c r="BB17" s="234">
        <f t="shared" ref="BB17:BB42" si="25">IF(AND(Y17=0,T17=$P$81,U17=$U$83,V17=$V$82),O17,IF(AND(Y17=0,P17=$P$81,Q17=$Q$83,R17=$R$83,S17=$S$82),-1*O17,0))</f>
        <v>0</v>
      </c>
      <c r="BC17" s="234">
        <f t="shared" ref="BC17:BC42" si="26">IF(AND(Y17=0,T17=$P$81,U17=$U$83,V17=$V$83),O17,IF(AND(Y17=0,P17=$P$81,Q17=$Q$83,R17=$R$83,S17=$S$83),-1*O17,0))</f>
        <v>0</v>
      </c>
      <c r="BD17" s="234">
        <f t="shared" ref="BD17:BD42" si="27">IF(AND(Y17=0,T17=$P$81,U17=$U$83,V17=$V$84),O17,IF(AND(Y17=0,P17=$P$81,Q17=$Q$83,R17=$R$83,S17=$S$84),-1*O17,0))</f>
        <v>0</v>
      </c>
      <c r="BE17" s="234">
        <f t="shared" ref="BE17:BE43" si="28">IF(AND(Y17=0,T17=$P$81,U17=$U$83,V17=$V$85),O17,IF(AND(Y17=0,P17=$P$81,Q17=$Q$83,R17=$R$83,S17=$S$85),-1*O17,0))</f>
        <v>0</v>
      </c>
      <c r="BF17" s="235">
        <f t="shared" ref="BF17:BF42" si="29">IF(AND(Y17=0,T17=$P$81,U17=$U$81,V17=$V$81),O17,IF(AND(Y17=0,P17=$P$81,Q17=$Q$81,R17=$R$83,S17=$S$81),-1*O17,0))</f>
        <v>0</v>
      </c>
      <c r="BG17" s="234">
        <f t="shared" ref="BG17:BG42" si="30">IF(AND(Y17=0,T17=$P$81,U17=$U$81,V17=$V$82),O17,IF(AND(Y17=0,P17=$P$81,Q17=$Q$81,R17=$R$83,S17=$S$82),-1*O17,0))</f>
        <v>0</v>
      </c>
      <c r="BH17" s="234">
        <f t="shared" ref="BH17:BH42" si="31">IF(AND(Y17=0,T17=$P$81,U17=$U$81,V17=$V$83),O17,IF(AND(Y17=0,P17=$P$81,Q17=$Q$81,R17=$R$83,S17=$S$83),-1*O17,0))</f>
        <v>0</v>
      </c>
      <c r="BI17" s="234">
        <f t="shared" ref="BI17:BI42" si="32">IF(AND(Y17=0,T17=$P$81,U17=$U$81,V17=$V$84),O17,IF(AND(Y17=0,P17=$P$81,Q17=$Q$81,R17=$R$83,S17=$S$84),-1*O17,0))</f>
        <v>0</v>
      </c>
      <c r="BJ17" s="234">
        <f t="shared" ref="BJ17:BJ42" si="33">IF(AND(Y17=0,T17=$P$81,U17=$U$81,V17=$V$85),O17,IF(AND(Y17=0,P17=$P$81,Q17=$Q$81,R17=$R$83,S17=$S$85),-1*O17,0))</f>
        <v>0</v>
      </c>
      <c r="BK17" s="235">
        <f t="shared" ref="BK17:BK42" si="34">IF(AND(Y17=0,T17=$P$82,U17=$U$84,V17=$V$81),O17,IF(AND(Y17=0,P17=$P$82,Q17=$Q$84,R17=$R$83,S17=$S$81),-1*O17,0))</f>
        <v>0</v>
      </c>
      <c r="BL17" s="234">
        <f t="shared" ref="BL17:BL42" si="35">IF(AND(Y17=0,T17=$P$82,U17=$U$84,V17=$V$82),O17,IF(AND(Y17=0,P17=$P$82,Q17=$Q$84,R17=$R$83,S17=$S$82),-1*O17,0))</f>
        <v>0</v>
      </c>
      <c r="BM17" s="234">
        <f t="shared" ref="BM17:BM42" si="36">IF(AND(Y17=0,T17=$P$82,U17=$U$84,V17=$V$83),O17,IF(AND(Y17=0,P17=$P$82,Q17=$Q$84,R17=$R$83,S17=$S$83),-1*O17,0))</f>
        <v>0</v>
      </c>
      <c r="BN17" s="235">
        <f t="shared" ref="BN17:BN42" si="37">IF(AND(Y17=0,T17=$P$82,U17=$U$82,V17=$V$81),O17,IF(AND(Y17=0,P17=$P$82,Q17=$Q$82,R17=$R$83,S17=$S$81),-1*O17,0))</f>
        <v>0</v>
      </c>
      <c r="BO17" s="234">
        <f t="shared" ref="BO17:BO43" si="38">IF(AND(Y17=0,T17=$P$82,U17=$U$82,V17=$V$82),O17,IF(AND(Y17=0,P17=$P$82,Q17=$Q$82,R17=$R$83,S17=$S$82),-1*O17,0))</f>
        <v>0</v>
      </c>
      <c r="BP17" s="234">
        <f t="shared" ref="BP17:BP42" si="39">IF(AND(Y17=0,T17=$P$82,U17=$U$82,V17=$V$83),O17,IF(AND(Y17=0,P17=$P$82,Q17=$Q$82,R17=$R$83,S17=$S$83),-1*O17,0))</f>
        <v>0</v>
      </c>
      <c r="BQ17" s="235">
        <f t="shared" ref="BQ17:BQ42" si="40">IF(AND(Y17=0,T17=$P$82,U17=$U$83,V17=$V$81),O17,IF(AND(Y17=0,P17=$P$82,Q17=$Q$83,R17=$R$83,S17=$S$81),-1*O17,0))</f>
        <v>0</v>
      </c>
      <c r="BR17" s="234">
        <f t="shared" ref="BR17:BR42" si="41">IF(AND(Y17=0,T17=$P$82,U17=$U$83,V17=$V$82),O17,IF(AND(Y17=0,P17=$P$82,Q17=$Q$83,R17=$R$83,S17=$S$82),-1*O17,0))</f>
        <v>0</v>
      </c>
      <c r="BS17" s="234">
        <f t="shared" ref="BS17:BS42" si="42">IF(AND(Y17=0,T17=$P$82,U17=$U$83,V17=$V$83),O17,IF(AND(Y17=0,P17=$P$82,Q17=$Q$83,R17=$R$83,S17=$S$83),-1*O17,0))</f>
        <v>0</v>
      </c>
      <c r="BT17" s="235">
        <f t="shared" ref="BT17:BT37" si="43">IF(AND(Y17=0,T17=$P$82,U17=$U$81,V17=$V$81),O17,IF(AND(Y17=0,P17=$P$82,Q17=$Q$81,R17=$R$83,S17=$S$81),-1*O17,0))</f>
        <v>0</v>
      </c>
      <c r="BU17" s="234">
        <f t="shared" ref="BU17:BU37" si="44">IF(AND(Y17=0,T17=$P$82,U17=$U$81,V17=$V$82),O17,IF(AND(Y17=0,P17=$P$82,Q17=$Q$81,R17=$R$83,S17=$S$82),-1*O17,0))</f>
        <v>0</v>
      </c>
      <c r="BV17" s="236">
        <f t="shared" ref="BV17:BV37" si="45">IF(AND(Y17=0,T17=$P$82,U17=$U$81,V17=$V$83),O17,IF(AND(Y17=0,P17=$P$82,Q17=$Q$81,R17=$R$83,S17=$S$83),-1*O17,0))</f>
        <v>0</v>
      </c>
      <c r="BW17" s="234">
        <f t="shared" ref="BW17:BW37" si="46">IF(AND(Y17=0,P17=$P$81,Q17=$Q$84,R17=$R$81,S17=$S$81),-1*O17,0)</f>
        <v>0</v>
      </c>
      <c r="BX17" s="234">
        <f t="shared" ref="BX17:BX37" si="47">IF(AND(Y17=0,P17=$P$81,Q17=$Q$84,R17=$R$81,S17=$S$82),-1*O17,0)</f>
        <v>0</v>
      </c>
      <c r="BY17" s="234">
        <f t="shared" ref="BY17:BY37" si="48">IF(AND(Y17=0,P17=$P$81,Q17=$Q$84,R17=$R$81,S17=$S$83),-1*O17,0)</f>
        <v>0</v>
      </c>
      <c r="BZ17" s="234">
        <f t="shared" ref="BZ17:BZ37" si="49">IF(AND(Y17=0,P17=$P$81,Q17=$Q$84,R17=$R$81,S17=$S$84),-1*O17,0)</f>
        <v>0</v>
      </c>
      <c r="CA17" s="234">
        <f t="shared" ref="CA17:CA37" si="50">IF(AND(Y17=0,P17=$P$81,Q17=$Q$84,R17=$R$81,S17=$S$85),-1*O17,0)</f>
        <v>0</v>
      </c>
      <c r="CB17" s="235">
        <f t="shared" ref="CB17:CB37" si="51">IF(AND(Y17=0,P17=$P$81,Q17=$Q$82,R17=$R$81,S17=$S$81),-1*O17,0)</f>
        <v>0</v>
      </c>
      <c r="CC17" s="234">
        <f t="shared" ref="CC17:CC37" si="52">IF(AND(Y17=0,P17=$P$81,Q17=$Q$82,R17=$R$81,S17=$S$82),-1*O17,0)</f>
        <v>0</v>
      </c>
      <c r="CD17" s="234">
        <f t="shared" ref="CD17:CD37" si="53">IF(AND(Y17=0,P17=$P$81,Q17=$Q$82,R17=$R$81,S17=$S$83),-1*O17,0)</f>
        <v>0</v>
      </c>
      <c r="CE17" s="234">
        <f t="shared" ref="CE17:CE37" si="54">IF(AND(Y17=0,P17=$P$81,Q17=$Q$82,R17=$R$81,S17=$S$84),-1*O17,0)</f>
        <v>0</v>
      </c>
      <c r="CF17" s="234">
        <f t="shared" ref="CF17:CF37" si="55">IF(AND(Y17=0,P17=$P$81,Q17=$Q$82,R17=$R$81,S17=$S$85),-1*O17,0)</f>
        <v>0</v>
      </c>
      <c r="CG17" s="235">
        <f t="shared" ref="CG17:CG37" si="56">IF(AND(Y17=0,P17=$P$81,Q17=$Q$83,R17=$R$81,S17=$S$81),-1*O17,0)</f>
        <v>0</v>
      </c>
      <c r="CH17" s="234">
        <f t="shared" ref="CH17:CH37" si="57">IF(AND(Y17=0,P17=$P$81,Q17=$Q$83,R17=$R$81,S17=$S$82),-1*O17,0)</f>
        <v>0</v>
      </c>
      <c r="CI17" s="234">
        <f t="shared" ref="CI17:CI37" si="58">IF(AND(Y17=0,P17=$P$81,Q17=$Q$83,R17=$R$81,S17=$S$83),-1*O17,0)</f>
        <v>0</v>
      </c>
      <c r="CJ17" s="234">
        <f t="shared" ref="CJ17:CJ37" si="59">IF(AND(Y17=0,P17=$P$81,Q17=$Q$83,R17=$R$81,S17=$S$84),-1*O17,0)</f>
        <v>0</v>
      </c>
      <c r="CK17" s="234">
        <f t="shared" ref="CK17:CK37" si="60">IF(AND(Y17=0,P17=$P$81,Q17=$Q$83,R17=$R$81,S17=$S$85),-1*O17,0)</f>
        <v>0</v>
      </c>
      <c r="CL17" s="235">
        <f t="shared" ref="CL17:CL37" si="61">IF(AND(Y17=0,P17=$P$81,Q17=$Q$81,R17=$R$81,S17=$S$81),-1*O17,0)</f>
        <v>0</v>
      </c>
      <c r="CM17" s="234">
        <f t="shared" ref="CM17:CM37" si="62">IF(AND(Y17=0,P17=$P$81,Q17=$Q$81,R17=$R$81,S17=$S$82),-1*O17,0)</f>
        <v>0</v>
      </c>
      <c r="CN17" s="234">
        <f t="shared" ref="CN17:CN37" si="63">IF(AND(Y17=0,P17=$P$81,Q17=$Q$81,R17=$R$81,S17=$S$83),-1*O17,0)</f>
        <v>0</v>
      </c>
      <c r="CO17" s="234">
        <f t="shared" ref="CO17:CO37" si="64">IF(AND(Y17=0,P17=$P$81,Q17=$Q$81,R17=$R$81,S17=$S$84),-1*O17,0)</f>
        <v>0</v>
      </c>
      <c r="CP17" s="234">
        <f t="shared" ref="CP17:CP37" si="65">IF(AND(Y17=0,P17=$P$81,Q17=$Q$81,R17=$R$85,S17=$S$81),-1*O17,0)</f>
        <v>0</v>
      </c>
      <c r="CQ17" s="235">
        <f t="shared" ref="CQ17:CQ37" si="66">IF(AND(Y17=0,P17=$P$82,Q17=$Q$84,R17=$R$81,S17=$S$81),-1*O17,0)</f>
        <v>0</v>
      </c>
      <c r="CR17" s="234">
        <f t="shared" ref="CR17:CR37" si="67">IF(AND(Y17=0,P17=$P$82,Q17=$Q$84,R17=$R$81,S17=$S$82),-1*O17,0)</f>
        <v>0</v>
      </c>
      <c r="CS17" s="234">
        <f t="shared" ref="CS17:CS37" si="68">IF(AND(Y17=0,P17=$P$82,Q17=$Q$84,R17=$R$81,S17=$S$83),-1*O17,0)</f>
        <v>0</v>
      </c>
      <c r="CT17" s="235">
        <f t="shared" ref="CT17:CT37" si="69">IF(AND(Y17=0,P17=$P$82,Q17=$Q$82,R17=$R$81,S17=$S$81),-1*O17,0)</f>
        <v>0</v>
      </c>
      <c r="CU17" s="234">
        <f t="shared" ref="CU17:CU37" si="70">IF(AND(Y17=0,P17=$P$82,Q17=$Q$82,R17=$R$81,S17=$S$82),-1*O17,0)</f>
        <v>0</v>
      </c>
      <c r="CV17" s="234">
        <f t="shared" ref="CV17:CV37" si="71">IF(AND(Y17=0,P17=$P$82,Q17=$Q$82,R17=$R$81,S17=$S$83),-1*O17,0)</f>
        <v>0</v>
      </c>
      <c r="CW17" s="235">
        <f t="shared" ref="CW17:CW37" si="72">IF(AND(Y17=0,P17=$P$82,Q17=$Q$83,R17=$R$81,S17=$S$81),-1*O17,0)</f>
        <v>0</v>
      </c>
      <c r="CX17" s="234">
        <f t="shared" ref="CX17:CX37" si="73">IF(AND(Y17=0,P17=$P$82,Q17=$Q$82,R17=$R$81,S17=$S$82),-1*O17,0)</f>
        <v>0</v>
      </c>
      <c r="CY17" s="234">
        <f t="shared" ref="CY17:CY37" si="74">IF(AND(Y17=0,P17=$P$82,Q17=$Q$83,R17=$R$81,S17=$S$83),-1*O17,0)</f>
        <v>0</v>
      </c>
      <c r="CZ17" s="235">
        <f t="shared" ref="CZ17:CZ37" si="75">IF(AND(Y17=0,P17=$P$82,Q17=$Q$81,R17=$R$81,S17=$S$81),-1*O17,0)</f>
        <v>0</v>
      </c>
      <c r="DA17" s="234">
        <f t="shared" ref="DA17:DA37" si="76">IF(AND(Y17=0,P17=$P$82,Q17=$Q$81,R17=$R$81,S17=$S$82),-1*O17,0)</f>
        <v>0</v>
      </c>
      <c r="DB17" s="234">
        <f t="shared" ref="DB17:DB37" si="77">IF(AND(Y17=0,P17=$P$82,Q17=$Q$81,R17=$R$81,S17=$S$83),-1*O17,0)</f>
        <v>0</v>
      </c>
      <c r="DC17" s="235">
        <f t="shared" ref="DC17:DC37" si="78">IF(AND(Y17=0,P17=$P$81,Q17=$Q$84,R17=$R$82,S17=$S$81),-1*O17,0)</f>
        <v>0</v>
      </c>
      <c r="DD17" s="234">
        <f t="shared" ref="DD17:DD37" si="79">IF(AND(Y17=0,P17=$P$81,Q17=$Q$84,R17=$R$82,S17=$S$82),-1*O17,0)</f>
        <v>0</v>
      </c>
      <c r="DE17" s="234">
        <f t="shared" ref="DE17:DE37" si="80">IF(AND(Y17=0,P17=$P$81,Q17=$Q$84,R17=$R$82,S17=$S$83),-1*O17,0)</f>
        <v>0</v>
      </c>
      <c r="DF17" s="234">
        <f t="shared" ref="DF17:DF37" si="81">IF(AND(Y17=0,P17=$P$81,Q17=$Q$84,R17=$R$82,S17=$S$84),-1*O17,0)</f>
        <v>0</v>
      </c>
      <c r="DG17" s="234">
        <f t="shared" ref="DG17:DG37" si="82">IF(AND(Y17=0,P17=$P$81,Q17=$Q$84,R17=$R$82,S17=$S$85),-1*O17,0)</f>
        <v>0</v>
      </c>
      <c r="DH17" s="235">
        <f t="shared" ref="DH17:DH37" si="83">IF(AND(Y17=0,P17=$P$81,Q17=$Q$82,R17=$R$82,S17=$S$81),-1*O17,0)</f>
        <v>0</v>
      </c>
      <c r="DI17" s="234">
        <f t="shared" ref="DI17:DI37" si="84">IF(AND(Y17=0,P17=$P$81,Q17=$Q$82,R17=$R$82,S17=$S$82),-1*O17,0)</f>
        <v>0</v>
      </c>
      <c r="DJ17" s="234">
        <f t="shared" ref="DJ17:DJ37" si="85">IF(AND(Y17=0,P17=$P$81,Q17=$Q$82,R17=$R$82,S17=$S$83),-1*O17,0)</f>
        <v>0</v>
      </c>
      <c r="DK17" s="234">
        <f t="shared" ref="DK17:DK37" si="86">IF(AND(Y17=0,P17=$P$81,Q17=$Q$82,R17=$R$82,S17=$S$84),-1*O17,0)</f>
        <v>0</v>
      </c>
      <c r="DL17" s="234">
        <f t="shared" ref="DL17:DL37" si="87">IF(AND(Y17=0,P17=$P$81,Q17=$Q$82,R17=$R$82,S17=$S$85),-1*O17,0)</f>
        <v>0</v>
      </c>
      <c r="DM17" s="235">
        <f t="shared" ref="DM17:DM37" si="88">IF(AND(Y17=0,P17=$P$81,Q17=$Q$83,R17=$R$82,S17=$S$81),-1*O17,0)</f>
        <v>0</v>
      </c>
      <c r="DN17" s="234">
        <f t="shared" ref="DN17:DN37" si="89">IF(AND(Y17=0,P17=$P$81,Q17=$Q$83,R17=$R$82,S17=$S$82),-1*O17,0)</f>
        <v>0</v>
      </c>
      <c r="DO17" s="234">
        <f t="shared" ref="DO17:DO37" si="90">IF(AND(Y17=0,P17=$P$81,Q17=$Q$83,R17=$R$82,S17=$S$83),-1*O17,0)</f>
        <v>0</v>
      </c>
      <c r="DP17" s="234">
        <f t="shared" ref="DP17:DP37" si="91">IF(AND(Y17=0,P17=$P$81,Q17=$Q$83,R17=$R$82,S17=$S$84),-1*O17,0)</f>
        <v>0</v>
      </c>
      <c r="DQ17" s="234">
        <f t="shared" ref="DQ17:DQ37" si="92">IF(AND(Y17=0,P17=$P$81,Q17=$Q$83,R17=$R$82,S17=$S$85),-1*O17,0)</f>
        <v>0</v>
      </c>
      <c r="DR17" s="235">
        <f t="shared" ref="DR17:DR37" si="93">IF(AND(Y17=0,P17=$P$81,Q17=$Q$81,R17=$R$82,S17=$S$81),-1*O17,0)</f>
        <v>0</v>
      </c>
      <c r="DS17" s="234">
        <f t="shared" ref="DS17:DS37" si="94">IF(AND(Y17=0,P17=$P$81,Q17=$Q$81,R17=$R$82,S17=$S$82),-1*O17,0)</f>
        <v>0</v>
      </c>
      <c r="DT17" s="234">
        <f t="shared" ref="DT17:DT37" si="95">IF(AND(Y17=0,P17=$P$81,Q17=$Q$81,R17=$R$82,S17=$S$83),-1*O17,0)</f>
        <v>0</v>
      </c>
      <c r="DU17" s="234">
        <f t="shared" ref="DU17:DU37" si="96">IF(AND(Y17=0,P17=$P$81,Q17=$Q$81,R17=$R$82,S17=$S$84),-1*O17,0)</f>
        <v>0</v>
      </c>
      <c r="DV17" s="234">
        <f t="shared" ref="DV17:DV37" si="97">IF(AND(Y17=0,P17=$P$81,Q17=$Q$81,R17=$R$82,S17=$S$85),-1*O17,0)</f>
        <v>0</v>
      </c>
      <c r="DW17" s="235">
        <f t="shared" ref="DW17:DW37" si="98">IF(AND(Y17=0,P17=$P$82,Q17=$Q$84,R17=$R$82,S17=$S$81),-1*O17,0)</f>
        <v>0</v>
      </c>
      <c r="DX17" s="234">
        <f t="shared" ref="DX17:DX37" si="99">IF(AND(Y17=0,P17=$P$82,Q17=$Q$84,R17=$R$82,S17=$S$82),-1*O17,0)</f>
        <v>0</v>
      </c>
      <c r="DY17" s="234">
        <f t="shared" ref="DY17:DY37" si="100">IF(AND(Y17=0,P17=$P$82,Q17=$Q$84,R17=$R$82,S17=$S$83),-1*O17,0)</f>
        <v>0</v>
      </c>
      <c r="DZ17" s="235">
        <f t="shared" ref="DZ17:DZ37" si="101">IF(AND(Y17=0,P17=$P$82,Q17=$Q$82,R17=$R$82,S17=$S$81),-1*O17,0)</f>
        <v>0</v>
      </c>
      <c r="EA17" s="234">
        <f t="shared" ref="EA17:EA37" si="102">IF(AND(Y17=0,P17=$P$82,Q17=$Q$82,R17=$R$82,S17=$S$82),-1*O17,0)</f>
        <v>0</v>
      </c>
      <c r="EB17" s="234">
        <f t="shared" ref="EB17:EB37" si="103">IF(AND(Y17=0,P17=$P$82,Q17=$Q$82,R17=$R$82,S17=$S$83),-1*O17,0)</f>
        <v>0</v>
      </c>
      <c r="EC17" s="235">
        <f t="shared" ref="EC17:EC37" si="104">IF(AND(Y17=0,P17=$P$82,Q17=$Q$83,R17=$R$82,S17=$S$81),-1*O17,0)</f>
        <v>0</v>
      </c>
      <c r="ED17" s="234">
        <f t="shared" ref="ED17:ED37" si="105">IF(AND(Y17=0,P17=$P$82,Q17=$Q$83,R17=$R$82,S17=$S$82),-1*O17,0)</f>
        <v>0</v>
      </c>
      <c r="EE17" s="234">
        <f t="shared" ref="EE17:EE37" si="106">IF(AND(Y17=0,P17=$P$82,Q17=$Q$83,R17=$R$82,S17=$S$83),-1*O17,0)</f>
        <v>0</v>
      </c>
      <c r="EF17" s="235">
        <f t="shared" ref="EF17:EF37" si="107">IF(AND(Y17=0,P17=$P$82,Q17=$Q$81,R17=$R$82,S17=$S$81),-1*O17,0)</f>
        <v>0</v>
      </c>
      <c r="EG17" s="234">
        <f t="shared" ref="EG17:EG37" si="108">IF(AND(Y17=0,P17=$P$82,Q17=$Q$81,R17=$R$82,S17=$S$82),-1*O17,0)</f>
        <v>0</v>
      </c>
      <c r="EH17" s="234">
        <f t="shared" ref="EH17:EH37" si="109">IF(AND(Y17=0,P17=$P$82,Q17=$Q$81,R17=$R$82,S17=$S$83),-1*O17,0)</f>
        <v>0</v>
      </c>
      <c r="EI17" s="235">
        <f t="shared" ref="EI17:EI37" si="110">IF(AND(Y17=0,P17=$P$81,Q17=$Q$84,R17=$R$84,S17=$S$81),-1*O17,0)</f>
        <v>0</v>
      </c>
      <c r="EJ17" s="234">
        <f t="shared" ref="EJ17:EJ37" si="111">IF(AND(Y17=0,P17=$P$81,Q17=$Q$84,R17=$R$84,S17=$S$82),-1*O17,0)</f>
        <v>0</v>
      </c>
      <c r="EK17" s="234">
        <f t="shared" ref="EK17:EK37" si="112">IF(AND(Y17=0,P17=$P$81,Q17=$Q$84,R17=$R$84,S17=$S$83),-1*O17,0)</f>
        <v>0</v>
      </c>
      <c r="EL17" s="234">
        <f t="shared" ref="EL17:EL37" si="113">IF(AND(Y17=0,P17=$P$81,Q17=$Q$84,R17=$R$84,S17=$S$84),-1*O17,0)</f>
        <v>0</v>
      </c>
      <c r="EM17" s="234">
        <f t="shared" ref="EM17:EM37" si="114">IF(AND(Y17=0,P17=$P$81,Q17=$Q$84,R17=$R$84,S17=$S$85),-1*O17,0)</f>
        <v>0</v>
      </c>
      <c r="EN17" s="235">
        <f t="shared" ref="EN17:EN37" si="115">IF(AND(Y17=0,P17=$P$81,Q17=$Q$82,R17=$R$84,S17=$S$81),-1*O17,0)</f>
        <v>0</v>
      </c>
      <c r="EO17" s="234">
        <f t="shared" ref="EO17:EO37" si="116">IF(AND(Y17=0,P17=$P$81,Q17=$Q$82,R17=$R$84,S17=$S$82),-1*O17,0)</f>
        <v>0</v>
      </c>
      <c r="EP17" s="234">
        <f t="shared" ref="EP17:EP37" si="117">IF(AND(Y17=0,P17=$P$81,Q17=$Q$82,R17=$R$84,S17=$S$83),-1*O17,0)</f>
        <v>0</v>
      </c>
      <c r="EQ17" s="234">
        <f t="shared" ref="EQ17:EQ37" si="118">IF(AND(Y17=0,P17=$P$81,Q17=$Q$82,R17=$R$84,S17=$S$84),-1*O17,0)</f>
        <v>0</v>
      </c>
      <c r="ER17" s="234">
        <f t="shared" ref="ER17:ER37" si="119">IF(AND(Y17=0,P17=$P$81,Q17=$Q$82,R17=$R$84,S17=$S$85),-1*O17,0)</f>
        <v>0</v>
      </c>
      <c r="ES17" s="235">
        <f t="shared" ref="ES17:ES37" si="120">IF(AND(Y17=0,P17=$P$81,Q17=$Q$83,R17=$R$84,S17=$S$81),-1*O17,0)</f>
        <v>0</v>
      </c>
      <c r="ET17" s="234">
        <f t="shared" ref="ET17:ET37" si="121">IF(AND(Y17=0,P17=$P$81,Q17=$Q$83,R17=$R$84,S17=$S$82),-1*O17,0)</f>
        <v>0</v>
      </c>
      <c r="EU17" s="234">
        <f t="shared" ref="EU17:EU37" si="122">IF(AND(Y17=0,P17=$P$81,Q17=$Q$83,R17=$R$84,S17=$S$83),-1*O17,0)</f>
        <v>0</v>
      </c>
      <c r="EV17" s="234">
        <f t="shared" ref="EV17:EV37" si="123">IF(AND(Y17=0,P17=$P$81,Q17=$Q$83,R17=$R$84,S17=$S$84),-1*O17,0)</f>
        <v>0</v>
      </c>
      <c r="EW17" s="234">
        <f t="shared" ref="EW17:EW37" si="124">IF(AND(Y17=0,P17=$P$81,Q17=$Q$83,R17=$R$84,S17=$S$85),-1*O17,0)</f>
        <v>0</v>
      </c>
      <c r="EX17" s="235">
        <f t="shared" ref="EX17:EX37" si="125">IF(AND(Y17=0,P17=$P$81,Q17=$Q$81,R17=$R$84,S17=$S$81),-1*O17,0)</f>
        <v>0</v>
      </c>
      <c r="EY17" s="234">
        <f t="shared" ref="EY17:EY37" si="126">IF(AND(Y17=0,P17=$P$81,Q17=$Q$81,R17=$R$84,S17=$S$82),-1*O17,0)</f>
        <v>0</v>
      </c>
      <c r="EZ17" s="234">
        <f t="shared" ref="EZ17:EZ37" si="127">IF(AND(Y17=0,P17=$P$81,Q17=$Q$81,R17=$R$84,S17=$S$83),-1*O17,0)</f>
        <v>0</v>
      </c>
      <c r="FA17" s="234">
        <f t="shared" ref="FA17:FA37" si="128">IF(AND(Y17=0,P17=$P$81,Q17=$Q$81,R17=$R$84,S17=$S$84),-1*O17,0)</f>
        <v>0</v>
      </c>
      <c r="FB17" s="234">
        <f t="shared" ref="FB17:FB37" si="129">IF(AND(Y17=0,P17=$P$81,Q17=$Q$81,R17=$R$84,S17=$S$85),-1*O17,0)</f>
        <v>0</v>
      </c>
      <c r="FC17" s="235">
        <f t="shared" ref="FC17:FC37" si="130">IF(AND(Y17=0,P17=$P$82,Q17=$Q$84,R17=$R$84,S17=$S$81),-1*O17,0)</f>
        <v>0</v>
      </c>
      <c r="FD17" s="234">
        <f t="shared" ref="FD17:FD37" si="131">IF(AND(Y17=0,P17=$P$82,Q17=$Q$84,R17=$R$84,S17=$S$82),-1*O17,0)</f>
        <v>0</v>
      </c>
      <c r="FE17" s="234">
        <f t="shared" ref="FE17:FE37" si="132">IF(AND(Y17=0,P17=$P$82,Q17=$Q$84,R17=$R$84,S17=$S$83),-1*O17,0)</f>
        <v>0</v>
      </c>
      <c r="FF17" s="235">
        <f t="shared" ref="FF17:FF37" si="133">IF(AND(Y17=0,P17=$P$82,Q17=$Q$82,R17=$R$84,S17=$S$81),-1*O17,0)</f>
        <v>0</v>
      </c>
      <c r="FG17" s="234">
        <f t="shared" ref="FG17:FG37" si="134">IF(AND(Y17=0,P17=$P$82,Q17=$Q$82,R17=$R$84,S17=$S$82),-1*O17,0)</f>
        <v>0</v>
      </c>
      <c r="FH17" s="234">
        <f t="shared" ref="FH17:FH37" si="135">IF(AND(Y17=0,P17=$P$82,Q17=$Q$82,R17=$R$84,S17=$S$83),-1*O17,0)</f>
        <v>0</v>
      </c>
      <c r="FI17" s="235">
        <f t="shared" ref="FI17:FI37" si="136">IF(AND(Y17=0,P17=$P$82,Q17=$Q$83,R17=$R$84,S17=$S$81),-1*O17,0)</f>
        <v>0</v>
      </c>
      <c r="FJ17" s="234">
        <f t="shared" ref="FJ17:FJ37" si="137">IF(AND(Y17=0,P17=$P$82,Q17=$Q$83,R17=$R$84,S17=$S$82),-1*O17,0)</f>
        <v>0</v>
      </c>
      <c r="FK17" s="234">
        <f t="shared" ref="FK17:FK37" si="138">IF(AND(Y17=0,P17=$P$82,Q17=$Q$83,R17=$R$84,S17=$S$83),-1*O17,0)</f>
        <v>0</v>
      </c>
      <c r="FL17" s="235">
        <f t="shared" ref="FL17:FL37" si="139">IF(AND(Y17=0,P17=$P$82,Q17=$Q$81,R17=$R$84,S17=$S$81),-1*O17,0)</f>
        <v>0</v>
      </c>
      <c r="FM17" s="234">
        <f t="shared" ref="FM17:FM37" si="140">IF(AND(Y17=0,P17=$P$82,Q17=$Q$81,R17=$R$84,S17=$S$82),-1*O17,0)</f>
        <v>0</v>
      </c>
      <c r="FN17" s="236">
        <f t="shared" ref="FN17:FN37" si="141">IF(AND(Y17=0,P17=$P$82,Q17=$Q$81,R17=$R$84,S17=$S$83),-1*O17,0)</f>
        <v>0</v>
      </c>
    </row>
    <row r="18" spans="1:170" ht="13" x14ac:dyDescent="0.25">
      <c r="A18" s="445"/>
      <c r="B18" s="711" t="s">
        <v>59</v>
      </c>
      <c r="C18" s="238" t="s">
        <v>184</v>
      </c>
      <c r="D18" s="239">
        <f>ROUND('Current MY Credit Calc'!C323,0)+ROUND('Current MY Credit Calc-MANUAL'!C323,0)</f>
        <v>0</v>
      </c>
      <c r="E18" s="240">
        <f>ROUND('Current MY Credit Calc'!D323,0)+ROUND('Current MY Credit Calc-MANUAL'!D323,0)</f>
        <v>0</v>
      </c>
      <c r="F18" s="241"/>
      <c r="G18" s="242"/>
      <c r="H18" s="243">
        <f>ROUND('Current MY Credit Calc'!G323,0)+ROUND('Current MY Credit Calc-MANUAL'!G323,0)</f>
        <v>0</v>
      </c>
      <c r="I18" s="244">
        <f>ROUND('Current MY Credit Calc'!H323,0)+ROUND('Current MY Credit Calc-MANUAL'!H323,0)</f>
        <v>0</v>
      </c>
      <c r="J18" s="239">
        <f>ROUND('Current MY Credit Calc'!C322,0)+ROUND('Current MY Credit Calc-MANUAL'!C322,0)</f>
        <v>0</v>
      </c>
      <c r="K18" s="245">
        <f>ROUND('Current MY Credit Calc'!D322,0)+ROUND('Current MY Credit Calc-MANUAL'!D322,0)</f>
        <v>0</v>
      </c>
      <c r="L18" s="246">
        <f>ROUND('Current MY Credit Calc'!G322,0)+ROUND('Current MY Credit Calc-MANUAL'!G322,0)</f>
        <v>0</v>
      </c>
      <c r="M18" s="244">
        <f>ROUND('Current MY Credit Calc'!H322,0)+ROUND('Current MY Credit Calc-MANUAL'!H322,0)</f>
        <v>0</v>
      </c>
      <c r="N18" s="445"/>
      <c r="O18" s="45"/>
      <c r="P18" s="1"/>
      <c r="Q18" s="2"/>
      <c r="R18" s="13"/>
      <c r="S18" s="320"/>
      <c r="T18" s="321"/>
      <c r="U18" s="322"/>
      <c r="V18" s="323"/>
      <c r="W18" s="233" t="str">
        <f t="shared" ref="W18:W63" si="142">IF(AH18&lt;&gt;"", AH18, AI18)</f>
        <v/>
      </c>
      <c r="X18" s="330"/>
      <c r="Y18" s="248">
        <f t="shared" ref="Y18:Y63" si="143">IF(SUM(Z18:AG18)&gt;0,1,0)</f>
        <v>0</v>
      </c>
      <c r="Z18" s="249">
        <f t="shared" si="0"/>
        <v>0</v>
      </c>
      <c r="AA18" s="249">
        <f t="shared" si="1"/>
        <v>0</v>
      </c>
      <c r="AB18" s="249">
        <f t="shared" si="2"/>
        <v>0</v>
      </c>
      <c r="AC18" s="249">
        <f t="shared" si="3"/>
        <v>0</v>
      </c>
      <c r="AD18" s="249">
        <f t="shared" si="4"/>
        <v>0</v>
      </c>
      <c r="AE18" s="249">
        <f t="shared" si="5"/>
        <v>0</v>
      </c>
      <c r="AF18" s="249">
        <f t="shared" si="6"/>
        <v>0</v>
      </c>
      <c r="AG18" s="249">
        <f t="shared" si="7"/>
        <v>0</v>
      </c>
      <c r="AH18" s="250" t="str">
        <f t="shared" si="8"/>
        <v/>
      </c>
      <c r="AI18" s="251" t="str">
        <f t="shared" si="9"/>
        <v/>
      </c>
      <c r="AJ18" s="249">
        <f t="shared" si="10"/>
        <v>1</v>
      </c>
      <c r="AK18" s="249">
        <f t="shared" si="11"/>
        <v>0</v>
      </c>
      <c r="AL18" s="249"/>
      <c r="AM18" s="251"/>
      <c r="AN18" s="237"/>
      <c r="AO18" s="250">
        <f t="shared" si="12"/>
        <v>0</v>
      </c>
      <c r="AP18" s="250">
        <f t="shared" si="13"/>
        <v>0</v>
      </c>
      <c r="AQ18" s="249">
        <f t="shared" si="14"/>
        <v>0</v>
      </c>
      <c r="AR18" s="249">
        <f t="shared" si="15"/>
        <v>0</v>
      </c>
      <c r="AS18" s="249">
        <f t="shared" si="16"/>
        <v>0</v>
      </c>
      <c r="AT18" s="249">
        <f t="shared" si="17"/>
        <v>0</v>
      </c>
      <c r="AU18" s="250">
        <f t="shared" si="18"/>
        <v>0</v>
      </c>
      <c r="AV18" s="249">
        <f t="shared" si="19"/>
        <v>0</v>
      </c>
      <c r="AW18" s="249">
        <f t="shared" si="20"/>
        <v>0</v>
      </c>
      <c r="AX18" s="249">
        <f t="shared" si="21"/>
        <v>0</v>
      </c>
      <c r="AY18" s="251">
        <f t="shared" si="22"/>
        <v>0</v>
      </c>
      <c r="AZ18" s="249">
        <f t="shared" si="23"/>
        <v>0</v>
      </c>
      <c r="BA18" s="250">
        <f t="shared" si="24"/>
        <v>0</v>
      </c>
      <c r="BB18" s="249">
        <f t="shared" si="25"/>
        <v>0</v>
      </c>
      <c r="BC18" s="249">
        <f t="shared" si="26"/>
        <v>0</v>
      </c>
      <c r="BD18" s="249">
        <f t="shared" si="27"/>
        <v>0</v>
      </c>
      <c r="BE18" s="249">
        <f t="shared" si="28"/>
        <v>0</v>
      </c>
      <c r="BF18" s="250">
        <f t="shared" si="29"/>
        <v>0</v>
      </c>
      <c r="BG18" s="249">
        <f t="shared" si="30"/>
        <v>0</v>
      </c>
      <c r="BH18" s="249">
        <f t="shared" si="31"/>
        <v>0</v>
      </c>
      <c r="BI18" s="249">
        <f t="shared" si="32"/>
        <v>0</v>
      </c>
      <c r="BJ18" s="249">
        <f t="shared" si="33"/>
        <v>0</v>
      </c>
      <c r="BK18" s="250">
        <f t="shared" si="34"/>
        <v>0</v>
      </c>
      <c r="BL18" s="249">
        <f t="shared" si="35"/>
        <v>0</v>
      </c>
      <c r="BM18" s="249">
        <f t="shared" si="36"/>
        <v>0</v>
      </c>
      <c r="BN18" s="250">
        <f t="shared" si="37"/>
        <v>0</v>
      </c>
      <c r="BO18" s="249">
        <f t="shared" si="38"/>
        <v>0</v>
      </c>
      <c r="BP18" s="249">
        <f t="shared" si="39"/>
        <v>0</v>
      </c>
      <c r="BQ18" s="250">
        <f t="shared" si="40"/>
        <v>0</v>
      </c>
      <c r="BR18" s="249">
        <f t="shared" si="41"/>
        <v>0</v>
      </c>
      <c r="BS18" s="249">
        <f t="shared" si="42"/>
        <v>0</v>
      </c>
      <c r="BT18" s="250">
        <f t="shared" si="43"/>
        <v>0</v>
      </c>
      <c r="BU18" s="249">
        <f t="shared" si="44"/>
        <v>0</v>
      </c>
      <c r="BV18" s="251">
        <f t="shared" si="45"/>
        <v>0</v>
      </c>
      <c r="BW18" s="249">
        <f t="shared" si="46"/>
        <v>0</v>
      </c>
      <c r="BX18" s="249">
        <f t="shared" si="47"/>
        <v>0</v>
      </c>
      <c r="BY18" s="249">
        <f t="shared" si="48"/>
        <v>0</v>
      </c>
      <c r="BZ18" s="249">
        <f t="shared" si="49"/>
        <v>0</v>
      </c>
      <c r="CA18" s="249">
        <f t="shared" si="50"/>
        <v>0</v>
      </c>
      <c r="CB18" s="250">
        <f t="shared" si="51"/>
        <v>0</v>
      </c>
      <c r="CC18" s="249">
        <f t="shared" si="52"/>
        <v>0</v>
      </c>
      <c r="CD18" s="249">
        <f t="shared" si="53"/>
        <v>0</v>
      </c>
      <c r="CE18" s="249">
        <f t="shared" si="54"/>
        <v>0</v>
      </c>
      <c r="CF18" s="249">
        <f t="shared" si="55"/>
        <v>0</v>
      </c>
      <c r="CG18" s="250">
        <f t="shared" si="56"/>
        <v>0</v>
      </c>
      <c r="CH18" s="249">
        <f t="shared" si="57"/>
        <v>0</v>
      </c>
      <c r="CI18" s="249">
        <f t="shared" si="58"/>
        <v>0</v>
      </c>
      <c r="CJ18" s="249">
        <f t="shared" si="59"/>
        <v>0</v>
      </c>
      <c r="CK18" s="249">
        <f t="shared" si="60"/>
        <v>0</v>
      </c>
      <c r="CL18" s="250">
        <f t="shared" si="61"/>
        <v>0</v>
      </c>
      <c r="CM18" s="249">
        <f t="shared" si="62"/>
        <v>0</v>
      </c>
      <c r="CN18" s="249">
        <f t="shared" si="63"/>
        <v>0</v>
      </c>
      <c r="CO18" s="249">
        <f t="shared" si="64"/>
        <v>0</v>
      </c>
      <c r="CP18" s="249">
        <f t="shared" si="65"/>
        <v>0</v>
      </c>
      <c r="CQ18" s="250">
        <f t="shared" si="66"/>
        <v>0</v>
      </c>
      <c r="CR18" s="249">
        <f t="shared" si="67"/>
        <v>0</v>
      </c>
      <c r="CS18" s="249">
        <f t="shared" si="68"/>
        <v>0</v>
      </c>
      <c r="CT18" s="250">
        <f t="shared" si="69"/>
        <v>0</v>
      </c>
      <c r="CU18" s="249">
        <f t="shared" si="70"/>
        <v>0</v>
      </c>
      <c r="CV18" s="249">
        <f t="shared" si="71"/>
        <v>0</v>
      </c>
      <c r="CW18" s="250">
        <f t="shared" si="72"/>
        <v>0</v>
      </c>
      <c r="CX18" s="249">
        <f t="shared" si="73"/>
        <v>0</v>
      </c>
      <c r="CY18" s="249">
        <f t="shared" si="74"/>
        <v>0</v>
      </c>
      <c r="CZ18" s="250">
        <f t="shared" si="75"/>
        <v>0</v>
      </c>
      <c r="DA18" s="249">
        <f t="shared" si="76"/>
        <v>0</v>
      </c>
      <c r="DB18" s="249">
        <f t="shared" si="77"/>
        <v>0</v>
      </c>
      <c r="DC18" s="250">
        <f t="shared" si="78"/>
        <v>0</v>
      </c>
      <c r="DD18" s="249">
        <f t="shared" si="79"/>
        <v>0</v>
      </c>
      <c r="DE18" s="249">
        <f t="shared" si="80"/>
        <v>0</v>
      </c>
      <c r="DF18" s="249">
        <f t="shared" si="81"/>
        <v>0</v>
      </c>
      <c r="DG18" s="249">
        <f t="shared" si="82"/>
        <v>0</v>
      </c>
      <c r="DH18" s="250">
        <f t="shared" si="83"/>
        <v>0</v>
      </c>
      <c r="DI18" s="249">
        <f t="shared" si="84"/>
        <v>0</v>
      </c>
      <c r="DJ18" s="249">
        <f t="shared" si="85"/>
        <v>0</v>
      </c>
      <c r="DK18" s="249">
        <f t="shared" si="86"/>
        <v>0</v>
      </c>
      <c r="DL18" s="249">
        <f t="shared" si="87"/>
        <v>0</v>
      </c>
      <c r="DM18" s="250">
        <f t="shared" si="88"/>
        <v>0</v>
      </c>
      <c r="DN18" s="249">
        <f t="shared" si="89"/>
        <v>0</v>
      </c>
      <c r="DO18" s="249">
        <f t="shared" si="90"/>
        <v>0</v>
      </c>
      <c r="DP18" s="249">
        <f t="shared" si="91"/>
        <v>0</v>
      </c>
      <c r="DQ18" s="249">
        <f t="shared" si="92"/>
        <v>0</v>
      </c>
      <c r="DR18" s="250">
        <f t="shared" si="93"/>
        <v>0</v>
      </c>
      <c r="DS18" s="249">
        <f t="shared" si="94"/>
        <v>0</v>
      </c>
      <c r="DT18" s="249">
        <f t="shared" si="95"/>
        <v>0</v>
      </c>
      <c r="DU18" s="249">
        <f t="shared" si="96"/>
        <v>0</v>
      </c>
      <c r="DV18" s="249">
        <f t="shared" si="97"/>
        <v>0</v>
      </c>
      <c r="DW18" s="250">
        <f t="shared" si="98"/>
        <v>0</v>
      </c>
      <c r="DX18" s="249">
        <f t="shared" si="99"/>
        <v>0</v>
      </c>
      <c r="DY18" s="249">
        <f t="shared" si="100"/>
        <v>0</v>
      </c>
      <c r="DZ18" s="250">
        <f t="shared" si="101"/>
        <v>0</v>
      </c>
      <c r="EA18" s="249">
        <f t="shared" si="102"/>
        <v>0</v>
      </c>
      <c r="EB18" s="249">
        <f t="shared" si="103"/>
        <v>0</v>
      </c>
      <c r="EC18" s="250">
        <f t="shared" si="104"/>
        <v>0</v>
      </c>
      <c r="ED18" s="249">
        <f t="shared" si="105"/>
        <v>0</v>
      </c>
      <c r="EE18" s="249">
        <f t="shared" si="106"/>
        <v>0</v>
      </c>
      <c r="EF18" s="250">
        <f t="shared" si="107"/>
        <v>0</v>
      </c>
      <c r="EG18" s="249">
        <f t="shared" si="108"/>
        <v>0</v>
      </c>
      <c r="EH18" s="249">
        <f t="shared" si="109"/>
        <v>0</v>
      </c>
      <c r="EI18" s="250">
        <f t="shared" si="110"/>
        <v>0</v>
      </c>
      <c r="EJ18" s="249">
        <f t="shared" si="111"/>
        <v>0</v>
      </c>
      <c r="EK18" s="249">
        <f t="shared" si="112"/>
        <v>0</v>
      </c>
      <c r="EL18" s="249">
        <f t="shared" si="113"/>
        <v>0</v>
      </c>
      <c r="EM18" s="249">
        <f t="shared" si="114"/>
        <v>0</v>
      </c>
      <c r="EN18" s="250">
        <f t="shared" si="115"/>
        <v>0</v>
      </c>
      <c r="EO18" s="249">
        <f t="shared" si="116"/>
        <v>0</v>
      </c>
      <c r="EP18" s="249">
        <f t="shared" si="117"/>
        <v>0</v>
      </c>
      <c r="EQ18" s="249">
        <f t="shared" si="118"/>
        <v>0</v>
      </c>
      <c r="ER18" s="249">
        <f t="shared" si="119"/>
        <v>0</v>
      </c>
      <c r="ES18" s="250">
        <f t="shared" si="120"/>
        <v>0</v>
      </c>
      <c r="ET18" s="249">
        <f t="shared" si="121"/>
        <v>0</v>
      </c>
      <c r="EU18" s="249">
        <f t="shared" si="122"/>
        <v>0</v>
      </c>
      <c r="EV18" s="249">
        <f t="shared" si="123"/>
        <v>0</v>
      </c>
      <c r="EW18" s="249">
        <f t="shared" si="124"/>
        <v>0</v>
      </c>
      <c r="EX18" s="250">
        <f t="shared" si="125"/>
        <v>0</v>
      </c>
      <c r="EY18" s="249">
        <f t="shared" si="126"/>
        <v>0</v>
      </c>
      <c r="EZ18" s="249">
        <f t="shared" si="127"/>
        <v>0</v>
      </c>
      <c r="FA18" s="249">
        <f t="shared" si="128"/>
        <v>0</v>
      </c>
      <c r="FB18" s="249">
        <f t="shared" si="129"/>
        <v>0</v>
      </c>
      <c r="FC18" s="250">
        <f t="shared" si="130"/>
        <v>0</v>
      </c>
      <c r="FD18" s="249">
        <f t="shared" si="131"/>
        <v>0</v>
      </c>
      <c r="FE18" s="249">
        <f t="shared" si="132"/>
        <v>0</v>
      </c>
      <c r="FF18" s="250">
        <f t="shared" si="133"/>
        <v>0</v>
      </c>
      <c r="FG18" s="249">
        <f t="shared" si="134"/>
        <v>0</v>
      </c>
      <c r="FH18" s="249">
        <f t="shared" si="135"/>
        <v>0</v>
      </c>
      <c r="FI18" s="250">
        <f t="shared" si="136"/>
        <v>0</v>
      </c>
      <c r="FJ18" s="249">
        <f t="shared" si="137"/>
        <v>0</v>
      </c>
      <c r="FK18" s="249">
        <f t="shared" si="138"/>
        <v>0</v>
      </c>
      <c r="FL18" s="250">
        <f t="shared" si="139"/>
        <v>0</v>
      </c>
      <c r="FM18" s="249">
        <f t="shared" si="140"/>
        <v>0</v>
      </c>
      <c r="FN18" s="251">
        <f t="shared" si="141"/>
        <v>0</v>
      </c>
    </row>
    <row r="19" spans="1:170" ht="12.75" customHeight="1" x14ac:dyDescent="0.25">
      <c r="A19" s="445"/>
      <c r="B19" s="712"/>
      <c r="C19" s="252" t="s">
        <v>185</v>
      </c>
      <c r="D19" s="253">
        <f>ROUND('Current MY Credit Calc'!C325,0)+ROUND('Current MY Credit Calc-MANUAL'!C325,0)</f>
        <v>0</v>
      </c>
      <c r="E19" s="254">
        <f>ROUND('Current MY Credit Calc'!D325,0)+ROUND('Current MY Credit Calc-MANUAL'!D325,0)</f>
        <v>0</v>
      </c>
      <c r="F19" s="255"/>
      <c r="G19" s="256"/>
      <c r="H19" s="257">
        <f>ROUND('Current MY Credit Calc'!G325,0)+ROUND('Current MY Credit Calc-MANUAL'!G325,0)</f>
        <v>0</v>
      </c>
      <c r="I19" s="258">
        <f>ROUND('Current MY Credit Calc'!H325,0)+ROUND('Current MY Credit Calc-MANUAL'!H325,0)</f>
        <v>0</v>
      </c>
      <c r="J19" s="253">
        <f>ROUND('Current MY Credit Calc'!C324,0)+ROUND('Current MY Credit Calc-MANUAL'!C324,0)</f>
        <v>0</v>
      </c>
      <c r="K19" s="259">
        <f>ROUND('Current MY Credit Calc'!D324,0)+ROUND('Current MY Credit Calc-MANUAL'!D324,0)</f>
        <v>0</v>
      </c>
      <c r="L19" s="260">
        <f>ROUND('Current MY Credit Calc'!G324,0)+ROUND('Current MY Credit Calc-MANUAL'!G324,0)</f>
        <v>0</v>
      </c>
      <c r="M19" s="258">
        <f>ROUND('Current MY Credit Calc'!H324,0)+ROUND('Current MY Credit Calc-MANUAL'!H324,0)</f>
        <v>0</v>
      </c>
      <c r="N19" s="445"/>
      <c r="O19" s="45"/>
      <c r="P19" s="1"/>
      <c r="Q19" s="2"/>
      <c r="R19" s="13"/>
      <c r="S19" s="320"/>
      <c r="T19" s="321"/>
      <c r="U19" s="322"/>
      <c r="V19" s="323"/>
      <c r="W19" s="233" t="str">
        <f t="shared" si="142"/>
        <v/>
      </c>
      <c r="X19" s="330"/>
      <c r="Y19" s="248">
        <f t="shared" si="143"/>
        <v>0</v>
      </c>
      <c r="Z19" s="249">
        <f t="shared" si="0"/>
        <v>0</v>
      </c>
      <c r="AA19" s="249">
        <f t="shared" si="1"/>
        <v>0</v>
      </c>
      <c r="AB19" s="249">
        <f t="shared" si="2"/>
        <v>0</v>
      </c>
      <c r="AC19" s="249">
        <f t="shared" si="3"/>
        <v>0</v>
      </c>
      <c r="AD19" s="249">
        <f t="shared" si="4"/>
        <v>0</v>
      </c>
      <c r="AE19" s="249">
        <f t="shared" si="5"/>
        <v>0</v>
      </c>
      <c r="AF19" s="249">
        <f t="shared" si="6"/>
        <v>0</v>
      </c>
      <c r="AG19" s="249">
        <f t="shared" si="7"/>
        <v>0</v>
      </c>
      <c r="AH19" s="250" t="str">
        <f t="shared" si="8"/>
        <v/>
      </c>
      <c r="AI19" s="251" t="str">
        <f t="shared" si="9"/>
        <v/>
      </c>
      <c r="AJ19" s="249">
        <f t="shared" si="10"/>
        <v>1</v>
      </c>
      <c r="AK19" s="249">
        <f t="shared" si="11"/>
        <v>0</v>
      </c>
      <c r="AL19" s="249"/>
      <c r="AM19" s="251"/>
      <c r="AN19" s="237"/>
      <c r="AO19" s="250">
        <f t="shared" si="12"/>
        <v>0</v>
      </c>
      <c r="AP19" s="250">
        <f t="shared" si="13"/>
        <v>0</v>
      </c>
      <c r="AQ19" s="249">
        <f t="shared" si="14"/>
        <v>0</v>
      </c>
      <c r="AR19" s="249">
        <f t="shared" si="15"/>
        <v>0</v>
      </c>
      <c r="AS19" s="249">
        <f t="shared" si="16"/>
        <v>0</v>
      </c>
      <c r="AT19" s="249">
        <f t="shared" si="17"/>
        <v>0</v>
      </c>
      <c r="AU19" s="250">
        <f t="shared" si="18"/>
        <v>0</v>
      </c>
      <c r="AV19" s="249">
        <f t="shared" si="19"/>
        <v>0</v>
      </c>
      <c r="AW19" s="249">
        <f t="shared" si="20"/>
        <v>0</v>
      </c>
      <c r="AX19" s="249">
        <f t="shared" si="21"/>
        <v>0</v>
      </c>
      <c r="AY19" s="251">
        <f t="shared" si="22"/>
        <v>0</v>
      </c>
      <c r="AZ19" s="249">
        <f t="shared" si="23"/>
        <v>0</v>
      </c>
      <c r="BA19" s="250">
        <f t="shared" si="24"/>
        <v>0</v>
      </c>
      <c r="BB19" s="249">
        <f t="shared" si="25"/>
        <v>0</v>
      </c>
      <c r="BC19" s="249">
        <f t="shared" si="26"/>
        <v>0</v>
      </c>
      <c r="BD19" s="249">
        <f t="shared" si="27"/>
        <v>0</v>
      </c>
      <c r="BE19" s="249">
        <f t="shared" si="28"/>
        <v>0</v>
      </c>
      <c r="BF19" s="250">
        <f t="shared" si="29"/>
        <v>0</v>
      </c>
      <c r="BG19" s="249">
        <f t="shared" si="30"/>
        <v>0</v>
      </c>
      <c r="BH19" s="249">
        <f t="shared" si="31"/>
        <v>0</v>
      </c>
      <c r="BI19" s="249">
        <f t="shared" si="32"/>
        <v>0</v>
      </c>
      <c r="BJ19" s="249">
        <f t="shared" si="33"/>
        <v>0</v>
      </c>
      <c r="BK19" s="250">
        <f t="shared" si="34"/>
        <v>0</v>
      </c>
      <c r="BL19" s="249">
        <f t="shared" si="35"/>
        <v>0</v>
      </c>
      <c r="BM19" s="249">
        <f t="shared" si="36"/>
        <v>0</v>
      </c>
      <c r="BN19" s="250">
        <f t="shared" si="37"/>
        <v>0</v>
      </c>
      <c r="BO19" s="249">
        <f t="shared" si="38"/>
        <v>0</v>
      </c>
      <c r="BP19" s="249">
        <f t="shared" si="39"/>
        <v>0</v>
      </c>
      <c r="BQ19" s="250">
        <f t="shared" si="40"/>
        <v>0</v>
      </c>
      <c r="BR19" s="249">
        <f t="shared" si="41"/>
        <v>0</v>
      </c>
      <c r="BS19" s="249">
        <f t="shared" si="42"/>
        <v>0</v>
      </c>
      <c r="BT19" s="250">
        <f t="shared" si="43"/>
        <v>0</v>
      </c>
      <c r="BU19" s="249">
        <f t="shared" si="44"/>
        <v>0</v>
      </c>
      <c r="BV19" s="251">
        <f t="shared" si="45"/>
        <v>0</v>
      </c>
      <c r="BW19" s="249">
        <f t="shared" si="46"/>
        <v>0</v>
      </c>
      <c r="BX19" s="249">
        <f t="shared" si="47"/>
        <v>0</v>
      </c>
      <c r="BY19" s="249">
        <f t="shared" si="48"/>
        <v>0</v>
      </c>
      <c r="BZ19" s="249">
        <f t="shared" si="49"/>
        <v>0</v>
      </c>
      <c r="CA19" s="249">
        <f t="shared" si="50"/>
        <v>0</v>
      </c>
      <c r="CB19" s="250">
        <f t="shared" si="51"/>
        <v>0</v>
      </c>
      <c r="CC19" s="249">
        <f t="shared" si="52"/>
        <v>0</v>
      </c>
      <c r="CD19" s="249">
        <f t="shared" si="53"/>
        <v>0</v>
      </c>
      <c r="CE19" s="249">
        <f t="shared" si="54"/>
        <v>0</v>
      </c>
      <c r="CF19" s="249">
        <f t="shared" si="55"/>
        <v>0</v>
      </c>
      <c r="CG19" s="250">
        <f t="shared" si="56"/>
        <v>0</v>
      </c>
      <c r="CH19" s="249">
        <f t="shared" si="57"/>
        <v>0</v>
      </c>
      <c r="CI19" s="249">
        <f t="shared" si="58"/>
        <v>0</v>
      </c>
      <c r="CJ19" s="249">
        <f t="shared" si="59"/>
        <v>0</v>
      </c>
      <c r="CK19" s="249">
        <f t="shared" si="60"/>
        <v>0</v>
      </c>
      <c r="CL19" s="250">
        <f t="shared" si="61"/>
        <v>0</v>
      </c>
      <c r="CM19" s="249">
        <f t="shared" si="62"/>
        <v>0</v>
      </c>
      <c r="CN19" s="249">
        <f t="shared" si="63"/>
        <v>0</v>
      </c>
      <c r="CO19" s="249">
        <f t="shared" si="64"/>
        <v>0</v>
      </c>
      <c r="CP19" s="249">
        <f t="shared" si="65"/>
        <v>0</v>
      </c>
      <c r="CQ19" s="250">
        <f t="shared" si="66"/>
        <v>0</v>
      </c>
      <c r="CR19" s="249">
        <f t="shared" si="67"/>
        <v>0</v>
      </c>
      <c r="CS19" s="249">
        <f t="shared" si="68"/>
        <v>0</v>
      </c>
      <c r="CT19" s="250">
        <f t="shared" si="69"/>
        <v>0</v>
      </c>
      <c r="CU19" s="249">
        <f t="shared" si="70"/>
        <v>0</v>
      </c>
      <c r="CV19" s="249">
        <f t="shared" si="71"/>
        <v>0</v>
      </c>
      <c r="CW19" s="250">
        <f t="shared" si="72"/>
        <v>0</v>
      </c>
      <c r="CX19" s="249">
        <f t="shared" si="73"/>
        <v>0</v>
      </c>
      <c r="CY19" s="249">
        <f t="shared" si="74"/>
        <v>0</v>
      </c>
      <c r="CZ19" s="250">
        <f t="shared" si="75"/>
        <v>0</v>
      </c>
      <c r="DA19" s="249">
        <f t="shared" si="76"/>
        <v>0</v>
      </c>
      <c r="DB19" s="249">
        <f t="shared" si="77"/>
        <v>0</v>
      </c>
      <c r="DC19" s="250">
        <f t="shared" si="78"/>
        <v>0</v>
      </c>
      <c r="DD19" s="249">
        <f t="shared" si="79"/>
        <v>0</v>
      </c>
      <c r="DE19" s="249">
        <f t="shared" si="80"/>
        <v>0</v>
      </c>
      <c r="DF19" s="249">
        <f t="shared" si="81"/>
        <v>0</v>
      </c>
      <c r="DG19" s="249">
        <f t="shared" si="82"/>
        <v>0</v>
      </c>
      <c r="DH19" s="250">
        <f t="shared" si="83"/>
        <v>0</v>
      </c>
      <c r="DI19" s="249">
        <f t="shared" si="84"/>
        <v>0</v>
      </c>
      <c r="DJ19" s="249">
        <f t="shared" si="85"/>
        <v>0</v>
      </c>
      <c r="DK19" s="249">
        <f t="shared" si="86"/>
        <v>0</v>
      </c>
      <c r="DL19" s="249">
        <f t="shared" si="87"/>
        <v>0</v>
      </c>
      <c r="DM19" s="250">
        <f t="shared" si="88"/>
        <v>0</v>
      </c>
      <c r="DN19" s="249">
        <f t="shared" si="89"/>
        <v>0</v>
      </c>
      <c r="DO19" s="249">
        <f t="shared" si="90"/>
        <v>0</v>
      </c>
      <c r="DP19" s="249">
        <f t="shared" si="91"/>
        <v>0</v>
      </c>
      <c r="DQ19" s="249">
        <f t="shared" si="92"/>
        <v>0</v>
      </c>
      <c r="DR19" s="250">
        <f t="shared" si="93"/>
        <v>0</v>
      </c>
      <c r="DS19" s="249">
        <f t="shared" si="94"/>
        <v>0</v>
      </c>
      <c r="DT19" s="249">
        <f t="shared" si="95"/>
        <v>0</v>
      </c>
      <c r="DU19" s="249">
        <f t="shared" si="96"/>
        <v>0</v>
      </c>
      <c r="DV19" s="249">
        <f t="shared" si="97"/>
        <v>0</v>
      </c>
      <c r="DW19" s="250">
        <f t="shared" si="98"/>
        <v>0</v>
      </c>
      <c r="DX19" s="249">
        <f t="shared" si="99"/>
        <v>0</v>
      </c>
      <c r="DY19" s="249">
        <f t="shared" si="100"/>
        <v>0</v>
      </c>
      <c r="DZ19" s="250">
        <f t="shared" si="101"/>
        <v>0</v>
      </c>
      <c r="EA19" s="249">
        <f t="shared" si="102"/>
        <v>0</v>
      </c>
      <c r="EB19" s="249">
        <f t="shared" si="103"/>
        <v>0</v>
      </c>
      <c r="EC19" s="250">
        <f t="shared" si="104"/>
        <v>0</v>
      </c>
      <c r="ED19" s="249">
        <f t="shared" si="105"/>
        <v>0</v>
      </c>
      <c r="EE19" s="249">
        <f t="shared" si="106"/>
        <v>0</v>
      </c>
      <c r="EF19" s="250">
        <f t="shared" si="107"/>
        <v>0</v>
      </c>
      <c r="EG19" s="249">
        <f t="shared" si="108"/>
        <v>0</v>
      </c>
      <c r="EH19" s="249">
        <f t="shared" si="109"/>
        <v>0</v>
      </c>
      <c r="EI19" s="250">
        <f t="shared" si="110"/>
        <v>0</v>
      </c>
      <c r="EJ19" s="249">
        <f t="shared" si="111"/>
        <v>0</v>
      </c>
      <c r="EK19" s="249">
        <f t="shared" si="112"/>
        <v>0</v>
      </c>
      <c r="EL19" s="249">
        <f t="shared" si="113"/>
        <v>0</v>
      </c>
      <c r="EM19" s="249">
        <f t="shared" si="114"/>
        <v>0</v>
      </c>
      <c r="EN19" s="250">
        <f t="shared" si="115"/>
        <v>0</v>
      </c>
      <c r="EO19" s="249">
        <f t="shared" si="116"/>
        <v>0</v>
      </c>
      <c r="EP19" s="249">
        <f t="shared" si="117"/>
        <v>0</v>
      </c>
      <c r="EQ19" s="249">
        <f t="shared" si="118"/>
        <v>0</v>
      </c>
      <c r="ER19" s="249">
        <f t="shared" si="119"/>
        <v>0</v>
      </c>
      <c r="ES19" s="250">
        <f t="shared" si="120"/>
        <v>0</v>
      </c>
      <c r="ET19" s="249">
        <f t="shared" si="121"/>
        <v>0</v>
      </c>
      <c r="EU19" s="249">
        <f t="shared" si="122"/>
        <v>0</v>
      </c>
      <c r="EV19" s="249">
        <f t="shared" si="123"/>
        <v>0</v>
      </c>
      <c r="EW19" s="249">
        <f t="shared" si="124"/>
        <v>0</v>
      </c>
      <c r="EX19" s="250">
        <f t="shared" si="125"/>
        <v>0</v>
      </c>
      <c r="EY19" s="249">
        <f t="shared" si="126"/>
        <v>0</v>
      </c>
      <c r="EZ19" s="249">
        <f t="shared" si="127"/>
        <v>0</v>
      </c>
      <c r="FA19" s="249">
        <f t="shared" si="128"/>
        <v>0</v>
      </c>
      <c r="FB19" s="249">
        <f t="shared" si="129"/>
        <v>0</v>
      </c>
      <c r="FC19" s="250">
        <f t="shared" si="130"/>
        <v>0</v>
      </c>
      <c r="FD19" s="249">
        <f t="shared" si="131"/>
        <v>0</v>
      </c>
      <c r="FE19" s="249">
        <f t="shared" si="132"/>
        <v>0</v>
      </c>
      <c r="FF19" s="250">
        <f t="shared" si="133"/>
        <v>0</v>
      </c>
      <c r="FG19" s="249">
        <f t="shared" si="134"/>
        <v>0</v>
      </c>
      <c r="FH19" s="249">
        <f t="shared" si="135"/>
        <v>0</v>
      </c>
      <c r="FI19" s="250">
        <f t="shared" si="136"/>
        <v>0</v>
      </c>
      <c r="FJ19" s="249">
        <f t="shared" si="137"/>
        <v>0</v>
      </c>
      <c r="FK19" s="249">
        <f t="shared" si="138"/>
        <v>0</v>
      </c>
      <c r="FL19" s="250">
        <f t="shared" si="139"/>
        <v>0</v>
      </c>
      <c r="FM19" s="249">
        <f t="shared" si="140"/>
        <v>0</v>
      </c>
      <c r="FN19" s="251">
        <f t="shared" si="141"/>
        <v>0</v>
      </c>
    </row>
    <row r="20" spans="1:170" ht="12.75" customHeight="1" x14ac:dyDescent="0.25">
      <c r="A20" s="445"/>
      <c r="B20" s="712"/>
      <c r="C20" s="252" t="s">
        <v>10</v>
      </c>
      <c r="D20" s="253">
        <f>ROUND('Current MY Credit Calc'!C327,0)+ROUND('Current MY Credit Calc-MANUAL'!C327,0)</f>
        <v>0</v>
      </c>
      <c r="E20" s="254">
        <f>ROUND('Current MY Credit Calc'!D327,0)+ROUND('Current MY Credit Calc-MANUAL'!D327,0)</f>
        <v>0</v>
      </c>
      <c r="F20" s="255"/>
      <c r="G20" s="256"/>
      <c r="H20" s="257">
        <f>ROUND('Current MY Credit Calc'!G327,0)+ROUND('Current MY Credit Calc-MANUAL'!G327,0)</f>
        <v>0</v>
      </c>
      <c r="I20" s="258">
        <f>ROUND('Current MY Credit Calc'!H327,0)+ROUND('Current MY Credit Calc-MANUAL'!H327,0)</f>
        <v>0</v>
      </c>
      <c r="J20" s="253">
        <f>ROUND('Current MY Credit Calc'!C326,0)+ROUND('Current MY Credit Calc-MANUAL'!C326,0)</f>
        <v>0</v>
      </c>
      <c r="K20" s="259">
        <f>ROUND('Current MY Credit Calc'!D326,0)+ROUND('Current MY Credit Calc-MANUAL'!D326,0)</f>
        <v>0</v>
      </c>
      <c r="L20" s="260">
        <f>ROUND('Current MY Credit Calc'!G326,0)+ROUND('Current MY Credit Calc-MANUAL'!G326,0)</f>
        <v>0</v>
      </c>
      <c r="M20" s="258">
        <f>ROUND('Current MY Credit Calc'!H326,0)+ROUND('Current MY Credit Calc-MANUAL'!H326,0)</f>
        <v>0</v>
      </c>
      <c r="N20" s="445"/>
      <c r="O20" s="45"/>
      <c r="P20" s="1"/>
      <c r="Q20" s="2"/>
      <c r="R20" s="13"/>
      <c r="S20" s="320"/>
      <c r="T20" s="321"/>
      <c r="U20" s="322"/>
      <c r="V20" s="323"/>
      <c r="W20" s="233" t="str">
        <f t="shared" si="142"/>
        <v/>
      </c>
      <c r="X20" s="330"/>
      <c r="Y20" s="248">
        <f t="shared" si="143"/>
        <v>0</v>
      </c>
      <c r="Z20" s="249">
        <f t="shared" si="0"/>
        <v>0</v>
      </c>
      <c r="AA20" s="249">
        <f t="shared" si="1"/>
        <v>0</v>
      </c>
      <c r="AB20" s="249">
        <f t="shared" si="2"/>
        <v>0</v>
      </c>
      <c r="AC20" s="249">
        <f t="shared" si="3"/>
        <v>0</v>
      </c>
      <c r="AD20" s="249">
        <f t="shared" si="4"/>
        <v>0</v>
      </c>
      <c r="AE20" s="249">
        <f t="shared" si="5"/>
        <v>0</v>
      </c>
      <c r="AF20" s="249">
        <f t="shared" si="6"/>
        <v>0</v>
      </c>
      <c r="AG20" s="249">
        <f t="shared" si="7"/>
        <v>0</v>
      </c>
      <c r="AH20" s="250" t="str">
        <f t="shared" si="8"/>
        <v/>
      </c>
      <c r="AI20" s="251" t="str">
        <f t="shared" si="9"/>
        <v/>
      </c>
      <c r="AJ20" s="249">
        <f t="shared" si="10"/>
        <v>1</v>
      </c>
      <c r="AK20" s="249">
        <f t="shared" si="11"/>
        <v>0</v>
      </c>
      <c r="AL20" s="249"/>
      <c r="AM20" s="251"/>
      <c r="AN20" s="237"/>
      <c r="AO20" s="250">
        <f t="shared" si="12"/>
        <v>0</v>
      </c>
      <c r="AP20" s="250">
        <f t="shared" si="13"/>
        <v>0</v>
      </c>
      <c r="AQ20" s="249">
        <f t="shared" si="14"/>
        <v>0</v>
      </c>
      <c r="AR20" s="249">
        <f t="shared" si="15"/>
        <v>0</v>
      </c>
      <c r="AS20" s="249">
        <f t="shared" si="16"/>
        <v>0</v>
      </c>
      <c r="AT20" s="249">
        <f t="shared" si="17"/>
        <v>0</v>
      </c>
      <c r="AU20" s="250">
        <f t="shared" si="18"/>
        <v>0</v>
      </c>
      <c r="AV20" s="249">
        <f t="shared" si="19"/>
        <v>0</v>
      </c>
      <c r="AW20" s="249">
        <f t="shared" si="20"/>
        <v>0</v>
      </c>
      <c r="AX20" s="249">
        <f t="shared" si="21"/>
        <v>0</v>
      </c>
      <c r="AY20" s="251">
        <f t="shared" si="22"/>
        <v>0</v>
      </c>
      <c r="AZ20" s="249">
        <f t="shared" si="23"/>
        <v>0</v>
      </c>
      <c r="BA20" s="250">
        <f t="shared" si="24"/>
        <v>0</v>
      </c>
      <c r="BB20" s="249">
        <f t="shared" si="25"/>
        <v>0</v>
      </c>
      <c r="BC20" s="249">
        <f t="shared" si="26"/>
        <v>0</v>
      </c>
      <c r="BD20" s="249">
        <f t="shared" si="27"/>
        <v>0</v>
      </c>
      <c r="BE20" s="249">
        <f t="shared" si="28"/>
        <v>0</v>
      </c>
      <c r="BF20" s="250">
        <f t="shared" si="29"/>
        <v>0</v>
      </c>
      <c r="BG20" s="249">
        <f t="shared" si="30"/>
        <v>0</v>
      </c>
      <c r="BH20" s="249">
        <f t="shared" si="31"/>
        <v>0</v>
      </c>
      <c r="BI20" s="249">
        <f t="shared" si="32"/>
        <v>0</v>
      </c>
      <c r="BJ20" s="249">
        <f t="shared" si="33"/>
        <v>0</v>
      </c>
      <c r="BK20" s="250">
        <f t="shared" si="34"/>
        <v>0</v>
      </c>
      <c r="BL20" s="249">
        <f t="shared" si="35"/>
        <v>0</v>
      </c>
      <c r="BM20" s="249">
        <f t="shared" si="36"/>
        <v>0</v>
      </c>
      <c r="BN20" s="250">
        <f t="shared" si="37"/>
        <v>0</v>
      </c>
      <c r="BO20" s="249">
        <f t="shared" si="38"/>
        <v>0</v>
      </c>
      <c r="BP20" s="249">
        <f t="shared" si="39"/>
        <v>0</v>
      </c>
      <c r="BQ20" s="250">
        <f t="shared" si="40"/>
        <v>0</v>
      </c>
      <c r="BR20" s="249">
        <f t="shared" si="41"/>
        <v>0</v>
      </c>
      <c r="BS20" s="249">
        <f t="shared" si="42"/>
        <v>0</v>
      </c>
      <c r="BT20" s="250">
        <f t="shared" si="43"/>
        <v>0</v>
      </c>
      <c r="BU20" s="249">
        <f t="shared" si="44"/>
        <v>0</v>
      </c>
      <c r="BV20" s="251">
        <f t="shared" si="45"/>
        <v>0</v>
      </c>
      <c r="BW20" s="249">
        <f t="shared" si="46"/>
        <v>0</v>
      </c>
      <c r="BX20" s="249">
        <f t="shared" si="47"/>
        <v>0</v>
      </c>
      <c r="BY20" s="249">
        <f t="shared" si="48"/>
        <v>0</v>
      </c>
      <c r="BZ20" s="249">
        <f t="shared" si="49"/>
        <v>0</v>
      </c>
      <c r="CA20" s="249">
        <f t="shared" si="50"/>
        <v>0</v>
      </c>
      <c r="CB20" s="250">
        <f t="shared" si="51"/>
        <v>0</v>
      </c>
      <c r="CC20" s="249">
        <f t="shared" si="52"/>
        <v>0</v>
      </c>
      <c r="CD20" s="249">
        <f t="shared" si="53"/>
        <v>0</v>
      </c>
      <c r="CE20" s="249">
        <f t="shared" si="54"/>
        <v>0</v>
      </c>
      <c r="CF20" s="249">
        <f t="shared" si="55"/>
        <v>0</v>
      </c>
      <c r="CG20" s="250">
        <f t="shared" si="56"/>
        <v>0</v>
      </c>
      <c r="CH20" s="249">
        <f t="shared" si="57"/>
        <v>0</v>
      </c>
      <c r="CI20" s="249">
        <f t="shared" si="58"/>
        <v>0</v>
      </c>
      <c r="CJ20" s="249">
        <f t="shared" si="59"/>
        <v>0</v>
      </c>
      <c r="CK20" s="249">
        <f t="shared" si="60"/>
        <v>0</v>
      </c>
      <c r="CL20" s="250">
        <f t="shared" si="61"/>
        <v>0</v>
      </c>
      <c r="CM20" s="249">
        <f t="shared" si="62"/>
        <v>0</v>
      </c>
      <c r="CN20" s="249">
        <f t="shared" si="63"/>
        <v>0</v>
      </c>
      <c r="CO20" s="249">
        <f t="shared" si="64"/>
        <v>0</v>
      </c>
      <c r="CP20" s="249">
        <f t="shared" si="65"/>
        <v>0</v>
      </c>
      <c r="CQ20" s="250">
        <f t="shared" si="66"/>
        <v>0</v>
      </c>
      <c r="CR20" s="249">
        <f t="shared" si="67"/>
        <v>0</v>
      </c>
      <c r="CS20" s="249">
        <f t="shared" si="68"/>
        <v>0</v>
      </c>
      <c r="CT20" s="250">
        <f t="shared" si="69"/>
        <v>0</v>
      </c>
      <c r="CU20" s="249">
        <f t="shared" si="70"/>
        <v>0</v>
      </c>
      <c r="CV20" s="249">
        <f t="shared" si="71"/>
        <v>0</v>
      </c>
      <c r="CW20" s="250">
        <f t="shared" si="72"/>
        <v>0</v>
      </c>
      <c r="CX20" s="249">
        <f t="shared" si="73"/>
        <v>0</v>
      </c>
      <c r="CY20" s="249">
        <f t="shared" si="74"/>
        <v>0</v>
      </c>
      <c r="CZ20" s="250">
        <f t="shared" si="75"/>
        <v>0</v>
      </c>
      <c r="DA20" s="249">
        <f t="shared" si="76"/>
        <v>0</v>
      </c>
      <c r="DB20" s="249">
        <f t="shared" si="77"/>
        <v>0</v>
      </c>
      <c r="DC20" s="250">
        <f t="shared" si="78"/>
        <v>0</v>
      </c>
      <c r="DD20" s="249">
        <f t="shared" si="79"/>
        <v>0</v>
      </c>
      <c r="DE20" s="249">
        <f t="shared" si="80"/>
        <v>0</v>
      </c>
      <c r="DF20" s="249">
        <f t="shared" si="81"/>
        <v>0</v>
      </c>
      <c r="DG20" s="249">
        <f t="shared" si="82"/>
        <v>0</v>
      </c>
      <c r="DH20" s="250">
        <f t="shared" si="83"/>
        <v>0</v>
      </c>
      <c r="DI20" s="249">
        <f t="shared" si="84"/>
        <v>0</v>
      </c>
      <c r="DJ20" s="249">
        <f t="shared" si="85"/>
        <v>0</v>
      </c>
      <c r="DK20" s="249">
        <f t="shared" si="86"/>
        <v>0</v>
      </c>
      <c r="DL20" s="249">
        <f t="shared" si="87"/>
        <v>0</v>
      </c>
      <c r="DM20" s="250">
        <f t="shared" si="88"/>
        <v>0</v>
      </c>
      <c r="DN20" s="249">
        <f t="shared" si="89"/>
        <v>0</v>
      </c>
      <c r="DO20" s="249">
        <f t="shared" si="90"/>
        <v>0</v>
      </c>
      <c r="DP20" s="249">
        <f t="shared" si="91"/>
        <v>0</v>
      </c>
      <c r="DQ20" s="249">
        <f t="shared" si="92"/>
        <v>0</v>
      </c>
      <c r="DR20" s="250">
        <f t="shared" si="93"/>
        <v>0</v>
      </c>
      <c r="DS20" s="249">
        <f t="shared" si="94"/>
        <v>0</v>
      </c>
      <c r="DT20" s="249">
        <f t="shared" si="95"/>
        <v>0</v>
      </c>
      <c r="DU20" s="249">
        <f t="shared" si="96"/>
        <v>0</v>
      </c>
      <c r="DV20" s="249">
        <f t="shared" si="97"/>
        <v>0</v>
      </c>
      <c r="DW20" s="250">
        <f t="shared" si="98"/>
        <v>0</v>
      </c>
      <c r="DX20" s="249">
        <f t="shared" si="99"/>
        <v>0</v>
      </c>
      <c r="DY20" s="249">
        <f t="shared" si="100"/>
        <v>0</v>
      </c>
      <c r="DZ20" s="250">
        <f t="shared" si="101"/>
        <v>0</v>
      </c>
      <c r="EA20" s="249">
        <f t="shared" si="102"/>
        <v>0</v>
      </c>
      <c r="EB20" s="249">
        <f t="shared" si="103"/>
        <v>0</v>
      </c>
      <c r="EC20" s="250">
        <f t="shared" si="104"/>
        <v>0</v>
      </c>
      <c r="ED20" s="249">
        <f t="shared" si="105"/>
        <v>0</v>
      </c>
      <c r="EE20" s="249">
        <f t="shared" si="106"/>
        <v>0</v>
      </c>
      <c r="EF20" s="250">
        <f t="shared" si="107"/>
        <v>0</v>
      </c>
      <c r="EG20" s="249">
        <f t="shared" si="108"/>
        <v>0</v>
      </c>
      <c r="EH20" s="249">
        <f t="shared" si="109"/>
        <v>0</v>
      </c>
      <c r="EI20" s="250">
        <f t="shared" si="110"/>
        <v>0</v>
      </c>
      <c r="EJ20" s="249">
        <f t="shared" si="111"/>
        <v>0</v>
      </c>
      <c r="EK20" s="249">
        <f t="shared" si="112"/>
        <v>0</v>
      </c>
      <c r="EL20" s="249">
        <f t="shared" si="113"/>
        <v>0</v>
      </c>
      <c r="EM20" s="249">
        <f t="shared" si="114"/>
        <v>0</v>
      </c>
      <c r="EN20" s="250">
        <f t="shared" si="115"/>
        <v>0</v>
      </c>
      <c r="EO20" s="249">
        <f t="shared" si="116"/>
        <v>0</v>
      </c>
      <c r="EP20" s="249">
        <f t="shared" si="117"/>
        <v>0</v>
      </c>
      <c r="EQ20" s="249">
        <f t="shared" si="118"/>
        <v>0</v>
      </c>
      <c r="ER20" s="249">
        <f t="shared" si="119"/>
        <v>0</v>
      </c>
      <c r="ES20" s="250">
        <f t="shared" si="120"/>
        <v>0</v>
      </c>
      <c r="ET20" s="249">
        <f t="shared" si="121"/>
        <v>0</v>
      </c>
      <c r="EU20" s="249">
        <f t="shared" si="122"/>
        <v>0</v>
      </c>
      <c r="EV20" s="249">
        <f t="shared" si="123"/>
        <v>0</v>
      </c>
      <c r="EW20" s="249">
        <f t="shared" si="124"/>
        <v>0</v>
      </c>
      <c r="EX20" s="250">
        <f t="shared" si="125"/>
        <v>0</v>
      </c>
      <c r="EY20" s="249">
        <f t="shared" si="126"/>
        <v>0</v>
      </c>
      <c r="EZ20" s="249">
        <f t="shared" si="127"/>
        <v>0</v>
      </c>
      <c r="FA20" s="249">
        <f t="shared" si="128"/>
        <v>0</v>
      </c>
      <c r="FB20" s="249">
        <f t="shared" si="129"/>
        <v>0</v>
      </c>
      <c r="FC20" s="250">
        <f t="shared" si="130"/>
        <v>0</v>
      </c>
      <c r="FD20" s="249">
        <f t="shared" si="131"/>
        <v>0</v>
      </c>
      <c r="FE20" s="249">
        <f t="shared" si="132"/>
        <v>0</v>
      </c>
      <c r="FF20" s="250">
        <f t="shared" si="133"/>
        <v>0</v>
      </c>
      <c r="FG20" s="249">
        <f t="shared" si="134"/>
        <v>0</v>
      </c>
      <c r="FH20" s="249">
        <f t="shared" si="135"/>
        <v>0</v>
      </c>
      <c r="FI20" s="250">
        <f t="shared" si="136"/>
        <v>0</v>
      </c>
      <c r="FJ20" s="249">
        <f t="shared" si="137"/>
        <v>0</v>
      </c>
      <c r="FK20" s="249">
        <f t="shared" si="138"/>
        <v>0</v>
      </c>
      <c r="FL20" s="250">
        <f t="shared" si="139"/>
        <v>0</v>
      </c>
      <c r="FM20" s="249">
        <f t="shared" si="140"/>
        <v>0</v>
      </c>
      <c r="FN20" s="251">
        <f t="shared" si="141"/>
        <v>0</v>
      </c>
    </row>
    <row r="21" spans="1:170" ht="12.75" customHeight="1" x14ac:dyDescent="0.25">
      <c r="A21" s="445"/>
      <c r="B21" s="712"/>
      <c r="C21" s="252" t="s">
        <v>40</v>
      </c>
      <c r="D21" s="253">
        <f>ROUND('Current MY Credit Calc'!C328,0)+ROUND('Current MY Credit Calc-MANUAL'!C328,0)</f>
        <v>0</v>
      </c>
      <c r="E21" s="254">
        <f>ROUND('Current MY Credit Calc'!D328,0)+ROUND('Current MY Credit Calc-MANUAL'!D328,0)</f>
        <v>0</v>
      </c>
      <c r="F21" s="255"/>
      <c r="G21" s="256"/>
      <c r="H21" s="257">
        <f>ROUND('Current MY Credit Calc'!G328,0)+ROUND('Current MY Credit Calc-MANUAL'!G328,0)</f>
        <v>0</v>
      </c>
      <c r="I21" s="258">
        <f>ROUND('Current MY Credit Calc'!H328,0)+ROUND('Current MY Credit Calc-MANUAL'!H328,0)</f>
        <v>0</v>
      </c>
      <c r="J21" s="255"/>
      <c r="K21" s="256"/>
      <c r="L21" s="255"/>
      <c r="M21" s="256"/>
      <c r="N21" s="445"/>
      <c r="O21" s="45"/>
      <c r="P21" s="1"/>
      <c r="Q21" s="2"/>
      <c r="R21" s="13"/>
      <c r="S21" s="320"/>
      <c r="T21" s="321"/>
      <c r="U21" s="322"/>
      <c r="V21" s="323"/>
      <c r="W21" s="233" t="str">
        <f t="shared" si="142"/>
        <v/>
      </c>
      <c r="X21" s="330"/>
      <c r="Y21" s="248">
        <f t="shared" si="143"/>
        <v>0</v>
      </c>
      <c r="Z21" s="249">
        <f t="shared" si="0"/>
        <v>0</v>
      </c>
      <c r="AA21" s="249">
        <f t="shared" si="1"/>
        <v>0</v>
      </c>
      <c r="AB21" s="249">
        <f t="shared" si="2"/>
        <v>0</v>
      </c>
      <c r="AC21" s="249">
        <f t="shared" si="3"/>
        <v>0</v>
      </c>
      <c r="AD21" s="249">
        <f t="shared" si="4"/>
        <v>0</v>
      </c>
      <c r="AE21" s="249">
        <f t="shared" si="5"/>
        <v>0</v>
      </c>
      <c r="AF21" s="249">
        <f t="shared" si="6"/>
        <v>0</v>
      </c>
      <c r="AG21" s="249">
        <f t="shared" si="7"/>
        <v>0</v>
      </c>
      <c r="AH21" s="250" t="str">
        <f t="shared" si="8"/>
        <v/>
      </c>
      <c r="AI21" s="251" t="str">
        <f t="shared" si="9"/>
        <v/>
      </c>
      <c r="AJ21" s="249">
        <f t="shared" si="10"/>
        <v>1</v>
      </c>
      <c r="AK21" s="249">
        <f t="shared" si="11"/>
        <v>0</v>
      </c>
      <c r="AL21" s="249"/>
      <c r="AM21" s="251"/>
      <c r="AN21" s="237"/>
      <c r="AO21" s="250">
        <f t="shared" si="12"/>
        <v>0</v>
      </c>
      <c r="AP21" s="250">
        <f t="shared" si="13"/>
        <v>0</v>
      </c>
      <c r="AQ21" s="249">
        <f t="shared" si="14"/>
        <v>0</v>
      </c>
      <c r="AR21" s="249">
        <f t="shared" si="15"/>
        <v>0</v>
      </c>
      <c r="AS21" s="249">
        <f t="shared" si="16"/>
        <v>0</v>
      </c>
      <c r="AT21" s="249">
        <f t="shared" si="17"/>
        <v>0</v>
      </c>
      <c r="AU21" s="250">
        <f t="shared" si="18"/>
        <v>0</v>
      </c>
      <c r="AV21" s="249">
        <f t="shared" si="19"/>
        <v>0</v>
      </c>
      <c r="AW21" s="249">
        <f t="shared" si="20"/>
        <v>0</v>
      </c>
      <c r="AX21" s="249">
        <f t="shared" si="21"/>
        <v>0</v>
      </c>
      <c r="AY21" s="251">
        <f t="shared" si="22"/>
        <v>0</v>
      </c>
      <c r="AZ21" s="249">
        <f t="shared" si="23"/>
        <v>0</v>
      </c>
      <c r="BA21" s="250">
        <f t="shared" si="24"/>
        <v>0</v>
      </c>
      <c r="BB21" s="249">
        <f t="shared" si="25"/>
        <v>0</v>
      </c>
      <c r="BC21" s="249">
        <f t="shared" si="26"/>
        <v>0</v>
      </c>
      <c r="BD21" s="249">
        <f t="shared" si="27"/>
        <v>0</v>
      </c>
      <c r="BE21" s="249">
        <f t="shared" si="28"/>
        <v>0</v>
      </c>
      <c r="BF21" s="250">
        <f t="shared" si="29"/>
        <v>0</v>
      </c>
      <c r="BG21" s="249">
        <f t="shared" si="30"/>
        <v>0</v>
      </c>
      <c r="BH21" s="249">
        <f t="shared" si="31"/>
        <v>0</v>
      </c>
      <c r="BI21" s="249">
        <f t="shared" si="32"/>
        <v>0</v>
      </c>
      <c r="BJ21" s="249">
        <f t="shared" si="33"/>
        <v>0</v>
      </c>
      <c r="BK21" s="250">
        <f t="shared" si="34"/>
        <v>0</v>
      </c>
      <c r="BL21" s="249">
        <f t="shared" si="35"/>
        <v>0</v>
      </c>
      <c r="BM21" s="249">
        <f t="shared" si="36"/>
        <v>0</v>
      </c>
      <c r="BN21" s="250">
        <f t="shared" si="37"/>
        <v>0</v>
      </c>
      <c r="BO21" s="249">
        <f t="shared" si="38"/>
        <v>0</v>
      </c>
      <c r="BP21" s="249">
        <f t="shared" si="39"/>
        <v>0</v>
      </c>
      <c r="BQ21" s="250">
        <f t="shared" si="40"/>
        <v>0</v>
      </c>
      <c r="BR21" s="249">
        <f t="shared" si="41"/>
        <v>0</v>
      </c>
      <c r="BS21" s="249">
        <f t="shared" si="42"/>
        <v>0</v>
      </c>
      <c r="BT21" s="250">
        <f t="shared" si="43"/>
        <v>0</v>
      </c>
      <c r="BU21" s="249">
        <f t="shared" si="44"/>
        <v>0</v>
      </c>
      <c r="BV21" s="251">
        <f t="shared" si="45"/>
        <v>0</v>
      </c>
      <c r="BW21" s="249">
        <f t="shared" si="46"/>
        <v>0</v>
      </c>
      <c r="BX21" s="249">
        <f t="shared" si="47"/>
        <v>0</v>
      </c>
      <c r="BY21" s="249">
        <f t="shared" si="48"/>
        <v>0</v>
      </c>
      <c r="BZ21" s="249">
        <f t="shared" si="49"/>
        <v>0</v>
      </c>
      <c r="CA21" s="249">
        <f t="shared" si="50"/>
        <v>0</v>
      </c>
      <c r="CB21" s="250">
        <f t="shared" si="51"/>
        <v>0</v>
      </c>
      <c r="CC21" s="249">
        <f t="shared" si="52"/>
        <v>0</v>
      </c>
      <c r="CD21" s="249">
        <f t="shared" si="53"/>
        <v>0</v>
      </c>
      <c r="CE21" s="249">
        <f t="shared" si="54"/>
        <v>0</v>
      </c>
      <c r="CF21" s="249">
        <f t="shared" si="55"/>
        <v>0</v>
      </c>
      <c r="CG21" s="250">
        <f t="shared" si="56"/>
        <v>0</v>
      </c>
      <c r="CH21" s="249">
        <f t="shared" si="57"/>
        <v>0</v>
      </c>
      <c r="CI21" s="249">
        <f t="shared" si="58"/>
        <v>0</v>
      </c>
      <c r="CJ21" s="249">
        <f t="shared" si="59"/>
        <v>0</v>
      </c>
      <c r="CK21" s="249">
        <f t="shared" si="60"/>
        <v>0</v>
      </c>
      <c r="CL21" s="250">
        <f t="shared" si="61"/>
        <v>0</v>
      </c>
      <c r="CM21" s="249">
        <f t="shared" si="62"/>
        <v>0</v>
      </c>
      <c r="CN21" s="249">
        <f t="shared" si="63"/>
        <v>0</v>
      </c>
      <c r="CO21" s="249">
        <f t="shared" si="64"/>
        <v>0</v>
      </c>
      <c r="CP21" s="249">
        <f t="shared" si="65"/>
        <v>0</v>
      </c>
      <c r="CQ21" s="250">
        <f t="shared" si="66"/>
        <v>0</v>
      </c>
      <c r="CR21" s="249">
        <f t="shared" si="67"/>
        <v>0</v>
      </c>
      <c r="CS21" s="249">
        <f t="shared" si="68"/>
        <v>0</v>
      </c>
      <c r="CT21" s="250">
        <f t="shared" si="69"/>
        <v>0</v>
      </c>
      <c r="CU21" s="249">
        <f t="shared" si="70"/>
        <v>0</v>
      </c>
      <c r="CV21" s="249">
        <f t="shared" si="71"/>
        <v>0</v>
      </c>
      <c r="CW21" s="250">
        <f t="shared" si="72"/>
        <v>0</v>
      </c>
      <c r="CX21" s="249">
        <f t="shared" si="73"/>
        <v>0</v>
      </c>
      <c r="CY21" s="249">
        <f t="shared" si="74"/>
        <v>0</v>
      </c>
      <c r="CZ21" s="250">
        <f t="shared" si="75"/>
        <v>0</v>
      </c>
      <c r="DA21" s="249">
        <f t="shared" si="76"/>
        <v>0</v>
      </c>
      <c r="DB21" s="249">
        <f t="shared" si="77"/>
        <v>0</v>
      </c>
      <c r="DC21" s="250">
        <f t="shared" si="78"/>
        <v>0</v>
      </c>
      <c r="DD21" s="249">
        <f t="shared" si="79"/>
        <v>0</v>
      </c>
      <c r="DE21" s="249">
        <f t="shared" si="80"/>
        <v>0</v>
      </c>
      <c r="DF21" s="249">
        <f t="shared" si="81"/>
        <v>0</v>
      </c>
      <c r="DG21" s="249">
        <f t="shared" si="82"/>
        <v>0</v>
      </c>
      <c r="DH21" s="250">
        <f t="shared" si="83"/>
        <v>0</v>
      </c>
      <c r="DI21" s="249">
        <f t="shared" si="84"/>
        <v>0</v>
      </c>
      <c r="DJ21" s="249">
        <f t="shared" si="85"/>
        <v>0</v>
      </c>
      <c r="DK21" s="249">
        <f t="shared" si="86"/>
        <v>0</v>
      </c>
      <c r="DL21" s="249">
        <f t="shared" si="87"/>
        <v>0</v>
      </c>
      <c r="DM21" s="250">
        <f t="shared" si="88"/>
        <v>0</v>
      </c>
      <c r="DN21" s="249">
        <f t="shared" si="89"/>
        <v>0</v>
      </c>
      <c r="DO21" s="249">
        <f t="shared" si="90"/>
        <v>0</v>
      </c>
      <c r="DP21" s="249">
        <f t="shared" si="91"/>
        <v>0</v>
      </c>
      <c r="DQ21" s="249">
        <f t="shared" si="92"/>
        <v>0</v>
      </c>
      <c r="DR21" s="250">
        <f t="shared" si="93"/>
        <v>0</v>
      </c>
      <c r="DS21" s="249">
        <f t="shared" si="94"/>
        <v>0</v>
      </c>
      <c r="DT21" s="249">
        <f t="shared" si="95"/>
        <v>0</v>
      </c>
      <c r="DU21" s="249">
        <f t="shared" si="96"/>
        <v>0</v>
      </c>
      <c r="DV21" s="249">
        <f t="shared" si="97"/>
        <v>0</v>
      </c>
      <c r="DW21" s="250">
        <f t="shared" si="98"/>
        <v>0</v>
      </c>
      <c r="DX21" s="249">
        <f t="shared" si="99"/>
        <v>0</v>
      </c>
      <c r="DY21" s="249">
        <f t="shared" si="100"/>
        <v>0</v>
      </c>
      <c r="DZ21" s="250">
        <f t="shared" si="101"/>
        <v>0</v>
      </c>
      <c r="EA21" s="249">
        <f t="shared" si="102"/>
        <v>0</v>
      </c>
      <c r="EB21" s="249">
        <f t="shared" si="103"/>
        <v>0</v>
      </c>
      <c r="EC21" s="250">
        <f t="shared" si="104"/>
        <v>0</v>
      </c>
      <c r="ED21" s="249">
        <f t="shared" si="105"/>
        <v>0</v>
      </c>
      <c r="EE21" s="249">
        <f t="shared" si="106"/>
        <v>0</v>
      </c>
      <c r="EF21" s="250">
        <f t="shared" si="107"/>
        <v>0</v>
      </c>
      <c r="EG21" s="249">
        <f t="shared" si="108"/>
        <v>0</v>
      </c>
      <c r="EH21" s="249">
        <f t="shared" si="109"/>
        <v>0</v>
      </c>
      <c r="EI21" s="250">
        <f t="shared" si="110"/>
        <v>0</v>
      </c>
      <c r="EJ21" s="249">
        <f t="shared" si="111"/>
        <v>0</v>
      </c>
      <c r="EK21" s="249">
        <f t="shared" si="112"/>
        <v>0</v>
      </c>
      <c r="EL21" s="249">
        <f t="shared" si="113"/>
        <v>0</v>
      </c>
      <c r="EM21" s="249">
        <f t="shared" si="114"/>
        <v>0</v>
      </c>
      <c r="EN21" s="250">
        <f t="shared" si="115"/>
        <v>0</v>
      </c>
      <c r="EO21" s="249">
        <f t="shared" si="116"/>
        <v>0</v>
      </c>
      <c r="EP21" s="249">
        <f t="shared" si="117"/>
        <v>0</v>
      </c>
      <c r="EQ21" s="249">
        <f t="shared" si="118"/>
        <v>0</v>
      </c>
      <c r="ER21" s="249">
        <f t="shared" si="119"/>
        <v>0</v>
      </c>
      <c r="ES21" s="250">
        <f t="shared" si="120"/>
        <v>0</v>
      </c>
      <c r="ET21" s="249">
        <f t="shared" si="121"/>
        <v>0</v>
      </c>
      <c r="EU21" s="249">
        <f t="shared" si="122"/>
        <v>0</v>
      </c>
      <c r="EV21" s="249">
        <f t="shared" si="123"/>
        <v>0</v>
      </c>
      <c r="EW21" s="249">
        <f t="shared" si="124"/>
        <v>0</v>
      </c>
      <c r="EX21" s="250">
        <f t="shared" si="125"/>
        <v>0</v>
      </c>
      <c r="EY21" s="249">
        <f t="shared" si="126"/>
        <v>0</v>
      </c>
      <c r="EZ21" s="249">
        <f t="shared" si="127"/>
        <v>0</v>
      </c>
      <c r="FA21" s="249">
        <f t="shared" si="128"/>
        <v>0</v>
      </c>
      <c r="FB21" s="249">
        <f t="shared" si="129"/>
        <v>0</v>
      </c>
      <c r="FC21" s="250">
        <f t="shared" si="130"/>
        <v>0</v>
      </c>
      <c r="FD21" s="249">
        <f t="shared" si="131"/>
        <v>0</v>
      </c>
      <c r="FE21" s="249">
        <f t="shared" si="132"/>
        <v>0</v>
      </c>
      <c r="FF21" s="250">
        <f t="shared" si="133"/>
        <v>0</v>
      </c>
      <c r="FG21" s="249">
        <f t="shared" si="134"/>
        <v>0</v>
      </c>
      <c r="FH21" s="249">
        <f t="shared" si="135"/>
        <v>0</v>
      </c>
      <c r="FI21" s="250">
        <f t="shared" si="136"/>
        <v>0</v>
      </c>
      <c r="FJ21" s="249">
        <f t="shared" si="137"/>
        <v>0</v>
      </c>
      <c r="FK21" s="249">
        <f t="shared" si="138"/>
        <v>0</v>
      </c>
      <c r="FL21" s="250">
        <f t="shared" si="139"/>
        <v>0</v>
      </c>
      <c r="FM21" s="249">
        <f t="shared" si="140"/>
        <v>0</v>
      </c>
      <c r="FN21" s="251">
        <f t="shared" si="141"/>
        <v>0</v>
      </c>
    </row>
    <row r="22" spans="1:170" ht="12.75" customHeight="1" thickBot="1" x14ac:dyDescent="0.3">
      <c r="A22" s="445"/>
      <c r="B22" s="713"/>
      <c r="C22" s="261" t="s">
        <v>41</v>
      </c>
      <c r="D22" s="262">
        <f>ROUND('Current MY Credit Calc'!C329,0)+ROUND('Current MY Credit Calc-MANUAL'!C329,0)</f>
        <v>0</v>
      </c>
      <c r="E22" s="263">
        <f>ROUND('Current MY Credit Calc'!D329,0)+ROUND('Current MY Credit Calc-MANUAL'!D329,0)</f>
        <v>0</v>
      </c>
      <c r="F22" s="264">
        <f>ROUND('Current MY Credit Calc'!E329,0)+ROUND('Current MY Credit Calc-MANUAL'!E329,0)</f>
        <v>0</v>
      </c>
      <c r="G22" s="265">
        <f>ROUND('Current MY Credit Calc'!F329,0)+ROUND('Current MY Credit Calc-MANUAL'!F329,0)</f>
        <v>0</v>
      </c>
      <c r="H22" s="266">
        <f>ROUND('Current MY Credit Calc'!G329,0)+ROUND('Current MY Credit Calc-MANUAL'!G329,0)</f>
        <v>0</v>
      </c>
      <c r="I22" s="267">
        <f>ROUND('Current MY Credit Calc'!H329,0)+ROUND('Current MY Credit Calc-MANUAL'!H329,0)</f>
        <v>0</v>
      </c>
      <c r="J22" s="268"/>
      <c r="K22" s="269"/>
      <c r="L22" s="268"/>
      <c r="M22" s="269"/>
      <c r="N22" s="445"/>
      <c r="O22" s="45"/>
      <c r="P22" s="1"/>
      <c r="Q22" s="2"/>
      <c r="R22" s="13"/>
      <c r="S22" s="320"/>
      <c r="T22" s="321"/>
      <c r="U22" s="322"/>
      <c r="V22" s="323"/>
      <c r="W22" s="233" t="str">
        <f t="shared" si="142"/>
        <v/>
      </c>
      <c r="X22" s="330"/>
      <c r="Y22" s="248">
        <f t="shared" si="143"/>
        <v>0</v>
      </c>
      <c r="Z22" s="249">
        <f t="shared" si="0"/>
        <v>0</v>
      </c>
      <c r="AA22" s="249">
        <f t="shared" si="1"/>
        <v>0</v>
      </c>
      <c r="AB22" s="249">
        <f t="shared" si="2"/>
        <v>0</v>
      </c>
      <c r="AC22" s="249">
        <f t="shared" si="3"/>
        <v>0</v>
      </c>
      <c r="AD22" s="249">
        <f t="shared" si="4"/>
        <v>0</v>
      </c>
      <c r="AE22" s="249">
        <f t="shared" si="5"/>
        <v>0</v>
      </c>
      <c r="AF22" s="249">
        <f t="shared" si="6"/>
        <v>0</v>
      </c>
      <c r="AG22" s="249">
        <f t="shared" si="7"/>
        <v>0</v>
      </c>
      <c r="AH22" s="250" t="str">
        <f t="shared" si="8"/>
        <v/>
      </c>
      <c r="AI22" s="251" t="str">
        <f t="shared" si="9"/>
        <v/>
      </c>
      <c r="AJ22" s="249">
        <f t="shared" si="10"/>
        <v>1</v>
      </c>
      <c r="AK22" s="249">
        <f t="shared" si="11"/>
        <v>0</v>
      </c>
      <c r="AL22" s="249"/>
      <c r="AM22" s="251"/>
      <c r="AN22" s="237"/>
      <c r="AO22" s="250">
        <f t="shared" si="12"/>
        <v>0</v>
      </c>
      <c r="AP22" s="250">
        <f t="shared" si="13"/>
        <v>0</v>
      </c>
      <c r="AQ22" s="249">
        <f t="shared" si="14"/>
        <v>0</v>
      </c>
      <c r="AR22" s="249">
        <f t="shared" si="15"/>
        <v>0</v>
      </c>
      <c r="AS22" s="249">
        <f t="shared" si="16"/>
        <v>0</v>
      </c>
      <c r="AT22" s="249">
        <f t="shared" si="17"/>
        <v>0</v>
      </c>
      <c r="AU22" s="250">
        <f t="shared" si="18"/>
        <v>0</v>
      </c>
      <c r="AV22" s="249">
        <f t="shared" si="19"/>
        <v>0</v>
      </c>
      <c r="AW22" s="249">
        <f t="shared" si="20"/>
        <v>0</v>
      </c>
      <c r="AX22" s="249">
        <f t="shared" si="21"/>
        <v>0</v>
      </c>
      <c r="AY22" s="251">
        <f t="shared" si="22"/>
        <v>0</v>
      </c>
      <c r="AZ22" s="249">
        <f t="shared" si="23"/>
        <v>0</v>
      </c>
      <c r="BA22" s="250">
        <f t="shared" si="24"/>
        <v>0</v>
      </c>
      <c r="BB22" s="249">
        <f t="shared" si="25"/>
        <v>0</v>
      </c>
      <c r="BC22" s="249">
        <f t="shared" si="26"/>
        <v>0</v>
      </c>
      <c r="BD22" s="249">
        <f t="shared" si="27"/>
        <v>0</v>
      </c>
      <c r="BE22" s="249">
        <f t="shared" si="28"/>
        <v>0</v>
      </c>
      <c r="BF22" s="250">
        <f t="shared" si="29"/>
        <v>0</v>
      </c>
      <c r="BG22" s="249">
        <f t="shared" si="30"/>
        <v>0</v>
      </c>
      <c r="BH22" s="249">
        <f t="shared" si="31"/>
        <v>0</v>
      </c>
      <c r="BI22" s="249">
        <f t="shared" si="32"/>
        <v>0</v>
      </c>
      <c r="BJ22" s="249">
        <f t="shared" si="33"/>
        <v>0</v>
      </c>
      <c r="BK22" s="250">
        <f t="shared" si="34"/>
        <v>0</v>
      </c>
      <c r="BL22" s="249">
        <f t="shared" si="35"/>
        <v>0</v>
      </c>
      <c r="BM22" s="249">
        <f t="shared" si="36"/>
        <v>0</v>
      </c>
      <c r="BN22" s="250">
        <f t="shared" si="37"/>
        <v>0</v>
      </c>
      <c r="BO22" s="249">
        <f t="shared" si="38"/>
        <v>0</v>
      </c>
      <c r="BP22" s="249">
        <f t="shared" si="39"/>
        <v>0</v>
      </c>
      <c r="BQ22" s="250">
        <f t="shared" si="40"/>
        <v>0</v>
      </c>
      <c r="BR22" s="249">
        <f t="shared" si="41"/>
        <v>0</v>
      </c>
      <c r="BS22" s="249">
        <f t="shared" si="42"/>
        <v>0</v>
      </c>
      <c r="BT22" s="250">
        <f t="shared" si="43"/>
        <v>0</v>
      </c>
      <c r="BU22" s="249">
        <f t="shared" si="44"/>
        <v>0</v>
      </c>
      <c r="BV22" s="251">
        <f t="shared" si="45"/>
        <v>0</v>
      </c>
      <c r="BW22" s="249">
        <f t="shared" si="46"/>
        <v>0</v>
      </c>
      <c r="BX22" s="249">
        <f t="shared" si="47"/>
        <v>0</v>
      </c>
      <c r="BY22" s="249">
        <f t="shared" si="48"/>
        <v>0</v>
      </c>
      <c r="BZ22" s="249">
        <f t="shared" si="49"/>
        <v>0</v>
      </c>
      <c r="CA22" s="249">
        <f t="shared" si="50"/>
        <v>0</v>
      </c>
      <c r="CB22" s="250">
        <f t="shared" si="51"/>
        <v>0</v>
      </c>
      <c r="CC22" s="249">
        <f t="shared" si="52"/>
        <v>0</v>
      </c>
      <c r="CD22" s="249">
        <f t="shared" si="53"/>
        <v>0</v>
      </c>
      <c r="CE22" s="249">
        <f t="shared" si="54"/>
        <v>0</v>
      </c>
      <c r="CF22" s="249">
        <f t="shared" si="55"/>
        <v>0</v>
      </c>
      <c r="CG22" s="250">
        <f t="shared" si="56"/>
        <v>0</v>
      </c>
      <c r="CH22" s="249">
        <f t="shared" si="57"/>
        <v>0</v>
      </c>
      <c r="CI22" s="249">
        <f t="shared" si="58"/>
        <v>0</v>
      </c>
      <c r="CJ22" s="249">
        <f t="shared" si="59"/>
        <v>0</v>
      </c>
      <c r="CK22" s="249">
        <f t="shared" si="60"/>
        <v>0</v>
      </c>
      <c r="CL22" s="250">
        <f t="shared" si="61"/>
        <v>0</v>
      </c>
      <c r="CM22" s="249">
        <f t="shared" si="62"/>
        <v>0</v>
      </c>
      <c r="CN22" s="249">
        <f t="shared" si="63"/>
        <v>0</v>
      </c>
      <c r="CO22" s="249">
        <f t="shared" si="64"/>
        <v>0</v>
      </c>
      <c r="CP22" s="249">
        <f t="shared" si="65"/>
        <v>0</v>
      </c>
      <c r="CQ22" s="250">
        <f t="shared" si="66"/>
        <v>0</v>
      </c>
      <c r="CR22" s="249">
        <f t="shared" si="67"/>
        <v>0</v>
      </c>
      <c r="CS22" s="249">
        <f t="shared" si="68"/>
        <v>0</v>
      </c>
      <c r="CT22" s="250">
        <f t="shared" si="69"/>
        <v>0</v>
      </c>
      <c r="CU22" s="249">
        <f t="shared" si="70"/>
        <v>0</v>
      </c>
      <c r="CV22" s="249">
        <f t="shared" si="71"/>
        <v>0</v>
      </c>
      <c r="CW22" s="250">
        <f t="shared" si="72"/>
        <v>0</v>
      </c>
      <c r="CX22" s="249">
        <f t="shared" si="73"/>
        <v>0</v>
      </c>
      <c r="CY22" s="249">
        <f t="shared" si="74"/>
        <v>0</v>
      </c>
      <c r="CZ22" s="250">
        <f t="shared" si="75"/>
        <v>0</v>
      </c>
      <c r="DA22" s="249">
        <f t="shared" si="76"/>
        <v>0</v>
      </c>
      <c r="DB22" s="249">
        <f t="shared" si="77"/>
        <v>0</v>
      </c>
      <c r="DC22" s="250">
        <f t="shared" si="78"/>
        <v>0</v>
      </c>
      <c r="DD22" s="249">
        <f t="shared" si="79"/>
        <v>0</v>
      </c>
      <c r="DE22" s="249">
        <f t="shared" si="80"/>
        <v>0</v>
      </c>
      <c r="DF22" s="249">
        <f t="shared" si="81"/>
        <v>0</v>
      </c>
      <c r="DG22" s="249">
        <f t="shared" si="82"/>
        <v>0</v>
      </c>
      <c r="DH22" s="250">
        <f t="shared" si="83"/>
        <v>0</v>
      </c>
      <c r="DI22" s="249">
        <f t="shared" si="84"/>
        <v>0</v>
      </c>
      <c r="DJ22" s="249">
        <f t="shared" si="85"/>
        <v>0</v>
      </c>
      <c r="DK22" s="249">
        <f t="shared" si="86"/>
        <v>0</v>
      </c>
      <c r="DL22" s="249">
        <f t="shared" si="87"/>
        <v>0</v>
      </c>
      <c r="DM22" s="250">
        <f t="shared" si="88"/>
        <v>0</v>
      </c>
      <c r="DN22" s="249">
        <f t="shared" si="89"/>
        <v>0</v>
      </c>
      <c r="DO22" s="249">
        <f t="shared" si="90"/>
        <v>0</v>
      </c>
      <c r="DP22" s="249">
        <f t="shared" si="91"/>
        <v>0</v>
      </c>
      <c r="DQ22" s="249">
        <f t="shared" si="92"/>
        <v>0</v>
      </c>
      <c r="DR22" s="250">
        <f t="shared" si="93"/>
        <v>0</v>
      </c>
      <c r="DS22" s="249">
        <f t="shared" si="94"/>
        <v>0</v>
      </c>
      <c r="DT22" s="249">
        <f t="shared" si="95"/>
        <v>0</v>
      </c>
      <c r="DU22" s="249">
        <f t="shared" si="96"/>
        <v>0</v>
      </c>
      <c r="DV22" s="249">
        <f t="shared" si="97"/>
        <v>0</v>
      </c>
      <c r="DW22" s="250">
        <f t="shared" si="98"/>
        <v>0</v>
      </c>
      <c r="DX22" s="249">
        <f t="shared" si="99"/>
        <v>0</v>
      </c>
      <c r="DY22" s="249">
        <f t="shared" si="100"/>
        <v>0</v>
      </c>
      <c r="DZ22" s="250">
        <f t="shared" si="101"/>
        <v>0</v>
      </c>
      <c r="EA22" s="249">
        <f t="shared" si="102"/>
        <v>0</v>
      </c>
      <c r="EB22" s="249">
        <f t="shared" si="103"/>
        <v>0</v>
      </c>
      <c r="EC22" s="250">
        <f t="shared" si="104"/>
        <v>0</v>
      </c>
      <c r="ED22" s="249">
        <f t="shared" si="105"/>
        <v>0</v>
      </c>
      <c r="EE22" s="249">
        <f t="shared" si="106"/>
        <v>0</v>
      </c>
      <c r="EF22" s="250">
        <f t="shared" si="107"/>
        <v>0</v>
      </c>
      <c r="EG22" s="249">
        <f t="shared" si="108"/>
        <v>0</v>
      </c>
      <c r="EH22" s="249">
        <f t="shared" si="109"/>
        <v>0</v>
      </c>
      <c r="EI22" s="250">
        <f t="shared" si="110"/>
        <v>0</v>
      </c>
      <c r="EJ22" s="249">
        <f t="shared" si="111"/>
        <v>0</v>
      </c>
      <c r="EK22" s="249">
        <f t="shared" si="112"/>
        <v>0</v>
      </c>
      <c r="EL22" s="249">
        <f t="shared" si="113"/>
        <v>0</v>
      </c>
      <c r="EM22" s="249">
        <f t="shared" si="114"/>
        <v>0</v>
      </c>
      <c r="EN22" s="250">
        <f t="shared" si="115"/>
        <v>0</v>
      </c>
      <c r="EO22" s="249">
        <f t="shared" si="116"/>
        <v>0</v>
      </c>
      <c r="EP22" s="249">
        <f t="shared" si="117"/>
        <v>0</v>
      </c>
      <c r="EQ22" s="249">
        <f t="shared" si="118"/>
        <v>0</v>
      </c>
      <c r="ER22" s="249">
        <f t="shared" si="119"/>
        <v>0</v>
      </c>
      <c r="ES22" s="250">
        <f t="shared" si="120"/>
        <v>0</v>
      </c>
      <c r="ET22" s="249">
        <f t="shared" si="121"/>
        <v>0</v>
      </c>
      <c r="EU22" s="249">
        <f t="shared" si="122"/>
        <v>0</v>
      </c>
      <c r="EV22" s="249">
        <f t="shared" si="123"/>
        <v>0</v>
      </c>
      <c r="EW22" s="249">
        <f t="shared" si="124"/>
        <v>0</v>
      </c>
      <c r="EX22" s="250">
        <f t="shared" si="125"/>
        <v>0</v>
      </c>
      <c r="EY22" s="249">
        <f t="shared" si="126"/>
        <v>0</v>
      </c>
      <c r="EZ22" s="249">
        <f t="shared" si="127"/>
        <v>0</v>
      </c>
      <c r="FA22" s="249">
        <f t="shared" si="128"/>
        <v>0</v>
      </c>
      <c r="FB22" s="249">
        <f t="shared" si="129"/>
        <v>0</v>
      </c>
      <c r="FC22" s="250">
        <f t="shared" si="130"/>
        <v>0</v>
      </c>
      <c r="FD22" s="249">
        <f t="shared" si="131"/>
        <v>0</v>
      </c>
      <c r="FE22" s="249">
        <f t="shared" si="132"/>
        <v>0</v>
      </c>
      <c r="FF22" s="250">
        <f t="shared" si="133"/>
        <v>0</v>
      </c>
      <c r="FG22" s="249">
        <f t="shared" si="134"/>
        <v>0</v>
      </c>
      <c r="FH22" s="249">
        <f t="shared" si="135"/>
        <v>0</v>
      </c>
      <c r="FI22" s="250">
        <f t="shared" si="136"/>
        <v>0</v>
      </c>
      <c r="FJ22" s="249">
        <f t="shared" si="137"/>
        <v>0</v>
      </c>
      <c r="FK22" s="249">
        <f t="shared" si="138"/>
        <v>0</v>
      </c>
      <c r="FL22" s="250">
        <f t="shared" si="139"/>
        <v>0</v>
      </c>
      <c r="FM22" s="249">
        <f t="shared" si="140"/>
        <v>0</v>
      </c>
      <c r="FN22" s="251">
        <f t="shared" si="141"/>
        <v>0</v>
      </c>
    </row>
    <row r="23" spans="1:170" ht="12.75" customHeight="1" x14ac:dyDescent="0.25">
      <c r="A23" s="445"/>
      <c r="B23" s="711" t="s">
        <v>57</v>
      </c>
      <c r="C23" s="238" t="s">
        <v>184</v>
      </c>
      <c r="D23" s="306"/>
      <c r="E23" s="307"/>
      <c r="F23" s="241"/>
      <c r="G23" s="242"/>
      <c r="H23" s="306"/>
      <c r="I23" s="307"/>
      <c r="J23" s="306"/>
      <c r="K23" s="313"/>
      <c r="L23" s="314"/>
      <c r="M23" s="313"/>
      <c r="N23" s="445"/>
      <c r="O23" s="45"/>
      <c r="P23" s="1"/>
      <c r="Q23" s="2"/>
      <c r="R23" s="13"/>
      <c r="S23" s="320"/>
      <c r="T23" s="321"/>
      <c r="U23" s="322"/>
      <c r="V23" s="323"/>
      <c r="W23" s="233" t="str">
        <f t="shared" si="142"/>
        <v/>
      </c>
      <c r="X23" s="330"/>
      <c r="Y23" s="248">
        <f t="shared" si="143"/>
        <v>0</v>
      </c>
      <c r="Z23" s="249">
        <f t="shared" si="0"/>
        <v>0</v>
      </c>
      <c r="AA23" s="249">
        <f t="shared" si="1"/>
        <v>0</v>
      </c>
      <c r="AB23" s="249">
        <f t="shared" si="2"/>
        <v>0</v>
      </c>
      <c r="AC23" s="249">
        <f t="shared" si="3"/>
        <v>0</v>
      </c>
      <c r="AD23" s="249">
        <f t="shared" si="4"/>
        <v>0</v>
      </c>
      <c r="AE23" s="249">
        <f t="shared" si="5"/>
        <v>0</v>
      </c>
      <c r="AF23" s="249">
        <f t="shared" si="6"/>
        <v>0</v>
      </c>
      <c r="AG23" s="249">
        <f t="shared" si="7"/>
        <v>0</v>
      </c>
      <c r="AH23" s="250" t="str">
        <f t="shared" si="8"/>
        <v/>
      </c>
      <c r="AI23" s="251" t="str">
        <f t="shared" si="9"/>
        <v/>
      </c>
      <c r="AJ23" s="249">
        <f t="shared" si="10"/>
        <v>1</v>
      </c>
      <c r="AK23" s="249">
        <f t="shared" si="11"/>
        <v>0</v>
      </c>
      <c r="AL23" s="249"/>
      <c r="AM23" s="251"/>
      <c r="AN23" s="237"/>
      <c r="AO23" s="250">
        <f t="shared" si="12"/>
        <v>0</v>
      </c>
      <c r="AP23" s="250">
        <f t="shared" si="13"/>
        <v>0</v>
      </c>
      <c r="AQ23" s="249">
        <f t="shared" si="14"/>
        <v>0</v>
      </c>
      <c r="AR23" s="249">
        <f t="shared" si="15"/>
        <v>0</v>
      </c>
      <c r="AS23" s="249">
        <f t="shared" si="16"/>
        <v>0</v>
      </c>
      <c r="AT23" s="249">
        <f t="shared" si="17"/>
        <v>0</v>
      </c>
      <c r="AU23" s="250">
        <f t="shared" si="18"/>
        <v>0</v>
      </c>
      <c r="AV23" s="249">
        <f t="shared" si="19"/>
        <v>0</v>
      </c>
      <c r="AW23" s="249">
        <f t="shared" si="20"/>
        <v>0</v>
      </c>
      <c r="AX23" s="249">
        <f t="shared" si="21"/>
        <v>0</v>
      </c>
      <c r="AY23" s="251">
        <f t="shared" si="22"/>
        <v>0</v>
      </c>
      <c r="AZ23" s="249">
        <f t="shared" si="23"/>
        <v>0</v>
      </c>
      <c r="BA23" s="250">
        <f t="shared" si="24"/>
        <v>0</v>
      </c>
      <c r="BB23" s="249">
        <f t="shared" si="25"/>
        <v>0</v>
      </c>
      <c r="BC23" s="249">
        <f t="shared" si="26"/>
        <v>0</v>
      </c>
      <c r="BD23" s="249">
        <f t="shared" si="27"/>
        <v>0</v>
      </c>
      <c r="BE23" s="249">
        <f t="shared" si="28"/>
        <v>0</v>
      </c>
      <c r="BF23" s="250">
        <f t="shared" si="29"/>
        <v>0</v>
      </c>
      <c r="BG23" s="249">
        <f t="shared" si="30"/>
        <v>0</v>
      </c>
      <c r="BH23" s="249">
        <f t="shared" si="31"/>
        <v>0</v>
      </c>
      <c r="BI23" s="249">
        <f t="shared" si="32"/>
        <v>0</v>
      </c>
      <c r="BJ23" s="249">
        <f t="shared" si="33"/>
        <v>0</v>
      </c>
      <c r="BK23" s="250">
        <f t="shared" si="34"/>
        <v>0</v>
      </c>
      <c r="BL23" s="249">
        <f t="shared" si="35"/>
        <v>0</v>
      </c>
      <c r="BM23" s="249">
        <f t="shared" si="36"/>
        <v>0</v>
      </c>
      <c r="BN23" s="250">
        <f t="shared" si="37"/>
        <v>0</v>
      </c>
      <c r="BO23" s="249">
        <f t="shared" si="38"/>
        <v>0</v>
      </c>
      <c r="BP23" s="249">
        <f t="shared" si="39"/>
        <v>0</v>
      </c>
      <c r="BQ23" s="250">
        <f t="shared" si="40"/>
        <v>0</v>
      </c>
      <c r="BR23" s="249">
        <f t="shared" si="41"/>
        <v>0</v>
      </c>
      <c r="BS23" s="249">
        <f t="shared" si="42"/>
        <v>0</v>
      </c>
      <c r="BT23" s="250">
        <f t="shared" si="43"/>
        <v>0</v>
      </c>
      <c r="BU23" s="249">
        <f t="shared" si="44"/>
        <v>0</v>
      </c>
      <c r="BV23" s="251">
        <f t="shared" si="45"/>
        <v>0</v>
      </c>
      <c r="BW23" s="249">
        <f t="shared" si="46"/>
        <v>0</v>
      </c>
      <c r="BX23" s="249">
        <f t="shared" si="47"/>
        <v>0</v>
      </c>
      <c r="BY23" s="249">
        <f t="shared" si="48"/>
        <v>0</v>
      </c>
      <c r="BZ23" s="249">
        <f t="shared" si="49"/>
        <v>0</v>
      </c>
      <c r="CA23" s="249">
        <f t="shared" si="50"/>
        <v>0</v>
      </c>
      <c r="CB23" s="250">
        <f t="shared" si="51"/>
        <v>0</v>
      </c>
      <c r="CC23" s="249">
        <f t="shared" si="52"/>
        <v>0</v>
      </c>
      <c r="CD23" s="249">
        <f t="shared" si="53"/>
        <v>0</v>
      </c>
      <c r="CE23" s="249">
        <f t="shared" si="54"/>
        <v>0</v>
      </c>
      <c r="CF23" s="249">
        <f t="shared" si="55"/>
        <v>0</v>
      </c>
      <c r="CG23" s="250">
        <f t="shared" si="56"/>
        <v>0</v>
      </c>
      <c r="CH23" s="249">
        <f t="shared" si="57"/>
        <v>0</v>
      </c>
      <c r="CI23" s="249">
        <f t="shared" si="58"/>
        <v>0</v>
      </c>
      <c r="CJ23" s="249">
        <f t="shared" si="59"/>
        <v>0</v>
      </c>
      <c r="CK23" s="249">
        <f t="shared" si="60"/>
        <v>0</v>
      </c>
      <c r="CL23" s="250">
        <f t="shared" si="61"/>
        <v>0</v>
      </c>
      <c r="CM23" s="249">
        <f t="shared" si="62"/>
        <v>0</v>
      </c>
      <c r="CN23" s="249">
        <f t="shared" si="63"/>
        <v>0</v>
      </c>
      <c r="CO23" s="249">
        <f t="shared" si="64"/>
        <v>0</v>
      </c>
      <c r="CP23" s="249">
        <f t="shared" si="65"/>
        <v>0</v>
      </c>
      <c r="CQ23" s="250">
        <f t="shared" si="66"/>
        <v>0</v>
      </c>
      <c r="CR23" s="249">
        <f t="shared" si="67"/>
        <v>0</v>
      </c>
      <c r="CS23" s="249">
        <f t="shared" si="68"/>
        <v>0</v>
      </c>
      <c r="CT23" s="250">
        <f t="shared" si="69"/>
        <v>0</v>
      </c>
      <c r="CU23" s="249">
        <f t="shared" si="70"/>
        <v>0</v>
      </c>
      <c r="CV23" s="249">
        <f t="shared" si="71"/>
        <v>0</v>
      </c>
      <c r="CW23" s="250">
        <f t="shared" si="72"/>
        <v>0</v>
      </c>
      <c r="CX23" s="249">
        <f t="shared" si="73"/>
        <v>0</v>
      </c>
      <c r="CY23" s="249">
        <f t="shared" si="74"/>
        <v>0</v>
      </c>
      <c r="CZ23" s="250">
        <f t="shared" si="75"/>
        <v>0</v>
      </c>
      <c r="DA23" s="249">
        <f t="shared" si="76"/>
        <v>0</v>
      </c>
      <c r="DB23" s="249">
        <f t="shared" si="77"/>
        <v>0</v>
      </c>
      <c r="DC23" s="250">
        <f t="shared" si="78"/>
        <v>0</v>
      </c>
      <c r="DD23" s="249">
        <f t="shared" si="79"/>
        <v>0</v>
      </c>
      <c r="DE23" s="249">
        <f t="shared" si="80"/>
        <v>0</v>
      </c>
      <c r="DF23" s="249">
        <f t="shared" si="81"/>
        <v>0</v>
      </c>
      <c r="DG23" s="249">
        <f t="shared" si="82"/>
        <v>0</v>
      </c>
      <c r="DH23" s="250">
        <f t="shared" si="83"/>
        <v>0</v>
      </c>
      <c r="DI23" s="249">
        <f t="shared" si="84"/>
        <v>0</v>
      </c>
      <c r="DJ23" s="249">
        <f t="shared" si="85"/>
        <v>0</v>
      </c>
      <c r="DK23" s="249">
        <f t="shared" si="86"/>
        <v>0</v>
      </c>
      <c r="DL23" s="249">
        <f t="shared" si="87"/>
        <v>0</v>
      </c>
      <c r="DM23" s="250">
        <f t="shared" si="88"/>
        <v>0</v>
      </c>
      <c r="DN23" s="249">
        <f t="shared" si="89"/>
        <v>0</v>
      </c>
      <c r="DO23" s="249">
        <f t="shared" si="90"/>
        <v>0</v>
      </c>
      <c r="DP23" s="249">
        <f t="shared" si="91"/>
        <v>0</v>
      </c>
      <c r="DQ23" s="249">
        <f t="shared" si="92"/>
        <v>0</v>
      </c>
      <c r="DR23" s="250">
        <f t="shared" si="93"/>
        <v>0</v>
      </c>
      <c r="DS23" s="249">
        <f t="shared" si="94"/>
        <v>0</v>
      </c>
      <c r="DT23" s="249">
        <f t="shared" si="95"/>
        <v>0</v>
      </c>
      <c r="DU23" s="249">
        <f t="shared" si="96"/>
        <v>0</v>
      </c>
      <c r="DV23" s="249">
        <f t="shared" si="97"/>
        <v>0</v>
      </c>
      <c r="DW23" s="250">
        <f t="shared" si="98"/>
        <v>0</v>
      </c>
      <c r="DX23" s="249">
        <f t="shared" si="99"/>
        <v>0</v>
      </c>
      <c r="DY23" s="249">
        <f t="shared" si="100"/>
        <v>0</v>
      </c>
      <c r="DZ23" s="250">
        <f t="shared" si="101"/>
        <v>0</v>
      </c>
      <c r="EA23" s="249">
        <f t="shared" si="102"/>
        <v>0</v>
      </c>
      <c r="EB23" s="249">
        <f t="shared" si="103"/>
        <v>0</v>
      </c>
      <c r="EC23" s="250">
        <f t="shared" si="104"/>
        <v>0</v>
      </c>
      <c r="ED23" s="249">
        <f t="shared" si="105"/>
        <v>0</v>
      </c>
      <c r="EE23" s="249">
        <f t="shared" si="106"/>
        <v>0</v>
      </c>
      <c r="EF23" s="250">
        <f t="shared" si="107"/>
        <v>0</v>
      </c>
      <c r="EG23" s="249">
        <f t="shared" si="108"/>
        <v>0</v>
      </c>
      <c r="EH23" s="249">
        <f t="shared" si="109"/>
        <v>0</v>
      </c>
      <c r="EI23" s="250">
        <f t="shared" si="110"/>
        <v>0</v>
      </c>
      <c r="EJ23" s="249">
        <f t="shared" si="111"/>
        <v>0</v>
      </c>
      <c r="EK23" s="249">
        <f t="shared" si="112"/>
        <v>0</v>
      </c>
      <c r="EL23" s="249">
        <f t="shared" si="113"/>
        <v>0</v>
      </c>
      <c r="EM23" s="249">
        <f t="shared" si="114"/>
        <v>0</v>
      </c>
      <c r="EN23" s="250">
        <f t="shared" si="115"/>
        <v>0</v>
      </c>
      <c r="EO23" s="249">
        <f t="shared" si="116"/>
        <v>0</v>
      </c>
      <c r="EP23" s="249">
        <f t="shared" si="117"/>
        <v>0</v>
      </c>
      <c r="EQ23" s="249">
        <f t="shared" si="118"/>
        <v>0</v>
      </c>
      <c r="ER23" s="249">
        <f t="shared" si="119"/>
        <v>0</v>
      </c>
      <c r="ES23" s="250">
        <f t="shared" si="120"/>
        <v>0</v>
      </c>
      <c r="ET23" s="249">
        <f t="shared" si="121"/>
        <v>0</v>
      </c>
      <c r="EU23" s="249">
        <f t="shared" si="122"/>
        <v>0</v>
      </c>
      <c r="EV23" s="249">
        <f t="shared" si="123"/>
        <v>0</v>
      </c>
      <c r="EW23" s="249">
        <f t="shared" si="124"/>
        <v>0</v>
      </c>
      <c r="EX23" s="250">
        <f t="shared" si="125"/>
        <v>0</v>
      </c>
      <c r="EY23" s="249">
        <f t="shared" si="126"/>
        <v>0</v>
      </c>
      <c r="EZ23" s="249">
        <f t="shared" si="127"/>
        <v>0</v>
      </c>
      <c r="FA23" s="249">
        <f t="shared" si="128"/>
        <v>0</v>
      </c>
      <c r="FB23" s="249">
        <f t="shared" si="129"/>
        <v>0</v>
      </c>
      <c r="FC23" s="250">
        <f t="shared" si="130"/>
        <v>0</v>
      </c>
      <c r="FD23" s="249">
        <f t="shared" si="131"/>
        <v>0</v>
      </c>
      <c r="FE23" s="249">
        <f t="shared" si="132"/>
        <v>0</v>
      </c>
      <c r="FF23" s="250">
        <f t="shared" si="133"/>
        <v>0</v>
      </c>
      <c r="FG23" s="249">
        <f t="shared" si="134"/>
        <v>0</v>
      </c>
      <c r="FH23" s="249">
        <f t="shared" si="135"/>
        <v>0</v>
      </c>
      <c r="FI23" s="250">
        <f t="shared" si="136"/>
        <v>0</v>
      </c>
      <c r="FJ23" s="249">
        <f t="shared" si="137"/>
        <v>0</v>
      </c>
      <c r="FK23" s="249">
        <f t="shared" si="138"/>
        <v>0</v>
      </c>
      <c r="FL23" s="250">
        <f t="shared" si="139"/>
        <v>0</v>
      </c>
      <c r="FM23" s="249">
        <f t="shared" si="140"/>
        <v>0</v>
      </c>
      <c r="FN23" s="251">
        <f t="shared" si="141"/>
        <v>0</v>
      </c>
    </row>
    <row r="24" spans="1:170" ht="12.75" customHeight="1" x14ac:dyDescent="0.25">
      <c r="A24" s="445"/>
      <c r="B24" s="712"/>
      <c r="C24" s="252" t="s">
        <v>185</v>
      </c>
      <c r="D24" s="308"/>
      <c r="E24" s="307"/>
      <c r="F24" s="255"/>
      <c r="G24" s="256"/>
      <c r="H24" s="308"/>
      <c r="I24" s="307"/>
      <c r="J24" s="308"/>
      <c r="K24" s="315"/>
      <c r="L24" s="307"/>
      <c r="M24" s="315"/>
      <c r="N24" s="445"/>
      <c r="O24" s="45"/>
      <c r="P24" s="1"/>
      <c r="Q24" s="2"/>
      <c r="R24" s="13"/>
      <c r="S24" s="320"/>
      <c r="T24" s="321"/>
      <c r="U24" s="322"/>
      <c r="V24" s="323"/>
      <c r="W24" s="233" t="str">
        <f t="shared" si="142"/>
        <v/>
      </c>
      <c r="X24" s="330"/>
      <c r="Y24" s="248">
        <f t="shared" si="143"/>
        <v>0</v>
      </c>
      <c r="Z24" s="249">
        <f t="shared" si="0"/>
        <v>0</v>
      </c>
      <c r="AA24" s="249">
        <f t="shared" si="1"/>
        <v>0</v>
      </c>
      <c r="AB24" s="249">
        <f t="shared" si="2"/>
        <v>0</v>
      </c>
      <c r="AC24" s="249">
        <f t="shared" si="3"/>
        <v>0</v>
      </c>
      <c r="AD24" s="249">
        <f t="shared" si="4"/>
        <v>0</v>
      </c>
      <c r="AE24" s="249">
        <f t="shared" si="5"/>
        <v>0</v>
      </c>
      <c r="AF24" s="249">
        <f t="shared" si="6"/>
        <v>0</v>
      </c>
      <c r="AG24" s="249">
        <f t="shared" si="7"/>
        <v>0</v>
      </c>
      <c r="AH24" s="250" t="str">
        <f t="shared" si="8"/>
        <v/>
      </c>
      <c r="AI24" s="251" t="str">
        <f t="shared" si="9"/>
        <v/>
      </c>
      <c r="AJ24" s="249">
        <f t="shared" si="10"/>
        <v>1</v>
      </c>
      <c r="AK24" s="249">
        <f t="shared" si="11"/>
        <v>0</v>
      </c>
      <c r="AL24" s="249"/>
      <c r="AM24" s="251"/>
      <c r="AN24" s="237"/>
      <c r="AO24" s="250">
        <f t="shared" si="12"/>
        <v>0</v>
      </c>
      <c r="AP24" s="250">
        <f t="shared" si="13"/>
        <v>0</v>
      </c>
      <c r="AQ24" s="249">
        <f t="shared" si="14"/>
        <v>0</v>
      </c>
      <c r="AR24" s="249">
        <f t="shared" si="15"/>
        <v>0</v>
      </c>
      <c r="AS24" s="249">
        <f t="shared" si="16"/>
        <v>0</v>
      </c>
      <c r="AT24" s="249">
        <f t="shared" si="17"/>
        <v>0</v>
      </c>
      <c r="AU24" s="250">
        <f t="shared" si="18"/>
        <v>0</v>
      </c>
      <c r="AV24" s="249">
        <f t="shared" si="19"/>
        <v>0</v>
      </c>
      <c r="AW24" s="249">
        <f t="shared" si="20"/>
        <v>0</v>
      </c>
      <c r="AX24" s="249">
        <f t="shared" si="21"/>
        <v>0</v>
      </c>
      <c r="AY24" s="251">
        <f t="shared" si="22"/>
        <v>0</v>
      </c>
      <c r="AZ24" s="249">
        <f t="shared" si="23"/>
        <v>0</v>
      </c>
      <c r="BA24" s="250">
        <f t="shared" si="24"/>
        <v>0</v>
      </c>
      <c r="BB24" s="249">
        <f t="shared" si="25"/>
        <v>0</v>
      </c>
      <c r="BC24" s="249">
        <f t="shared" si="26"/>
        <v>0</v>
      </c>
      <c r="BD24" s="249">
        <f t="shared" si="27"/>
        <v>0</v>
      </c>
      <c r="BE24" s="249">
        <f t="shared" si="28"/>
        <v>0</v>
      </c>
      <c r="BF24" s="250">
        <f t="shared" si="29"/>
        <v>0</v>
      </c>
      <c r="BG24" s="249">
        <f t="shared" si="30"/>
        <v>0</v>
      </c>
      <c r="BH24" s="249">
        <f t="shared" si="31"/>
        <v>0</v>
      </c>
      <c r="BI24" s="249">
        <f t="shared" si="32"/>
        <v>0</v>
      </c>
      <c r="BJ24" s="249">
        <f t="shared" si="33"/>
        <v>0</v>
      </c>
      <c r="BK24" s="250">
        <f t="shared" si="34"/>
        <v>0</v>
      </c>
      <c r="BL24" s="249">
        <f t="shared" si="35"/>
        <v>0</v>
      </c>
      <c r="BM24" s="249">
        <f t="shared" si="36"/>
        <v>0</v>
      </c>
      <c r="BN24" s="250">
        <f t="shared" si="37"/>
        <v>0</v>
      </c>
      <c r="BO24" s="249">
        <f t="shared" si="38"/>
        <v>0</v>
      </c>
      <c r="BP24" s="249">
        <f t="shared" si="39"/>
        <v>0</v>
      </c>
      <c r="BQ24" s="250">
        <f t="shared" si="40"/>
        <v>0</v>
      </c>
      <c r="BR24" s="249">
        <f t="shared" si="41"/>
        <v>0</v>
      </c>
      <c r="BS24" s="249">
        <f t="shared" si="42"/>
        <v>0</v>
      </c>
      <c r="BT24" s="250">
        <f t="shared" si="43"/>
        <v>0</v>
      </c>
      <c r="BU24" s="249">
        <f t="shared" si="44"/>
        <v>0</v>
      </c>
      <c r="BV24" s="251">
        <f t="shared" si="45"/>
        <v>0</v>
      </c>
      <c r="BW24" s="249">
        <f t="shared" si="46"/>
        <v>0</v>
      </c>
      <c r="BX24" s="249">
        <f t="shared" si="47"/>
        <v>0</v>
      </c>
      <c r="BY24" s="249">
        <f t="shared" si="48"/>
        <v>0</v>
      </c>
      <c r="BZ24" s="249">
        <f t="shared" si="49"/>
        <v>0</v>
      </c>
      <c r="CA24" s="249">
        <f t="shared" si="50"/>
        <v>0</v>
      </c>
      <c r="CB24" s="250">
        <f t="shared" si="51"/>
        <v>0</v>
      </c>
      <c r="CC24" s="249">
        <f t="shared" si="52"/>
        <v>0</v>
      </c>
      <c r="CD24" s="249">
        <f t="shared" si="53"/>
        <v>0</v>
      </c>
      <c r="CE24" s="249">
        <f t="shared" si="54"/>
        <v>0</v>
      </c>
      <c r="CF24" s="249">
        <f t="shared" si="55"/>
        <v>0</v>
      </c>
      <c r="CG24" s="250">
        <f t="shared" si="56"/>
        <v>0</v>
      </c>
      <c r="CH24" s="249">
        <f t="shared" si="57"/>
        <v>0</v>
      </c>
      <c r="CI24" s="249">
        <f t="shared" si="58"/>
        <v>0</v>
      </c>
      <c r="CJ24" s="249">
        <f t="shared" si="59"/>
        <v>0</v>
      </c>
      <c r="CK24" s="249">
        <f t="shared" si="60"/>
        <v>0</v>
      </c>
      <c r="CL24" s="250">
        <f t="shared" si="61"/>
        <v>0</v>
      </c>
      <c r="CM24" s="249">
        <f t="shared" si="62"/>
        <v>0</v>
      </c>
      <c r="CN24" s="249">
        <f t="shared" si="63"/>
        <v>0</v>
      </c>
      <c r="CO24" s="249">
        <f t="shared" si="64"/>
        <v>0</v>
      </c>
      <c r="CP24" s="249">
        <f t="shared" si="65"/>
        <v>0</v>
      </c>
      <c r="CQ24" s="250">
        <f t="shared" si="66"/>
        <v>0</v>
      </c>
      <c r="CR24" s="249">
        <f t="shared" si="67"/>
        <v>0</v>
      </c>
      <c r="CS24" s="249">
        <f t="shared" si="68"/>
        <v>0</v>
      </c>
      <c r="CT24" s="250">
        <f t="shared" si="69"/>
        <v>0</v>
      </c>
      <c r="CU24" s="249">
        <f t="shared" si="70"/>
        <v>0</v>
      </c>
      <c r="CV24" s="249">
        <f t="shared" si="71"/>
        <v>0</v>
      </c>
      <c r="CW24" s="250">
        <f t="shared" si="72"/>
        <v>0</v>
      </c>
      <c r="CX24" s="249">
        <f t="shared" si="73"/>
        <v>0</v>
      </c>
      <c r="CY24" s="249">
        <f t="shared" si="74"/>
        <v>0</v>
      </c>
      <c r="CZ24" s="250">
        <f t="shared" si="75"/>
        <v>0</v>
      </c>
      <c r="DA24" s="249">
        <f t="shared" si="76"/>
        <v>0</v>
      </c>
      <c r="DB24" s="249">
        <f t="shared" si="77"/>
        <v>0</v>
      </c>
      <c r="DC24" s="250">
        <f t="shared" si="78"/>
        <v>0</v>
      </c>
      <c r="DD24" s="249">
        <f t="shared" si="79"/>
        <v>0</v>
      </c>
      <c r="DE24" s="249">
        <f t="shared" si="80"/>
        <v>0</v>
      </c>
      <c r="DF24" s="249">
        <f t="shared" si="81"/>
        <v>0</v>
      </c>
      <c r="DG24" s="249">
        <f t="shared" si="82"/>
        <v>0</v>
      </c>
      <c r="DH24" s="250">
        <f t="shared" si="83"/>
        <v>0</v>
      </c>
      <c r="DI24" s="249">
        <f t="shared" si="84"/>
        <v>0</v>
      </c>
      <c r="DJ24" s="249">
        <f t="shared" si="85"/>
        <v>0</v>
      </c>
      <c r="DK24" s="249">
        <f t="shared" si="86"/>
        <v>0</v>
      </c>
      <c r="DL24" s="249">
        <f t="shared" si="87"/>
        <v>0</v>
      </c>
      <c r="DM24" s="250">
        <f t="shared" si="88"/>
        <v>0</v>
      </c>
      <c r="DN24" s="249">
        <f t="shared" si="89"/>
        <v>0</v>
      </c>
      <c r="DO24" s="249">
        <f t="shared" si="90"/>
        <v>0</v>
      </c>
      <c r="DP24" s="249">
        <f t="shared" si="91"/>
        <v>0</v>
      </c>
      <c r="DQ24" s="249">
        <f t="shared" si="92"/>
        <v>0</v>
      </c>
      <c r="DR24" s="250">
        <f t="shared" si="93"/>
        <v>0</v>
      </c>
      <c r="DS24" s="249">
        <f t="shared" si="94"/>
        <v>0</v>
      </c>
      <c r="DT24" s="249">
        <f t="shared" si="95"/>
        <v>0</v>
      </c>
      <c r="DU24" s="249">
        <f t="shared" si="96"/>
        <v>0</v>
      </c>
      <c r="DV24" s="249">
        <f t="shared" si="97"/>
        <v>0</v>
      </c>
      <c r="DW24" s="250">
        <f t="shared" si="98"/>
        <v>0</v>
      </c>
      <c r="DX24" s="249">
        <f t="shared" si="99"/>
        <v>0</v>
      </c>
      <c r="DY24" s="249">
        <f t="shared" si="100"/>
        <v>0</v>
      </c>
      <c r="DZ24" s="250">
        <f t="shared" si="101"/>
        <v>0</v>
      </c>
      <c r="EA24" s="249">
        <f t="shared" si="102"/>
        <v>0</v>
      </c>
      <c r="EB24" s="249">
        <f t="shared" si="103"/>
        <v>0</v>
      </c>
      <c r="EC24" s="250">
        <f t="shared" si="104"/>
        <v>0</v>
      </c>
      <c r="ED24" s="249">
        <f t="shared" si="105"/>
        <v>0</v>
      </c>
      <c r="EE24" s="249">
        <f t="shared" si="106"/>
        <v>0</v>
      </c>
      <c r="EF24" s="250">
        <f t="shared" si="107"/>
        <v>0</v>
      </c>
      <c r="EG24" s="249">
        <f t="shared" si="108"/>
        <v>0</v>
      </c>
      <c r="EH24" s="249">
        <f t="shared" si="109"/>
        <v>0</v>
      </c>
      <c r="EI24" s="250">
        <f t="shared" si="110"/>
        <v>0</v>
      </c>
      <c r="EJ24" s="249">
        <f t="shared" si="111"/>
        <v>0</v>
      </c>
      <c r="EK24" s="249">
        <f t="shared" si="112"/>
        <v>0</v>
      </c>
      <c r="EL24" s="249">
        <f t="shared" si="113"/>
        <v>0</v>
      </c>
      <c r="EM24" s="249">
        <f t="shared" si="114"/>
        <v>0</v>
      </c>
      <c r="EN24" s="250">
        <f t="shared" si="115"/>
        <v>0</v>
      </c>
      <c r="EO24" s="249">
        <f t="shared" si="116"/>
        <v>0</v>
      </c>
      <c r="EP24" s="249">
        <f t="shared" si="117"/>
        <v>0</v>
      </c>
      <c r="EQ24" s="249">
        <f t="shared" si="118"/>
        <v>0</v>
      </c>
      <c r="ER24" s="249">
        <f t="shared" si="119"/>
        <v>0</v>
      </c>
      <c r="ES24" s="250">
        <f t="shared" si="120"/>
        <v>0</v>
      </c>
      <c r="ET24" s="249">
        <f t="shared" si="121"/>
        <v>0</v>
      </c>
      <c r="EU24" s="249">
        <f t="shared" si="122"/>
        <v>0</v>
      </c>
      <c r="EV24" s="249">
        <f t="shared" si="123"/>
        <v>0</v>
      </c>
      <c r="EW24" s="249">
        <f t="shared" si="124"/>
        <v>0</v>
      </c>
      <c r="EX24" s="250">
        <f t="shared" si="125"/>
        <v>0</v>
      </c>
      <c r="EY24" s="249">
        <f t="shared" si="126"/>
        <v>0</v>
      </c>
      <c r="EZ24" s="249">
        <f t="shared" si="127"/>
        <v>0</v>
      </c>
      <c r="FA24" s="249">
        <f t="shared" si="128"/>
        <v>0</v>
      </c>
      <c r="FB24" s="249">
        <f t="shared" si="129"/>
        <v>0</v>
      </c>
      <c r="FC24" s="250">
        <f t="shared" si="130"/>
        <v>0</v>
      </c>
      <c r="FD24" s="249">
        <f t="shared" si="131"/>
        <v>0</v>
      </c>
      <c r="FE24" s="249">
        <f t="shared" si="132"/>
        <v>0</v>
      </c>
      <c r="FF24" s="250">
        <f t="shared" si="133"/>
        <v>0</v>
      </c>
      <c r="FG24" s="249">
        <f t="shared" si="134"/>
        <v>0</v>
      </c>
      <c r="FH24" s="249">
        <f t="shared" si="135"/>
        <v>0</v>
      </c>
      <c r="FI24" s="250">
        <f t="shared" si="136"/>
        <v>0</v>
      </c>
      <c r="FJ24" s="249">
        <f t="shared" si="137"/>
        <v>0</v>
      </c>
      <c r="FK24" s="249">
        <f t="shared" si="138"/>
        <v>0</v>
      </c>
      <c r="FL24" s="250">
        <f t="shared" si="139"/>
        <v>0</v>
      </c>
      <c r="FM24" s="249">
        <f t="shared" si="140"/>
        <v>0</v>
      </c>
      <c r="FN24" s="251">
        <f t="shared" si="141"/>
        <v>0</v>
      </c>
    </row>
    <row r="25" spans="1:170" ht="12.75" customHeight="1" x14ac:dyDescent="0.25">
      <c r="A25" s="445"/>
      <c r="B25" s="712"/>
      <c r="C25" s="252" t="s">
        <v>10</v>
      </c>
      <c r="D25" s="308"/>
      <c r="E25" s="307"/>
      <c r="F25" s="255"/>
      <c r="G25" s="256"/>
      <c r="H25" s="308"/>
      <c r="I25" s="307"/>
      <c r="J25" s="308"/>
      <c r="K25" s="315"/>
      <c r="L25" s="307"/>
      <c r="M25" s="315"/>
      <c r="N25" s="445"/>
      <c r="O25" s="45"/>
      <c r="P25" s="1"/>
      <c r="Q25" s="2"/>
      <c r="R25" s="13"/>
      <c r="S25" s="320"/>
      <c r="T25" s="321"/>
      <c r="U25" s="322"/>
      <c r="V25" s="323"/>
      <c r="W25" s="233" t="str">
        <f t="shared" si="142"/>
        <v/>
      </c>
      <c r="X25" s="330"/>
      <c r="Y25" s="248">
        <f t="shared" si="143"/>
        <v>0</v>
      </c>
      <c r="Z25" s="249">
        <f t="shared" si="0"/>
        <v>0</v>
      </c>
      <c r="AA25" s="249">
        <f t="shared" si="1"/>
        <v>0</v>
      </c>
      <c r="AB25" s="249">
        <f t="shared" si="2"/>
        <v>0</v>
      </c>
      <c r="AC25" s="249">
        <f t="shared" si="3"/>
        <v>0</v>
      </c>
      <c r="AD25" s="249">
        <f t="shared" si="4"/>
        <v>0</v>
      </c>
      <c r="AE25" s="249">
        <f t="shared" si="5"/>
        <v>0</v>
      </c>
      <c r="AF25" s="249">
        <f t="shared" si="6"/>
        <v>0</v>
      </c>
      <c r="AG25" s="249">
        <f t="shared" si="7"/>
        <v>0</v>
      </c>
      <c r="AH25" s="250" t="str">
        <f t="shared" si="8"/>
        <v/>
      </c>
      <c r="AI25" s="251" t="str">
        <f t="shared" si="9"/>
        <v/>
      </c>
      <c r="AJ25" s="249">
        <f t="shared" si="10"/>
        <v>1</v>
      </c>
      <c r="AK25" s="249">
        <f t="shared" si="11"/>
        <v>0</v>
      </c>
      <c r="AL25" s="249"/>
      <c r="AM25" s="251"/>
      <c r="AN25" s="237"/>
      <c r="AO25" s="250">
        <f t="shared" si="12"/>
        <v>0</v>
      </c>
      <c r="AP25" s="250">
        <f t="shared" si="13"/>
        <v>0</v>
      </c>
      <c r="AQ25" s="249">
        <f t="shared" si="14"/>
        <v>0</v>
      </c>
      <c r="AR25" s="249">
        <f t="shared" si="15"/>
        <v>0</v>
      </c>
      <c r="AS25" s="249">
        <f t="shared" si="16"/>
        <v>0</v>
      </c>
      <c r="AT25" s="249">
        <f t="shared" si="17"/>
        <v>0</v>
      </c>
      <c r="AU25" s="250">
        <f t="shared" si="18"/>
        <v>0</v>
      </c>
      <c r="AV25" s="249">
        <f t="shared" si="19"/>
        <v>0</v>
      </c>
      <c r="AW25" s="249">
        <f t="shared" si="20"/>
        <v>0</v>
      </c>
      <c r="AX25" s="249">
        <f t="shared" si="21"/>
        <v>0</v>
      </c>
      <c r="AY25" s="251">
        <f t="shared" si="22"/>
        <v>0</v>
      </c>
      <c r="AZ25" s="249">
        <f t="shared" si="23"/>
        <v>0</v>
      </c>
      <c r="BA25" s="250">
        <f t="shared" si="24"/>
        <v>0</v>
      </c>
      <c r="BB25" s="249">
        <f t="shared" si="25"/>
        <v>0</v>
      </c>
      <c r="BC25" s="249">
        <f t="shared" si="26"/>
        <v>0</v>
      </c>
      <c r="BD25" s="249">
        <f t="shared" si="27"/>
        <v>0</v>
      </c>
      <c r="BE25" s="249">
        <f t="shared" si="28"/>
        <v>0</v>
      </c>
      <c r="BF25" s="250">
        <f t="shared" si="29"/>
        <v>0</v>
      </c>
      <c r="BG25" s="249">
        <f t="shared" si="30"/>
        <v>0</v>
      </c>
      <c r="BH25" s="249">
        <f t="shared" si="31"/>
        <v>0</v>
      </c>
      <c r="BI25" s="249">
        <f t="shared" si="32"/>
        <v>0</v>
      </c>
      <c r="BJ25" s="249">
        <f t="shared" si="33"/>
        <v>0</v>
      </c>
      <c r="BK25" s="250">
        <f t="shared" si="34"/>
        <v>0</v>
      </c>
      <c r="BL25" s="249">
        <f t="shared" si="35"/>
        <v>0</v>
      </c>
      <c r="BM25" s="249">
        <f t="shared" si="36"/>
        <v>0</v>
      </c>
      <c r="BN25" s="250">
        <f t="shared" si="37"/>
        <v>0</v>
      </c>
      <c r="BO25" s="249">
        <f t="shared" si="38"/>
        <v>0</v>
      </c>
      <c r="BP25" s="249">
        <f t="shared" si="39"/>
        <v>0</v>
      </c>
      <c r="BQ25" s="250">
        <f t="shared" si="40"/>
        <v>0</v>
      </c>
      <c r="BR25" s="249">
        <f t="shared" si="41"/>
        <v>0</v>
      </c>
      <c r="BS25" s="249">
        <f t="shared" si="42"/>
        <v>0</v>
      </c>
      <c r="BT25" s="250">
        <f t="shared" si="43"/>
        <v>0</v>
      </c>
      <c r="BU25" s="249">
        <f t="shared" si="44"/>
        <v>0</v>
      </c>
      <c r="BV25" s="251">
        <f t="shared" si="45"/>
        <v>0</v>
      </c>
      <c r="BW25" s="249">
        <f t="shared" si="46"/>
        <v>0</v>
      </c>
      <c r="BX25" s="249">
        <f t="shared" si="47"/>
        <v>0</v>
      </c>
      <c r="BY25" s="249">
        <f t="shared" si="48"/>
        <v>0</v>
      </c>
      <c r="BZ25" s="249">
        <f t="shared" si="49"/>
        <v>0</v>
      </c>
      <c r="CA25" s="249">
        <f t="shared" si="50"/>
        <v>0</v>
      </c>
      <c r="CB25" s="250">
        <f t="shared" si="51"/>
        <v>0</v>
      </c>
      <c r="CC25" s="249">
        <f t="shared" si="52"/>
        <v>0</v>
      </c>
      <c r="CD25" s="249">
        <f t="shared" si="53"/>
        <v>0</v>
      </c>
      <c r="CE25" s="249">
        <f t="shared" si="54"/>
        <v>0</v>
      </c>
      <c r="CF25" s="249">
        <f t="shared" si="55"/>
        <v>0</v>
      </c>
      <c r="CG25" s="250">
        <f t="shared" si="56"/>
        <v>0</v>
      </c>
      <c r="CH25" s="249">
        <f t="shared" si="57"/>
        <v>0</v>
      </c>
      <c r="CI25" s="249">
        <f t="shared" si="58"/>
        <v>0</v>
      </c>
      <c r="CJ25" s="249">
        <f t="shared" si="59"/>
        <v>0</v>
      </c>
      <c r="CK25" s="249">
        <f t="shared" si="60"/>
        <v>0</v>
      </c>
      <c r="CL25" s="250">
        <f t="shared" si="61"/>
        <v>0</v>
      </c>
      <c r="CM25" s="249">
        <f t="shared" si="62"/>
        <v>0</v>
      </c>
      <c r="CN25" s="249">
        <f t="shared" si="63"/>
        <v>0</v>
      </c>
      <c r="CO25" s="249">
        <f t="shared" si="64"/>
        <v>0</v>
      </c>
      <c r="CP25" s="249">
        <f t="shared" si="65"/>
        <v>0</v>
      </c>
      <c r="CQ25" s="250">
        <f t="shared" si="66"/>
        <v>0</v>
      </c>
      <c r="CR25" s="249">
        <f t="shared" si="67"/>
        <v>0</v>
      </c>
      <c r="CS25" s="249">
        <f t="shared" si="68"/>
        <v>0</v>
      </c>
      <c r="CT25" s="250">
        <f t="shared" si="69"/>
        <v>0</v>
      </c>
      <c r="CU25" s="249">
        <f t="shared" si="70"/>
        <v>0</v>
      </c>
      <c r="CV25" s="249">
        <f t="shared" si="71"/>
        <v>0</v>
      </c>
      <c r="CW25" s="250">
        <f t="shared" si="72"/>
        <v>0</v>
      </c>
      <c r="CX25" s="249">
        <f t="shared" si="73"/>
        <v>0</v>
      </c>
      <c r="CY25" s="249">
        <f t="shared" si="74"/>
        <v>0</v>
      </c>
      <c r="CZ25" s="250">
        <f t="shared" si="75"/>
        <v>0</v>
      </c>
      <c r="DA25" s="249">
        <f t="shared" si="76"/>
        <v>0</v>
      </c>
      <c r="DB25" s="249">
        <f t="shared" si="77"/>
        <v>0</v>
      </c>
      <c r="DC25" s="250">
        <f t="shared" si="78"/>
        <v>0</v>
      </c>
      <c r="DD25" s="249">
        <f t="shared" si="79"/>
        <v>0</v>
      </c>
      <c r="DE25" s="249">
        <f t="shared" si="80"/>
        <v>0</v>
      </c>
      <c r="DF25" s="249">
        <f t="shared" si="81"/>
        <v>0</v>
      </c>
      <c r="DG25" s="249">
        <f t="shared" si="82"/>
        <v>0</v>
      </c>
      <c r="DH25" s="250">
        <f t="shared" si="83"/>
        <v>0</v>
      </c>
      <c r="DI25" s="249">
        <f t="shared" si="84"/>
        <v>0</v>
      </c>
      <c r="DJ25" s="249">
        <f t="shared" si="85"/>
        <v>0</v>
      </c>
      <c r="DK25" s="249">
        <f t="shared" si="86"/>
        <v>0</v>
      </c>
      <c r="DL25" s="249">
        <f t="shared" si="87"/>
        <v>0</v>
      </c>
      <c r="DM25" s="250">
        <f t="shared" si="88"/>
        <v>0</v>
      </c>
      <c r="DN25" s="249">
        <f t="shared" si="89"/>
        <v>0</v>
      </c>
      <c r="DO25" s="249">
        <f t="shared" si="90"/>
        <v>0</v>
      </c>
      <c r="DP25" s="249">
        <f t="shared" si="91"/>
        <v>0</v>
      </c>
      <c r="DQ25" s="249">
        <f t="shared" si="92"/>
        <v>0</v>
      </c>
      <c r="DR25" s="250">
        <f t="shared" si="93"/>
        <v>0</v>
      </c>
      <c r="DS25" s="249">
        <f t="shared" si="94"/>
        <v>0</v>
      </c>
      <c r="DT25" s="249">
        <f t="shared" si="95"/>
        <v>0</v>
      </c>
      <c r="DU25" s="249">
        <f t="shared" si="96"/>
        <v>0</v>
      </c>
      <c r="DV25" s="249">
        <f t="shared" si="97"/>
        <v>0</v>
      </c>
      <c r="DW25" s="250">
        <f t="shared" si="98"/>
        <v>0</v>
      </c>
      <c r="DX25" s="249">
        <f t="shared" si="99"/>
        <v>0</v>
      </c>
      <c r="DY25" s="249">
        <f t="shared" si="100"/>
        <v>0</v>
      </c>
      <c r="DZ25" s="250">
        <f t="shared" si="101"/>
        <v>0</v>
      </c>
      <c r="EA25" s="249">
        <f t="shared" si="102"/>
        <v>0</v>
      </c>
      <c r="EB25" s="249">
        <f t="shared" si="103"/>
        <v>0</v>
      </c>
      <c r="EC25" s="250">
        <f t="shared" si="104"/>
        <v>0</v>
      </c>
      <c r="ED25" s="249">
        <f t="shared" si="105"/>
        <v>0</v>
      </c>
      <c r="EE25" s="249">
        <f t="shared" si="106"/>
        <v>0</v>
      </c>
      <c r="EF25" s="250">
        <f t="shared" si="107"/>
        <v>0</v>
      </c>
      <c r="EG25" s="249">
        <f t="shared" si="108"/>
        <v>0</v>
      </c>
      <c r="EH25" s="249">
        <f t="shared" si="109"/>
        <v>0</v>
      </c>
      <c r="EI25" s="250">
        <f t="shared" si="110"/>
        <v>0</v>
      </c>
      <c r="EJ25" s="249">
        <f t="shared" si="111"/>
        <v>0</v>
      </c>
      <c r="EK25" s="249">
        <f t="shared" si="112"/>
        <v>0</v>
      </c>
      <c r="EL25" s="249">
        <f t="shared" si="113"/>
        <v>0</v>
      </c>
      <c r="EM25" s="249">
        <f t="shared" si="114"/>
        <v>0</v>
      </c>
      <c r="EN25" s="250">
        <f t="shared" si="115"/>
        <v>0</v>
      </c>
      <c r="EO25" s="249">
        <f t="shared" si="116"/>
        <v>0</v>
      </c>
      <c r="EP25" s="249">
        <f t="shared" si="117"/>
        <v>0</v>
      </c>
      <c r="EQ25" s="249">
        <f t="shared" si="118"/>
        <v>0</v>
      </c>
      <c r="ER25" s="249">
        <f t="shared" si="119"/>
        <v>0</v>
      </c>
      <c r="ES25" s="250">
        <f t="shared" si="120"/>
        <v>0</v>
      </c>
      <c r="ET25" s="249">
        <f t="shared" si="121"/>
        <v>0</v>
      </c>
      <c r="EU25" s="249">
        <f t="shared" si="122"/>
        <v>0</v>
      </c>
      <c r="EV25" s="249">
        <f t="shared" si="123"/>
        <v>0</v>
      </c>
      <c r="EW25" s="249">
        <f t="shared" si="124"/>
        <v>0</v>
      </c>
      <c r="EX25" s="250">
        <f t="shared" si="125"/>
        <v>0</v>
      </c>
      <c r="EY25" s="249">
        <f t="shared" si="126"/>
        <v>0</v>
      </c>
      <c r="EZ25" s="249">
        <f t="shared" si="127"/>
        <v>0</v>
      </c>
      <c r="FA25" s="249">
        <f t="shared" si="128"/>
        <v>0</v>
      </c>
      <c r="FB25" s="249">
        <f t="shared" si="129"/>
        <v>0</v>
      </c>
      <c r="FC25" s="250">
        <f t="shared" si="130"/>
        <v>0</v>
      </c>
      <c r="FD25" s="249">
        <f t="shared" si="131"/>
        <v>0</v>
      </c>
      <c r="FE25" s="249">
        <f t="shared" si="132"/>
        <v>0</v>
      </c>
      <c r="FF25" s="250">
        <f t="shared" si="133"/>
        <v>0</v>
      </c>
      <c r="FG25" s="249">
        <f t="shared" si="134"/>
        <v>0</v>
      </c>
      <c r="FH25" s="249">
        <f t="shared" si="135"/>
        <v>0</v>
      </c>
      <c r="FI25" s="250">
        <f t="shared" si="136"/>
        <v>0</v>
      </c>
      <c r="FJ25" s="249">
        <f t="shared" si="137"/>
        <v>0</v>
      </c>
      <c r="FK25" s="249">
        <f t="shared" si="138"/>
        <v>0</v>
      </c>
      <c r="FL25" s="250">
        <f t="shared" si="139"/>
        <v>0</v>
      </c>
      <c r="FM25" s="249">
        <f t="shared" si="140"/>
        <v>0</v>
      </c>
      <c r="FN25" s="251">
        <f t="shared" si="141"/>
        <v>0</v>
      </c>
    </row>
    <row r="26" spans="1:170" ht="12.75" customHeight="1" x14ac:dyDescent="0.25">
      <c r="A26" s="445"/>
      <c r="B26" s="712"/>
      <c r="C26" s="252" t="s">
        <v>40</v>
      </c>
      <c r="D26" s="308"/>
      <c r="E26" s="307"/>
      <c r="F26" s="255"/>
      <c r="G26" s="256"/>
      <c r="H26" s="308"/>
      <c r="I26" s="307"/>
      <c r="J26" s="255"/>
      <c r="K26" s="256"/>
      <c r="L26" s="270"/>
      <c r="M26" s="256"/>
      <c r="N26" s="445"/>
      <c r="O26" s="45"/>
      <c r="P26" s="1"/>
      <c r="Q26" s="2"/>
      <c r="R26" s="13"/>
      <c r="S26" s="320"/>
      <c r="T26" s="321"/>
      <c r="U26" s="322"/>
      <c r="V26" s="323"/>
      <c r="W26" s="233" t="str">
        <f t="shared" si="142"/>
        <v/>
      </c>
      <c r="X26" s="330"/>
      <c r="Y26" s="248">
        <f t="shared" si="143"/>
        <v>0</v>
      </c>
      <c r="Z26" s="249">
        <f t="shared" si="0"/>
        <v>0</v>
      </c>
      <c r="AA26" s="249">
        <f t="shared" si="1"/>
        <v>0</v>
      </c>
      <c r="AB26" s="249">
        <f t="shared" si="2"/>
        <v>0</v>
      </c>
      <c r="AC26" s="249">
        <f t="shared" si="3"/>
        <v>0</v>
      </c>
      <c r="AD26" s="249">
        <f t="shared" si="4"/>
        <v>0</v>
      </c>
      <c r="AE26" s="249">
        <f t="shared" si="5"/>
        <v>0</v>
      </c>
      <c r="AF26" s="249">
        <f t="shared" si="6"/>
        <v>0</v>
      </c>
      <c r="AG26" s="249">
        <f t="shared" si="7"/>
        <v>0</v>
      </c>
      <c r="AH26" s="250" t="str">
        <f t="shared" si="8"/>
        <v/>
      </c>
      <c r="AI26" s="251" t="str">
        <f t="shared" si="9"/>
        <v/>
      </c>
      <c r="AJ26" s="249">
        <f t="shared" si="10"/>
        <v>1</v>
      </c>
      <c r="AK26" s="249">
        <f t="shared" si="11"/>
        <v>0</v>
      </c>
      <c r="AL26" s="249"/>
      <c r="AM26" s="251"/>
      <c r="AN26" s="237"/>
      <c r="AO26" s="250">
        <f t="shared" si="12"/>
        <v>0</v>
      </c>
      <c r="AP26" s="250">
        <f t="shared" si="13"/>
        <v>0</v>
      </c>
      <c r="AQ26" s="249">
        <f t="shared" si="14"/>
        <v>0</v>
      </c>
      <c r="AR26" s="249">
        <f t="shared" si="15"/>
        <v>0</v>
      </c>
      <c r="AS26" s="249">
        <f t="shared" si="16"/>
        <v>0</v>
      </c>
      <c r="AT26" s="249">
        <f t="shared" si="17"/>
        <v>0</v>
      </c>
      <c r="AU26" s="250">
        <f t="shared" si="18"/>
        <v>0</v>
      </c>
      <c r="AV26" s="249">
        <f t="shared" si="19"/>
        <v>0</v>
      </c>
      <c r="AW26" s="249">
        <f t="shared" si="20"/>
        <v>0</v>
      </c>
      <c r="AX26" s="249">
        <f t="shared" si="21"/>
        <v>0</v>
      </c>
      <c r="AY26" s="251">
        <f t="shared" si="22"/>
        <v>0</v>
      </c>
      <c r="AZ26" s="249">
        <f t="shared" si="23"/>
        <v>0</v>
      </c>
      <c r="BA26" s="250">
        <f t="shared" si="24"/>
        <v>0</v>
      </c>
      <c r="BB26" s="249">
        <f t="shared" si="25"/>
        <v>0</v>
      </c>
      <c r="BC26" s="249">
        <f t="shared" si="26"/>
        <v>0</v>
      </c>
      <c r="BD26" s="249">
        <f t="shared" si="27"/>
        <v>0</v>
      </c>
      <c r="BE26" s="249">
        <f t="shared" si="28"/>
        <v>0</v>
      </c>
      <c r="BF26" s="250">
        <f t="shared" si="29"/>
        <v>0</v>
      </c>
      <c r="BG26" s="249">
        <f t="shared" si="30"/>
        <v>0</v>
      </c>
      <c r="BH26" s="249">
        <f t="shared" si="31"/>
        <v>0</v>
      </c>
      <c r="BI26" s="249">
        <f t="shared" si="32"/>
        <v>0</v>
      </c>
      <c r="BJ26" s="249">
        <f t="shared" si="33"/>
        <v>0</v>
      </c>
      <c r="BK26" s="250">
        <f t="shared" si="34"/>
        <v>0</v>
      </c>
      <c r="BL26" s="249">
        <f t="shared" si="35"/>
        <v>0</v>
      </c>
      <c r="BM26" s="249">
        <f t="shared" si="36"/>
        <v>0</v>
      </c>
      <c r="BN26" s="250">
        <f t="shared" si="37"/>
        <v>0</v>
      </c>
      <c r="BO26" s="249">
        <f t="shared" si="38"/>
        <v>0</v>
      </c>
      <c r="BP26" s="249">
        <f t="shared" si="39"/>
        <v>0</v>
      </c>
      <c r="BQ26" s="250">
        <f t="shared" si="40"/>
        <v>0</v>
      </c>
      <c r="BR26" s="249">
        <f t="shared" si="41"/>
        <v>0</v>
      </c>
      <c r="BS26" s="249">
        <f t="shared" si="42"/>
        <v>0</v>
      </c>
      <c r="BT26" s="250">
        <f t="shared" si="43"/>
        <v>0</v>
      </c>
      <c r="BU26" s="249">
        <f t="shared" si="44"/>
        <v>0</v>
      </c>
      <c r="BV26" s="251">
        <f t="shared" si="45"/>
        <v>0</v>
      </c>
      <c r="BW26" s="249">
        <f t="shared" si="46"/>
        <v>0</v>
      </c>
      <c r="BX26" s="249">
        <f t="shared" si="47"/>
        <v>0</v>
      </c>
      <c r="BY26" s="249">
        <f t="shared" si="48"/>
        <v>0</v>
      </c>
      <c r="BZ26" s="249">
        <f t="shared" si="49"/>
        <v>0</v>
      </c>
      <c r="CA26" s="249">
        <f t="shared" si="50"/>
        <v>0</v>
      </c>
      <c r="CB26" s="250">
        <f t="shared" si="51"/>
        <v>0</v>
      </c>
      <c r="CC26" s="249">
        <f t="shared" si="52"/>
        <v>0</v>
      </c>
      <c r="CD26" s="249">
        <f t="shared" si="53"/>
        <v>0</v>
      </c>
      <c r="CE26" s="249">
        <f t="shared" si="54"/>
        <v>0</v>
      </c>
      <c r="CF26" s="249">
        <f t="shared" si="55"/>
        <v>0</v>
      </c>
      <c r="CG26" s="250">
        <f t="shared" si="56"/>
        <v>0</v>
      </c>
      <c r="CH26" s="249">
        <f t="shared" si="57"/>
        <v>0</v>
      </c>
      <c r="CI26" s="249">
        <f t="shared" si="58"/>
        <v>0</v>
      </c>
      <c r="CJ26" s="249">
        <f t="shared" si="59"/>
        <v>0</v>
      </c>
      <c r="CK26" s="249">
        <f t="shared" si="60"/>
        <v>0</v>
      </c>
      <c r="CL26" s="250">
        <f t="shared" si="61"/>
        <v>0</v>
      </c>
      <c r="CM26" s="249">
        <f t="shared" si="62"/>
        <v>0</v>
      </c>
      <c r="CN26" s="249">
        <f t="shared" si="63"/>
        <v>0</v>
      </c>
      <c r="CO26" s="249">
        <f t="shared" si="64"/>
        <v>0</v>
      </c>
      <c r="CP26" s="249">
        <f t="shared" si="65"/>
        <v>0</v>
      </c>
      <c r="CQ26" s="250">
        <f t="shared" si="66"/>
        <v>0</v>
      </c>
      <c r="CR26" s="249">
        <f t="shared" si="67"/>
        <v>0</v>
      </c>
      <c r="CS26" s="249">
        <f t="shared" si="68"/>
        <v>0</v>
      </c>
      <c r="CT26" s="250">
        <f t="shared" si="69"/>
        <v>0</v>
      </c>
      <c r="CU26" s="249">
        <f t="shared" si="70"/>
        <v>0</v>
      </c>
      <c r="CV26" s="249">
        <f t="shared" si="71"/>
        <v>0</v>
      </c>
      <c r="CW26" s="250">
        <f t="shared" si="72"/>
        <v>0</v>
      </c>
      <c r="CX26" s="249">
        <f t="shared" si="73"/>
        <v>0</v>
      </c>
      <c r="CY26" s="249">
        <f t="shared" si="74"/>
        <v>0</v>
      </c>
      <c r="CZ26" s="250">
        <f t="shared" si="75"/>
        <v>0</v>
      </c>
      <c r="DA26" s="249">
        <f t="shared" si="76"/>
        <v>0</v>
      </c>
      <c r="DB26" s="249">
        <f t="shared" si="77"/>
        <v>0</v>
      </c>
      <c r="DC26" s="250">
        <f t="shared" si="78"/>
        <v>0</v>
      </c>
      <c r="DD26" s="249">
        <f t="shared" si="79"/>
        <v>0</v>
      </c>
      <c r="DE26" s="249">
        <f t="shared" si="80"/>
        <v>0</v>
      </c>
      <c r="DF26" s="249">
        <f t="shared" si="81"/>
        <v>0</v>
      </c>
      <c r="DG26" s="249">
        <f t="shared" si="82"/>
        <v>0</v>
      </c>
      <c r="DH26" s="250">
        <f t="shared" si="83"/>
        <v>0</v>
      </c>
      <c r="DI26" s="249">
        <f t="shared" si="84"/>
        <v>0</v>
      </c>
      <c r="DJ26" s="249">
        <f t="shared" si="85"/>
        <v>0</v>
      </c>
      <c r="DK26" s="249">
        <f t="shared" si="86"/>
        <v>0</v>
      </c>
      <c r="DL26" s="249">
        <f t="shared" si="87"/>
        <v>0</v>
      </c>
      <c r="DM26" s="250">
        <f t="shared" si="88"/>
        <v>0</v>
      </c>
      <c r="DN26" s="249">
        <f t="shared" si="89"/>
        <v>0</v>
      </c>
      <c r="DO26" s="249">
        <f t="shared" si="90"/>
        <v>0</v>
      </c>
      <c r="DP26" s="249">
        <f t="shared" si="91"/>
        <v>0</v>
      </c>
      <c r="DQ26" s="249">
        <f t="shared" si="92"/>
        <v>0</v>
      </c>
      <c r="DR26" s="250">
        <f t="shared" si="93"/>
        <v>0</v>
      </c>
      <c r="DS26" s="249">
        <f t="shared" si="94"/>
        <v>0</v>
      </c>
      <c r="DT26" s="249">
        <f t="shared" si="95"/>
        <v>0</v>
      </c>
      <c r="DU26" s="249">
        <f t="shared" si="96"/>
        <v>0</v>
      </c>
      <c r="DV26" s="249">
        <f t="shared" si="97"/>
        <v>0</v>
      </c>
      <c r="DW26" s="250">
        <f t="shared" si="98"/>
        <v>0</v>
      </c>
      <c r="DX26" s="249">
        <f t="shared" si="99"/>
        <v>0</v>
      </c>
      <c r="DY26" s="249">
        <f t="shared" si="100"/>
        <v>0</v>
      </c>
      <c r="DZ26" s="250">
        <f t="shared" si="101"/>
        <v>0</v>
      </c>
      <c r="EA26" s="249">
        <f t="shared" si="102"/>
        <v>0</v>
      </c>
      <c r="EB26" s="249">
        <f t="shared" si="103"/>
        <v>0</v>
      </c>
      <c r="EC26" s="250">
        <f t="shared" si="104"/>
        <v>0</v>
      </c>
      <c r="ED26" s="249">
        <f t="shared" si="105"/>
        <v>0</v>
      </c>
      <c r="EE26" s="249">
        <f t="shared" si="106"/>
        <v>0</v>
      </c>
      <c r="EF26" s="250">
        <f t="shared" si="107"/>
        <v>0</v>
      </c>
      <c r="EG26" s="249">
        <f t="shared" si="108"/>
        <v>0</v>
      </c>
      <c r="EH26" s="249">
        <f t="shared" si="109"/>
        <v>0</v>
      </c>
      <c r="EI26" s="250">
        <f t="shared" si="110"/>
        <v>0</v>
      </c>
      <c r="EJ26" s="249">
        <f t="shared" si="111"/>
        <v>0</v>
      </c>
      <c r="EK26" s="249">
        <f t="shared" si="112"/>
        <v>0</v>
      </c>
      <c r="EL26" s="249">
        <f t="shared" si="113"/>
        <v>0</v>
      </c>
      <c r="EM26" s="249">
        <f t="shared" si="114"/>
        <v>0</v>
      </c>
      <c r="EN26" s="250">
        <f t="shared" si="115"/>
        <v>0</v>
      </c>
      <c r="EO26" s="249">
        <f t="shared" si="116"/>
        <v>0</v>
      </c>
      <c r="EP26" s="249">
        <f t="shared" si="117"/>
        <v>0</v>
      </c>
      <c r="EQ26" s="249">
        <f t="shared" si="118"/>
        <v>0</v>
      </c>
      <c r="ER26" s="249">
        <f t="shared" si="119"/>
        <v>0</v>
      </c>
      <c r="ES26" s="250">
        <f t="shared" si="120"/>
        <v>0</v>
      </c>
      <c r="ET26" s="249">
        <f t="shared" si="121"/>
        <v>0</v>
      </c>
      <c r="EU26" s="249">
        <f t="shared" si="122"/>
        <v>0</v>
      </c>
      <c r="EV26" s="249">
        <f t="shared" si="123"/>
        <v>0</v>
      </c>
      <c r="EW26" s="249">
        <f t="shared" si="124"/>
        <v>0</v>
      </c>
      <c r="EX26" s="250">
        <f t="shared" si="125"/>
        <v>0</v>
      </c>
      <c r="EY26" s="249">
        <f t="shared" si="126"/>
        <v>0</v>
      </c>
      <c r="EZ26" s="249">
        <f t="shared" si="127"/>
        <v>0</v>
      </c>
      <c r="FA26" s="249">
        <f t="shared" si="128"/>
        <v>0</v>
      </c>
      <c r="FB26" s="249">
        <f t="shared" si="129"/>
        <v>0</v>
      </c>
      <c r="FC26" s="250">
        <f t="shared" si="130"/>
        <v>0</v>
      </c>
      <c r="FD26" s="249">
        <f t="shared" si="131"/>
        <v>0</v>
      </c>
      <c r="FE26" s="249">
        <f t="shared" si="132"/>
        <v>0</v>
      </c>
      <c r="FF26" s="250">
        <f t="shared" si="133"/>
        <v>0</v>
      </c>
      <c r="FG26" s="249">
        <f t="shared" si="134"/>
        <v>0</v>
      </c>
      <c r="FH26" s="249">
        <f t="shared" si="135"/>
        <v>0</v>
      </c>
      <c r="FI26" s="250">
        <f t="shared" si="136"/>
        <v>0</v>
      </c>
      <c r="FJ26" s="249">
        <f t="shared" si="137"/>
        <v>0</v>
      </c>
      <c r="FK26" s="249">
        <f t="shared" si="138"/>
        <v>0</v>
      </c>
      <c r="FL26" s="250">
        <f t="shared" si="139"/>
        <v>0</v>
      </c>
      <c r="FM26" s="249">
        <f t="shared" si="140"/>
        <v>0</v>
      </c>
      <c r="FN26" s="251">
        <f t="shared" si="141"/>
        <v>0</v>
      </c>
    </row>
    <row r="27" spans="1:170" ht="12.75" customHeight="1" thickBot="1" x14ac:dyDescent="0.3">
      <c r="A27" s="445"/>
      <c r="B27" s="713"/>
      <c r="C27" s="261" t="s">
        <v>41</v>
      </c>
      <c r="D27" s="309"/>
      <c r="E27" s="310"/>
      <c r="F27" s="268"/>
      <c r="G27" s="269"/>
      <c r="H27" s="309"/>
      <c r="I27" s="310"/>
      <c r="J27" s="271"/>
      <c r="K27" s="272"/>
      <c r="L27" s="273"/>
      <c r="M27" s="272"/>
      <c r="N27" s="445"/>
      <c r="O27" s="45"/>
      <c r="P27" s="1"/>
      <c r="Q27" s="2"/>
      <c r="R27" s="13"/>
      <c r="S27" s="320"/>
      <c r="T27" s="321"/>
      <c r="U27" s="322"/>
      <c r="V27" s="323"/>
      <c r="W27" s="233" t="str">
        <f t="shared" si="142"/>
        <v/>
      </c>
      <c r="X27" s="330"/>
      <c r="Y27" s="248">
        <f t="shared" si="143"/>
        <v>0</v>
      </c>
      <c r="Z27" s="249">
        <f t="shared" si="0"/>
        <v>0</v>
      </c>
      <c r="AA27" s="249">
        <f t="shared" si="1"/>
        <v>0</v>
      </c>
      <c r="AB27" s="249">
        <f t="shared" si="2"/>
        <v>0</v>
      </c>
      <c r="AC27" s="249">
        <f t="shared" si="3"/>
        <v>0</v>
      </c>
      <c r="AD27" s="249">
        <f t="shared" si="4"/>
        <v>0</v>
      </c>
      <c r="AE27" s="249">
        <f t="shared" si="5"/>
        <v>0</v>
      </c>
      <c r="AF27" s="249">
        <f t="shared" si="6"/>
        <v>0</v>
      </c>
      <c r="AG27" s="249">
        <f t="shared" si="7"/>
        <v>0</v>
      </c>
      <c r="AH27" s="250" t="str">
        <f t="shared" si="8"/>
        <v/>
      </c>
      <c r="AI27" s="251" t="str">
        <f t="shared" si="9"/>
        <v/>
      </c>
      <c r="AJ27" s="249">
        <f t="shared" si="10"/>
        <v>1</v>
      </c>
      <c r="AK27" s="249">
        <f t="shared" si="11"/>
        <v>0</v>
      </c>
      <c r="AL27" s="249"/>
      <c r="AM27" s="251"/>
      <c r="AN27" s="237"/>
      <c r="AO27" s="250">
        <f t="shared" si="12"/>
        <v>0</v>
      </c>
      <c r="AP27" s="250">
        <f t="shared" si="13"/>
        <v>0</v>
      </c>
      <c r="AQ27" s="249">
        <f t="shared" si="14"/>
        <v>0</v>
      </c>
      <c r="AR27" s="249">
        <f t="shared" si="15"/>
        <v>0</v>
      </c>
      <c r="AS27" s="249">
        <f t="shared" si="16"/>
        <v>0</v>
      </c>
      <c r="AT27" s="249">
        <f t="shared" si="17"/>
        <v>0</v>
      </c>
      <c r="AU27" s="250">
        <f t="shared" si="18"/>
        <v>0</v>
      </c>
      <c r="AV27" s="249">
        <f t="shared" si="19"/>
        <v>0</v>
      </c>
      <c r="AW27" s="249">
        <f t="shared" si="20"/>
        <v>0</v>
      </c>
      <c r="AX27" s="249">
        <f t="shared" si="21"/>
        <v>0</v>
      </c>
      <c r="AY27" s="251">
        <f t="shared" si="22"/>
        <v>0</v>
      </c>
      <c r="AZ27" s="249">
        <f t="shared" si="23"/>
        <v>0</v>
      </c>
      <c r="BA27" s="250">
        <f t="shared" si="24"/>
        <v>0</v>
      </c>
      <c r="BB27" s="249">
        <f t="shared" si="25"/>
        <v>0</v>
      </c>
      <c r="BC27" s="249">
        <f t="shared" si="26"/>
        <v>0</v>
      </c>
      <c r="BD27" s="249">
        <f t="shared" si="27"/>
        <v>0</v>
      </c>
      <c r="BE27" s="249">
        <f t="shared" si="28"/>
        <v>0</v>
      </c>
      <c r="BF27" s="250">
        <f t="shared" si="29"/>
        <v>0</v>
      </c>
      <c r="BG27" s="249">
        <f t="shared" si="30"/>
        <v>0</v>
      </c>
      <c r="BH27" s="249">
        <f t="shared" si="31"/>
        <v>0</v>
      </c>
      <c r="BI27" s="249">
        <f t="shared" si="32"/>
        <v>0</v>
      </c>
      <c r="BJ27" s="249">
        <f t="shared" si="33"/>
        <v>0</v>
      </c>
      <c r="BK27" s="250">
        <f t="shared" si="34"/>
        <v>0</v>
      </c>
      <c r="BL27" s="249">
        <f t="shared" si="35"/>
        <v>0</v>
      </c>
      <c r="BM27" s="249">
        <f t="shared" si="36"/>
        <v>0</v>
      </c>
      <c r="BN27" s="250">
        <f t="shared" si="37"/>
        <v>0</v>
      </c>
      <c r="BO27" s="249">
        <f t="shared" si="38"/>
        <v>0</v>
      </c>
      <c r="BP27" s="249">
        <f t="shared" si="39"/>
        <v>0</v>
      </c>
      <c r="BQ27" s="250">
        <f t="shared" si="40"/>
        <v>0</v>
      </c>
      <c r="BR27" s="249">
        <f t="shared" si="41"/>
        <v>0</v>
      </c>
      <c r="BS27" s="249">
        <f t="shared" si="42"/>
        <v>0</v>
      </c>
      <c r="BT27" s="250">
        <f t="shared" si="43"/>
        <v>0</v>
      </c>
      <c r="BU27" s="249">
        <f t="shared" si="44"/>
        <v>0</v>
      </c>
      <c r="BV27" s="251">
        <f t="shared" si="45"/>
        <v>0</v>
      </c>
      <c r="BW27" s="249">
        <f t="shared" si="46"/>
        <v>0</v>
      </c>
      <c r="BX27" s="249">
        <f t="shared" si="47"/>
        <v>0</v>
      </c>
      <c r="BY27" s="249">
        <f t="shared" si="48"/>
        <v>0</v>
      </c>
      <c r="BZ27" s="249">
        <f t="shared" si="49"/>
        <v>0</v>
      </c>
      <c r="CA27" s="249">
        <f t="shared" si="50"/>
        <v>0</v>
      </c>
      <c r="CB27" s="250">
        <f t="shared" si="51"/>
        <v>0</v>
      </c>
      <c r="CC27" s="249">
        <f t="shared" si="52"/>
        <v>0</v>
      </c>
      <c r="CD27" s="249">
        <f t="shared" si="53"/>
        <v>0</v>
      </c>
      <c r="CE27" s="249">
        <f t="shared" si="54"/>
        <v>0</v>
      </c>
      <c r="CF27" s="249">
        <f t="shared" si="55"/>
        <v>0</v>
      </c>
      <c r="CG27" s="250">
        <f t="shared" si="56"/>
        <v>0</v>
      </c>
      <c r="CH27" s="249">
        <f t="shared" si="57"/>
        <v>0</v>
      </c>
      <c r="CI27" s="249">
        <f t="shared" si="58"/>
        <v>0</v>
      </c>
      <c r="CJ27" s="249">
        <f t="shared" si="59"/>
        <v>0</v>
      </c>
      <c r="CK27" s="249">
        <f t="shared" si="60"/>
        <v>0</v>
      </c>
      <c r="CL27" s="250">
        <f t="shared" si="61"/>
        <v>0</v>
      </c>
      <c r="CM27" s="249">
        <f t="shared" si="62"/>
        <v>0</v>
      </c>
      <c r="CN27" s="249">
        <f t="shared" si="63"/>
        <v>0</v>
      </c>
      <c r="CO27" s="249">
        <f t="shared" si="64"/>
        <v>0</v>
      </c>
      <c r="CP27" s="249">
        <f t="shared" si="65"/>
        <v>0</v>
      </c>
      <c r="CQ27" s="250">
        <f t="shared" si="66"/>
        <v>0</v>
      </c>
      <c r="CR27" s="249">
        <f t="shared" si="67"/>
        <v>0</v>
      </c>
      <c r="CS27" s="249">
        <f t="shared" si="68"/>
        <v>0</v>
      </c>
      <c r="CT27" s="250">
        <f t="shared" si="69"/>
        <v>0</v>
      </c>
      <c r="CU27" s="249">
        <f t="shared" si="70"/>
        <v>0</v>
      </c>
      <c r="CV27" s="249">
        <f t="shared" si="71"/>
        <v>0</v>
      </c>
      <c r="CW27" s="250">
        <f t="shared" si="72"/>
        <v>0</v>
      </c>
      <c r="CX27" s="249">
        <f t="shared" si="73"/>
        <v>0</v>
      </c>
      <c r="CY27" s="249">
        <f t="shared" si="74"/>
        <v>0</v>
      </c>
      <c r="CZ27" s="250">
        <f t="shared" si="75"/>
        <v>0</v>
      </c>
      <c r="DA27" s="249">
        <f t="shared" si="76"/>
        <v>0</v>
      </c>
      <c r="DB27" s="249">
        <f t="shared" si="77"/>
        <v>0</v>
      </c>
      <c r="DC27" s="250">
        <f t="shared" si="78"/>
        <v>0</v>
      </c>
      <c r="DD27" s="249">
        <f t="shared" si="79"/>
        <v>0</v>
      </c>
      <c r="DE27" s="249">
        <f t="shared" si="80"/>
        <v>0</v>
      </c>
      <c r="DF27" s="249">
        <f t="shared" si="81"/>
        <v>0</v>
      </c>
      <c r="DG27" s="249">
        <f t="shared" si="82"/>
        <v>0</v>
      </c>
      <c r="DH27" s="250">
        <f t="shared" si="83"/>
        <v>0</v>
      </c>
      <c r="DI27" s="249">
        <f t="shared" si="84"/>
        <v>0</v>
      </c>
      <c r="DJ27" s="249">
        <f t="shared" si="85"/>
        <v>0</v>
      </c>
      <c r="DK27" s="249">
        <f t="shared" si="86"/>
        <v>0</v>
      </c>
      <c r="DL27" s="249">
        <f t="shared" si="87"/>
        <v>0</v>
      </c>
      <c r="DM27" s="250">
        <f t="shared" si="88"/>
        <v>0</v>
      </c>
      <c r="DN27" s="249">
        <f t="shared" si="89"/>
        <v>0</v>
      </c>
      <c r="DO27" s="249">
        <f t="shared" si="90"/>
        <v>0</v>
      </c>
      <c r="DP27" s="249">
        <f t="shared" si="91"/>
        <v>0</v>
      </c>
      <c r="DQ27" s="249">
        <f t="shared" si="92"/>
        <v>0</v>
      </c>
      <c r="DR27" s="250">
        <f t="shared" si="93"/>
        <v>0</v>
      </c>
      <c r="DS27" s="249">
        <f t="shared" si="94"/>
        <v>0</v>
      </c>
      <c r="DT27" s="249">
        <f t="shared" si="95"/>
        <v>0</v>
      </c>
      <c r="DU27" s="249">
        <f t="shared" si="96"/>
        <v>0</v>
      </c>
      <c r="DV27" s="249">
        <f t="shared" si="97"/>
        <v>0</v>
      </c>
      <c r="DW27" s="250">
        <f t="shared" si="98"/>
        <v>0</v>
      </c>
      <c r="DX27" s="249">
        <f t="shared" si="99"/>
        <v>0</v>
      </c>
      <c r="DY27" s="249">
        <f t="shared" si="100"/>
        <v>0</v>
      </c>
      <c r="DZ27" s="250">
        <f t="shared" si="101"/>
        <v>0</v>
      </c>
      <c r="EA27" s="249">
        <f t="shared" si="102"/>
        <v>0</v>
      </c>
      <c r="EB27" s="249">
        <f t="shared" si="103"/>
        <v>0</v>
      </c>
      <c r="EC27" s="250">
        <f t="shared" si="104"/>
        <v>0</v>
      </c>
      <c r="ED27" s="249">
        <f t="shared" si="105"/>
        <v>0</v>
      </c>
      <c r="EE27" s="249">
        <f t="shared" si="106"/>
        <v>0</v>
      </c>
      <c r="EF27" s="250">
        <f t="shared" si="107"/>
        <v>0</v>
      </c>
      <c r="EG27" s="249">
        <f t="shared" si="108"/>
        <v>0</v>
      </c>
      <c r="EH27" s="249">
        <f t="shared" si="109"/>
        <v>0</v>
      </c>
      <c r="EI27" s="250">
        <f t="shared" si="110"/>
        <v>0</v>
      </c>
      <c r="EJ27" s="249">
        <f t="shared" si="111"/>
        <v>0</v>
      </c>
      <c r="EK27" s="249">
        <f t="shared" si="112"/>
        <v>0</v>
      </c>
      <c r="EL27" s="249">
        <f t="shared" si="113"/>
        <v>0</v>
      </c>
      <c r="EM27" s="249">
        <f t="shared" si="114"/>
        <v>0</v>
      </c>
      <c r="EN27" s="250">
        <f t="shared" si="115"/>
        <v>0</v>
      </c>
      <c r="EO27" s="249">
        <f t="shared" si="116"/>
        <v>0</v>
      </c>
      <c r="EP27" s="249">
        <f t="shared" si="117"/>
        <v>0</v>
      </c>
      <c r="EQ27" s="249">
        <f t="shared" si="118"/>
        <v>0</v>
      </c>
      <c r="ER27" s="249">
        <f t="shared" si="119"/>
        <v>0</v>
      </c>
      <c r="ES27" s="250">
        <f t="shared" si="120"/>
        <v>0</v>
      </c>
      <c r="ET27" s="249">
        <f t="shared" si="121"/>
        <v>0</v>
      </c>
      <c r="EU27" s="249">
        <f t="shared" si="122"/>
        <v>0</v>
      </c>
      <c r="EV27" s="249">
        <f t="shared" si="123"/>
        <v>0</v>
      </c>
      <c r="EW27" s="249">
        <f t="shared" si="124"/>
        <v>0</v>
      </c>
      <c r="EX27" s="250">
        <f t="shared" si="125"/>
        <v>0</v>
      </c>
      <c r="EY27" s="249">
        <f t="shared" si="126"/>
        <v>0</v>
      </c>
      <c r="EZ27" s="249">
        <f t="shared" si="127"/>
        <v>0</v>
      </c>
      <c r="FA27" s="249">
        <f t="shared" si="128"/>
        <v>0</v>
      </c>
      <c r="FB27" s="249">
        <f t="shared" si="129"/>
        <v>0</v>
      </c>
      <c r="FC27" s="250">
        <f t="shared" si="130"/>
        <v>0</v>
      </c>
      <c r="FD27" s="249">
        <f t="shared" si="131"/>
        <v>0</v>
      </c>
      <c r="FE27" s="249">
        <f t="shared" si="132"/>
        <v>0</v>
      </c>
      <c r="FF27" s="250">
        <f t="shared" si="133"/>
        <v>0</v>
      </c>
      <c r="FG27" s="249">
        <f t="shared" si="134"/>
        <v>0</v>
      </c>
      <c r="FH27" s="249">
        <f t="shared" si="135"/>
        <v>0</v>
      </c>
      <c r="FI27" s="250">
        <f t="shared" si="136"/>
        <v>0</v>
      </c>
      <c r="FJ27" s="249">
        <f t="shared" si="137"/>
        <v>0</v>
      </c>
      <c r="FK27" s="249">
        <f t="shared" si="138"/>
        <v>0</v>
      </c>
      <c r="FL27" s="250">
        <f t="shared" si="139"/>
        <v>0</v>
      </c>
      <c r="FM27" s="249">
        <f t="shared" si="140"/>
        <v>0</v>
      </c>
      <c r="FN27" s="251">
        <f t="shared" si="141"/>
        <v>0</v>
      </c>
    </row>
    <row r="28" spans="1:170" ht="12.75" customHeight="1" x14ac:dyDescent="0.25">
      <c r="A28" s="445"/>
      <c r="B28" s="711" t="s">
        <v>58</v>
      </c>
      <c r="C28" s="238" t="s">
        <v>184</v>
      </c>
      <c r="D28" s="311"/>
      <c r="E28" s="312"/>
      <c r="F28" s="241"/>
      <c r="G28" s="242"/>
      <c r="H28" s="308"/>
      <c r="I28" s="307"/>
      <c r="J28" s="306"/>
      <c r="K28" s="313"/>
      <c r="L28" s="314"/>
      <c r="M28" s="313"/>
      <c r="N28" s="445"/>
      <c r="O28" s="45"/>
      <c r="P28" s="1"/>
      <c r="Q28" s="2"/>
      <c r="R28" s="13"/>
      <c r="S28" s="320"/>
      <c r="T28" s="321"/>
      <c r="U28" s="322"/>
      <c r="V28" s="323"/>
      <c r="W28" s="233" t="str">
        <f t="shared" si="142"/>
        <v/>
      </c>
      <c r="X28" s="330"/>
      <c r="Y28" s="248">
        <f t="shared" si="143"/>
        <v>0</v>
      </c>
      <c r="Z28" s="249">
        <f t="shared" si="0"/>
        <v>0</v>
      </c>
      <c r="AA28" s="249">
        <f t="shared" si="1"/>
        <v>0</v>
      </c>
      <c r="AB28" s="249">
        <f t="shared" si="2"/>
        <v>0</v>
      </c>
      <c r="AC28" s="249">
        <f t="shared" si="3"/>
        <v>0</v>
      </c>
      <c r="AD28" s="249">
        <f t="shared" si="4"/>
        <v>0</v>
      </c>
      <c r="AE28" s="249">
        <f t="shared" si="5"/>
        <v>0</v>
      </c>
      <c r="AF28" s="249">
        <f t="shared" si="6"/>
        <v>0</v>
      </c>
      <c r="AG28" s="249">
        <f t="shared" si="7"/>
        <v>0</v>
      </c>
      <c r="AH28" s="250" t="str">
        <f t="shared" si="8"/>
        <v/>
      </c>
      <c r="AI28" s="251" t="str">
        <f t="shared" si="9"/>
        <v/>
      </c>
      <c r="AJ28" s="249">
        <f t="shared" si="10"/>
        <v>1</v>
      </c>
      <c r="AK28" s="249">
        <f t="shared" si="11"/>
        <v>0</v>
      </c>
      <c r="AL28" s="249"/>
      <c r="AM28" s="251"/>
      <c r="AN28" s="237"/>
      <c r="AO28" s="250">
        <f t="shared" si="12"/>
        <v>0</v>
      </c>
      <c r="AP28" s="250">
        <f t="shared" si="13"/>
        <v>0</v>
      </c>
      <c r="AQ28" s="249">
        <f t="shared" si="14"/>
        <v>0</v>
      </c>
      <c r="AR28" s="249">
        <f t="shared" si="15"/>
        <v>0</v>
      </c>
      <c r="AS28" s="249">
        <f t="shared" si="16"/>
        <v>0</v>
      </c>
      <c r="AT28" s="249">
        <f t="shared" si="17"/>
        <v>0</v>
      </c>
      <c r="AU28" s="250">
        <f t="shared" si="18"/>
        <v>0</v>
      </c>
      <c r="AV28" s="249">
        <f t="shared" si="19"/>
        <v>0</v>
      </c>
      <c r="AW28" s="249">
        <f t="shared" si="20"/>
        <v>0</v>
      </c>
      <c r="AX28" s="249">
        <f t="shared" si="21"/>
        <v>0</v>
      </c>
      <c r="AY28" s="251">
        <f t="shared" si="22"/>
        <v>0</v>
      </c>
      <c r="AZ28" s="249">
        <f t="shared" si="23"/>
        <v>0</v>
      </c>
      <c r="BA28" s="250">
        <f t="shared" si="24"/>
        <v>0</v>
      </c>
      <c r="BB28" s="249">
        <f t="shared" si="25"/>
        <v>0</v>
      </c>
      <c r="BC28" s="249">
        <f t="shared" si="26"/>
        <v>0</v>
      </c>
      <c r="BD28" s="249">
        <f t="shared" si="27"/>
        <v>0</v>
      </c>
      <c r="BE28" s="249">
        <f t="shared" si="28"/>
        <v>0</v>
      </c>
      <c r="BF28" s="250">
        <f t="shared" si="29"/>
        <v>0</v>
      </c>
      <c r="BG28" s="249">
        <f t="shared" si="30"/>
        <v>0</v>
      </c>
      <c r="BH28" s="249">
        <f t="shared" si="31"/>
        <v>0</v>
      </c>
      <c r="BI28" s="249">
        <f t="shared" si="32"/>
        <v>0</v>
      </c>
      <c r="BJ28" s="249">
        <f t="shared" si="33"/>
        <v>0</v>
      </c>
      <c r="BK28" s="250">
        <f t="shared" si="34"/>
        <v>0</v>
      </c>
      <c r="BL28" s="249">
        <f t="shared" si="35"/>
        <v>0</v>
      </c>
      <c r="BM28" s="249">
        <f t="shared" si="36"/>
        <v>0</v>
      </c>
      <c r="BN28" s="250">
        <f t="shared" si="37"/>
        <v>0</v>
      </c>
      <c r="BO28" s="249">
        <f t="shared" si="38"/>
        <v>0</v>
      </c>
      <c r="BP28" s="249">
        <f t="shared" si="39"/>
        <v>0</v>
      </c>
      <c r="BQ28" s="250">
        <f t="shared" si="40"/>
        <v>0</v>
      </c>
      <c r="BR28" s="249">
        <f t="shared" si="41"/>
        <v>0</v>
      </c>
      <c r="BS28" s="249">
        <f t="shared" si="42"/>
        <v>0</v>
      </c>
      <c r="BT28" s="250">
        <f t="shared" si="43"/>
        <v>0</v>
      </c>
      <c r="BU28" s="249">
        <f t="shared" si="44"/>
        <v>0</v>
      </c>
      <c r="BV28" s="251">
        <f t="shared" si="45"/>
        <v>0</v>
      </c>
      <c r="BW28" s="249">
        <f t="shared" si="46"/>
        <v>0</v>
      </c>
      <c r="BX28" s="249">
        <f t="shared" si="47"/>
        <v>0</v>
      </c>
      <c r="BY28" s="249">
        <f t="shared" si="48"/>
        <v>0</v>
      </c>
      <c r="BZ28" s="249">
        <f t="shared" si="49"/>
        <v>0</v>
      </c>
      <c r="CA28" s="249">
        <f t="shared" si="50"/>
        <v>0</v>
      </c>
      <c r="CB28" s="250">
        <f t="shared" si="51"/>
        <v>0</v>
      </c>
      <c r="CC28" s="249">
        <f t="shared" si="52"/>
        <v>0</v>
      </c>
      <c r="CD28" s="249">
        <f t="shared" si="53"/>
        <v>0</v>
      </c>
      <c r="CE28" s="249">
        <f t="shared" si="54"/>
        <v>0</v>
      </c>
      <c r="CF28" s="249">
        <f t="shared" si="55"/>
        <v>0</v>
      </c>
      <c r="CG28" s="250">
        <f t="shared" si="56"/>
        <v>0</v>
      </c>
      <c r="CH28" s="249">
        <f t="shared" si="57"/>
        <v>0</v>
      </c>
      <c r="CI28" s="249">
        <f t="shared" si="58"/>
        <v>0</v>
      </c>
      <c r="CJ28" s="249">
        <f t="shared" si="59"/>
        <v>0</v>
      </c>
      <c r="CK28" s="249">
        <f t="shared" si="60"/>
        <v>0</v>
      </c>
      <c r="CL28" s="250">
        <f t="shared" si="61"/>
        <v>0</v>
      </c>
      <c r="CM28" s="249">
        <f t="shared" si="62"/>
        <v>0</v>
      </c>
      <c r="CN28" s="249">
        <f t="shared" si="63"/>
        <v>0</v>
      </c>
      <c r="CO28" s="249">
        <f t="shared" si="64"/>
        <v>0</v>
      </c>
      <c r="CP28" s="249">
        <f t="shared" si="65"/>
        <v>0</v>
      </c>
      <c r="CQ28" s="250">
        <f t="shared" si="66"/>
        <v>0</v>
      </c>
      <c r="CR28" s="249">
        <f t="shared" si="67"/>
        <v>0</v>
      </c>
      <c r="CS28" s="249">
        <f t="shared" si="68"/>
        <v>0</v>
      </c>
      <c r="CT28" s="250">
        <f t="shared" si="69"/>
        <v>0</v>
      </c>
      <c r="CU28" s="249">
        <f t="shared" si="70"/>
        <v>0</v>
      </c>
      <c r="CV28" s="249">
        <f t="shared" si="71"/>
        <v>0</v>
      </c>
      <c r="CW28" s="250">
        <f t="shared" si="72"/>
        <v>0</v>
      </c>
      <c r="CX28" s="249">
        <f t="shared" si="73"/>
        <v>0</v>
      </c>
      <c r="CY28" s="249">
        <f t="shared" si="74"/>
        <v>0</v>
      </c>
      <c r="CZ28" s="250">
        <f t="shared" si="75"/>
        <v>0</v>
      </c>
      <c r="DA28" s="249">
        <f t="shared" si="76"/>
        <v>0</v>
      </c>
      <c r="DB28" s="249">
        <f t="shared" si="77"/>
        <v>0</v>
      </c>
      <c r="DC28" s="250">
        <f t="shared" si="78"/>
        <v>0</v>
      </c>
      <c r="DD28" s="249">
        <f t="shared" si="79"/>
        <v>0</v>
      </c>
      <c r="DE28" s="249">
        <f t="shared" si="80"/>
        <v>0</v>
      </c>
      <c r="DF28" s="249">
        <f t="shared" si="81"/>
        <v>0</v>
      </c>
      <c r="DG28" s="249">
        <f t="shared" si="82"/>
        <v>0</v>
      </c>
      <c r="DH28" s="250">
        <f t="shared" si="83"/>
        <v>0</v>
      </c>
      <c r="DI28" s="249">
        <f t="shared" si="84"/>
        <v>0</v>
      </c>
      <c r="DJ28" s="249">
        <f t="shared" si="85"/>
        <v>0</v>
      </c>
      <c r="DK28" s="249">
        <f t="shared" si="86"/>
        <v>0</v>
      </c>
      <c r="DL28" s="249">
        <f t="shared" si="87"/>
        <v>0</v>
      </c>
      <c r="DM28" s="250">
        <f t="shared" si="88"/>
        <v>0</v>
      </c>
      <c r="DN28" s="249">
        <f t="shared" si="89"/>
        <v>0</v>
      </c>
      <c r="DO28" s="249">
        <f t="shared" si="90"/>
        <v>0</v>
      </c>
      <c r="DP28" s="249">
        <f t="shared" si="91"/>
        <v>0</v>
      </c>
      <c r="DQ28" s="249">
        <f t="shared" si="92"/>
        <v>0</v>
      </c>
      <c r="DR28" s="250">
        <f t="shared" si="93"/>
        <v>0</v>
      </c>
      <c r="DS28" s="249">
        <f t="shared" si="94"/>
        <v>0</v>
      </c>
      <c r="DT28" s="249">
        <f t="shared" si="95"/>
        <v>0</v>
      </c>
      <c r="DU28" s="249">
        <f t="shared" si="96"/>
        <v>0</v>
      </c>
      <c r="DV28" s="249">
        <f t="shared" si="97"/>
        <v>0</v>
      </c>
      <c r="DW28" s="250">
        <f t="shared" si="98"/>
        <v>0</v>
      </c>
      <c r="DX28" s="249">
        <f t="shared" si="99"/>
        <v>0</v>
      </c>
      <c r="DY28" s="249">
        <f t="shared" si="100"/>
        <v>0</v>
      </c>
      <c r="DZ28" s="250">
        <f t="shared" si="101"/>
        <v>0</v>
      </c>
      <c r="EA28" s="249">
        <f t="shared" si="102"/>
        <v>0</v>
      </c>
      <c r="EB28" s="249">
        <f t="shared" si="103"/>
        <v>0</v>
      </c>
      <c r="EC28" s="250">
        <f t="shared" si="104"/>
        <v>0</v>
      </c>
      <c r="ED28" s="249">
        <f t="shared" si="105"/>
        <v>0</v>
      </c>
      <c r="EE28" s="249">
        <f t="shared" si="106"/>
        <v>0</v>
      </c>
      <c r="EF28" s="250">
        <f t="shared" si="107"/>
        <v>0</v>
      </c>
      <c r="EG28" s="249">
        <f t="shared" si="108"/>
        <v>0</v>
      </c>
      <c r="EH28" s="249">
        <f t="shared" si="109"/>
        <v>0</v>
      </c>
      <c r="EI28" s="250">
        <f t="shared" si="110"/>
        <v>0</v>
      </c>
      <c r="EJ28" s="249">
        <f t="shared" si="111"/>
        <v>0</v>
      </c>
      <c r="EK28" s="249">
        <f t="shared" si="112"/>
        <v>0</v>
      </c>
      <c r="EL28" s="249">
        <f t="shared" si="113"/>
        <v>0</v>
      </c>
      <c r="EM28" s="249">
        <f t="shared" si="114"/>
        <v>0</v>
      </c>
      <c r="EN28" s="250">
        <f t="shared" si="115"/>
        <v>0</v>
      </c>
      <c r="EO28" s="249">
        <f t="shared" si="116"/>
        <v>0</v>
      </c>
      <c r="EP28" s="249">
        <f t="shared" si="117"/>
        <v>0</v>
      </c>
      <c r="EQ28" s="249">
        <f t="shared" si="118"/>
        <v>0</v>
      </c>
      <c r="ER28" s="249">
        <f t="shared" si="119"/>
        <v>0</v>
      </c>
      <c r="ES28" s="250">
        <f t="shared" si="120"/>
        <v>0</v>
      </c>
      <c r="ET28" s="249">
        <f t="shared" si="121"/>
        <v>0</v>
      </c>
      <c r="EU28" s="249">
        <f t="shared" si="122"/>
        <v>0</v>
      </c>
      <c r="EV28" s="249">
        <f t="shared" si="123"/>
        <v>0</v>
      </c>
      <c r="EW28" s="249">
        <f t="shared" si="124"/>
        <v>0</v>
      </c>
      <c r="EX28" s="250">
        <f t="shared" si="125"/>
        <v>0</v>
      </c>
      <c r="EY28" s="249">
        <f t="shared" si="126"/>
        <v>0</v>
      </c>
      <c r="EZ28" s="249">
        <f t="shared" si="127"/>
        <v>0</v>
      </c>
      <c r="FA28" s="249">
        <f t="shared" si="128"/>
        <v>0</v>
      </c>
      <c r="FB28" s="249">
        <f t="shared" si="129"/>
        <v>0</v>
      </c>
      <c r="FC28" s="250">
        <f t="shared" si="130"/>
        <v>0</v>
      </c>
      <c r="FD28" s="249">
        <f t="shared" si="131"/>
        <v>0</v>
      </c>
      <c r="FE28" s="249">
        <f t="shared" si="132"/>
        <v>0</v>
      </c>
      <c r="FF28" s="250">
        <f t="shared" si="133"/>
        <v>0</v>
      </c>
      <c r="FG28" s="249">
        <f t="shared" si="134"/>
        <v>0</v>
      </c>
      <c r="FH28" s="249">
        <f t="shared" si="135"/>
        <v>0</v>
      </c>
      <c r="FI28" s="250">
        <f t="shared" si="136"/>
        <v>0</v>
      </c>
      <c r="FJ28" s="249">
        <f t="shared" si="137"/>
        <v>0</v>
      </c>
      <c r="FK28" s="249">
        <f t="shared" si="138"/>
        <v>0</v>
      </c>
      <c r="FL28" s="250">
        <f t="shared" si="139"/>
        <v>0</v>
      </c>
      <c r="FM28" s="249">
        <f t="shared" si="140"/>
        <v>0</v>
      </c>
      <c r="FN28" s="251">
        <f t="shared" si="141"/>
        <v>0</v>
      </c>
    </row>
    <row r="29" spans="1:170" ht="12.75" customHeight="1" x14ac:dyDescent="0.25">
      <c r="A29" s="445"/>
      <c r="B29" s="712"/>
      <c r="C29" s="252" t="s">
        <v>185</v>
      </c>
      <c r="D29" s="308"/>
      <c r="E29" s="307"/>
      <c r="F29" s="255"/>
      <c r="G29" s="256"/>
      <c r="H29" s="308"/>
      <c r="I29" s="307"/>
      <c r="J29" s="308"/>
      <c r="K29" s="315"/>
      <c r="L29" s="307"/>
      <c r="M29" s="315"/>
      <c r="N29" s="445"/>
      <c r="O29" s="45"/>
      <c r="P29" s="1"/>
      <c r="Q29" s="2"/>
      <c r="R29" s="13"/>
      <c r="S29" s="320"/>
      <c r="T29" s="321"/>
      <c r="U29" s="322"/>
      <c r="V29" s="323"/>
      <c r="W29" s="233" t="str">
        <f t="shared" si="142"/>
        <v/>
      </c>
      <c r="X29" s="330"/>
      <c r="Y29" s="248">
        <f t="shared" si="143"/>
        <v>0</v>
      </c>
      <c r="Z29" s="249">
        <f t="shared" si="0"/>
        <v>0</v>
      </c>
      <c r="AA29" s="249">
        <f t="shared" si="1"/>
        <v>0</v>
      </c>
      <c r="AB29" s="249">
        <f t="shared" si="2"/>
        <v>0</v>
      </c>
      <c r="AC29" s="249">
        <f t="shared" si="3"/>
        <v>0</v>
      </c>
      <c r="AD29" s="249">
        <f t="shared" si="4"/>
        <v>0</v>
      </c>
      <c r="AE29" s="249">
        <f t="shared" si="5"/>
        <v>0</v>
      </c>
      <c r="AF29" s="249">
        <f t="shared" si="6"/>
        <v>0</v>
      </c>
      <c r="AG29" s="249">
        <f t="shared" si="7"/>
        <v>0</v>
      </c>
      <c r="AH29" s="250" t="str">
        <f t="shared" si="8"/>
        <v/>
      </c>
      <c r="AI29" s="251" t="str">
        <f t="shared" si="9"/>
        <v/>
      </c>
      <c r="AJ29" s="249">
        <f t="shared" si="10"/>
        <v>1</v>
      </c>
      <c r="AK29" s="249">
        <f t="shared" si="11"/>
        <v>0</v>
      </c>
      <c r="AL29" s="249"/>
      <c r="AM29" s="251"/>
      <c r="AN29" s="237"/>
      <c r="AO29" s="250">
        <f t="shared" si="12"/>
        <v>0</v>
      </c>
      <c r="AP29" s="250">
        <f t="shared" si="13"/>
        <v>0</v>
      </c>
      <c r="AQ29" s="249">
        <f t="shared" si="14"/>
        <v>0</v>
      </c>
      <c r="AR29" s="249">
        <f t="shared" si="15"/>
        <v>0</v>
      </c>
      <c r="AS29" s="249">
        <f t="shared" si="16"/>
        <v>0</v>
      </c>
      <c r="AT29" s="249">
        <f t="shared" si="17"/>
        <v>0</v>
      </c>
      <c r="AU29" s="250">
        <f t="shared" si="18"/>
        <v>0</v>
      </c>
      <c r="AV29" s="249">
        <f t="shared" si="19"/>
        <v>0</v>
      </c>
      <c r="AW29" s="249">
        <f t="shared" si="20"/>
        <v>0</v>
      </c>
      <c r="AX29" s="249">
        <f t="shared" si="21"/>
        <v>0</v>
      </c>
      <c r="AY29" s="251">
        <f t="shared" si="22"/>
        <v>0</v>
      </c>
      <c r="AZ29" s="249">
        <f t="shared" si="23"/>
        <v>0</v>
      </c>
      <c r="BA29" s="250">
        <f t="shared" si="24"/>
        <v>0</v>
      </c>
      <c r="BB29" s="249">
        <f t="shared" si="25"/>
        <v>0</v>
      </c>
      <c r="BC29" s="249">
        <f t="shared" si="26"/>
        <v>0</v>
      </c>
      <c r="BD29" s="249">
        <f t="shared" si="27"/>
        <v>0</v>
      </c>
      <c r="BE29" s="249">
        <f t="shared" si="28"/>
        <v>0</v>
      </c>
      <c r="BF29" s="250">
        <f t="shared" si="29"/>
        <v>0</v>
      </c>
      <c r="BG29" s="249">
        <f t="shared" si="30"/>
        <v>0</v>
      </c>
      <c r="BH29" s="249">
        <f t="shared" si="31"/>
        <v>0</v>
      </c>
      <c r="BI29" s="249">
        <f t="shared" si="32"/>
        <v>0</v>
      </c>
      <c r="BJ29" s="249">
        <f t="shared" si="33"/>
        <v>0</v>
      </c>
      <c r="BK29" s="250">
        <f t="shared" si="34"/>
        <v>0</v>
      </c>
      <c r="BL29" s="249">
        <f t="shared" si="35"/>
        <v>0</v>
      </c>
      <c r="BM29" s="249">
        <f t="shared" si="36"/>
        <v>0</v>
      </c>
      <c r="BN29" s="250">
        <f t="shared" si="37"/>
        <v>0</v>
      </c>
      <c r="BO29" s="249">
        <f t="shared" si="38"/>
        <v>0</v>
      </c>
      <c r="BP29" s="249">
        <f t="shared" si="39"/>
        <v>0</v>
      </c>
      <c r="BQ29" s="250">
        <f t="shared" si="40"/>
        <v>0</v>
      </c>
      <c r="BR29" s="249">
        <f t="shared" si="41"/>
        <v>0</v>
      </c>
      <c r="BS29" s="249">
        <f t="shared" si="42"/>
        <v>0</v>
      </c>
      <c r="BT29" s="250">
        <f t="shared" si="43"/>
        <v>0</v>
      </c>
      <c r="BU29" s="249">
        <f t="shared" si="44"/>
        <v>0</v>
      </c>
      <c r="BV29" s="251">
        <f t="shared" si="45"/>
        <v>0</v>
      </c>
      <c r="BW29" s="249">
        <f t="shared" si="46"/>
        <v>0</v>
      </c>
      <c r="BX29" s="249">
        <f t="shared" si="47"/>
        <v>0</v>
      </c>
      <c r="BY29" s="249">
        <f t="shared" si="48"/>
        <v>0</v>
      </c>
      <c r="BZ29" s="249">
        <f t="shared" si="49"/>
        <v>0</v>
      </c>
      <c r="CA29" s="249">
        <f t="shared" si="50"/>
        <v>0</v>
      </c>
      <c r="CB29" s="250">
        <f t="shared" si="51"/>
        <v>0</v>
      </c>
      <c r="CC29" s="249">
        <f t="shared" si="52"/>
        <v>0</v>
      </c>
      <c r="CD29" s="249">
        <f t="shared" si="53"/>
        <v>0</v>
      </c>
      <c r="CE29" s="249">
        <f t="shared" si="54"/>
        <v>0</v>
      </c>
      <c r="CF29" s="249">
        <f t="shared" si="55"/>
        <v>0</v>
      </c>
      <c r="CG29" s="250">
        <f t="shared" si="56"/>
        <v>0</v>
      </c>
      <c r="CH29" s="249">
        <f t="shared" si="57"/>
        <v>0</v>
      </c>
      <c r="CI29" s="249">
        <f t="shared" si="58"/>
        <v>0</v>
      </c>
      <c r="CJ29" s="249">
        <f t="shared" si="59"/>
        <v>0</v>
      </c>
      <c r="CK29" s="249">
        <f t="shared" si="60"/>
        <v>0</v>
      </c>
      <c r="CL29" s="250">
        <f t="shared" si="61"/>
        <v>0</v>
      </c>
      <c r="CM29" s="249">
        <f t="shared" si="62"/>
        <v>0</v>
      </c>
      <c r="CN29" s="249">
        <f t="shared" si="63"/>
        <v>0</v>
      </c>
      <c r="CO29" s="249">
        <f t="shared" si="64"/>
        <v>0</v>
      </c>
      <c r="CP29" s="249">
        <f t="shared" si="65"/>
        <v>0</v>
      </c>
      <c r="CQ29" s="250">
        <f t="shared" si="66"/>
        <v>0</v>
      </c>
      <c r="CR29" s="249">
        <f t="shared" si="67"/>
        <v>0</v>
      </c>
      <c r="CS29" s="249">
        <f t="shared" si="68"/>
        <v>0</v>
      </c>
      <c r="CT29" s="250">
        <f t="shared" si="69"/>
        <v>0</v>
      </c>
      <c r="CU29" s="249">
        <f t="shared" si="70"/>
        <v>0</v>
      </c>
      <c r="CV29" s="249">
        <f t="shared" si="71"/>
        <v>0</v>
      </c>
      <c r="CW29" s="250">
        <f t="shared" si="72"/>
        <v>0</v>
      </c>
      <c r="CX29" s="249">
        <f t="shared" si="73"/>
        <v>0</v>
      </c>
      <c r="CY29" s="249">
        <f t="shared" si="74"/>
        <v>0</v>
      </c>
      <c r="CZ29" s="250">
        <f t="shared" si="75"/>
        <v>0</v>
      </c>
      <c r="DA29" s="249">
        <f t="shared" si="76"/>
        <v>0</v>
      </c>
      <c r="DB29" s="249">
        <f t="shared" si="77"/>
        <v>0</v>
      </c>
      <c r="DC29" s="250">
        <f t="shared" si="78"/>
        <v>0</v>
      </c>
      <c r="DD29" s="249">
        <f t="shared" si="79"/>
        <v>0</v>
      </c>
      <c r="DE29" s="249">
        <f t="shared" si="80"/>
        <v>0</v>
      </c>
      <c r="DF29" s="249">
        <f t="shared" si="81"/>
        <v>0</v>
      </c>
      <c r="DG29" s="249">
        <f t="shared" si="82"/>
        <v>0</v>
      </c>
      <c r="DH29" s="250">
        <f t="shared" si="83"/>
        <v>0</v>
      </c>
      <c r="DI29" s="249">
        <f t="shared" si="84"/>
        <v>0</v>
      </c>
      <c r="DJ29" s="249">
        <f t="shared" si="85"/>
        <v>0</v>
      </c>
      <c r="DK29" s="249">
        <f t="shared" si="86"/>
        <v>0</v>
      </c>
      <c r="DL29" s="249">
        <f t="shared" si="87"/>
        <v>0</v>
      </c>
      <c r="DM29" s="250">
        <f t="shared" si="88"/>
        <v>0</v>
      </c>
      <c r="DN29" s="249">
        <f t="shared" si="89"/>
        <v>0</v>
      </c>
      <c r="DO29" s="249">
        <f t="shared" si="90"/>
        <v>0</v>
      </c>
      <c r="DP29" s="249">
        <f t="shared" si="91"/>
        <v>0</v>
      </c>
      <c r="DQ29" s="249">
        <f t="shared" si="92"/>
        <v>0</v>
      </c>
      <c r="DR29" s="250">
        <f t="shared" si="93"/>
        <v>0</v>
      </c>
      <c r="DS29" s="249">
        <f t="shared" si="94"/>
        <v>0</v>
      </c>
      <c r="DT29" s="249">
        <f t="shared" si="95"/>
        <v>0</v>
      </c>
      <c r="DU29" s="249">
        <f t="shared" si="96"/>
        <v>0</v>
      </c>
      <c r="DV29" s="249">
        <f t="shared" si="97"/>
        <v>0</v>
      </c>
      <c r="DW29" s="250">
        <f t="shared" si="98"/>
        <v>0</v>
      </c>
      <c r="DX29" s="249">
        <f t="shared" si="99"/>
        <v>0</v>
      </c>
      <c r="DY29" s="249">
        <f t="shared" si="100"/>
        <v>0</v>
      </c>
      <c r="DZ29" s="250">
        <f t="shared" si="101"/>
        <v>0</v>
      </c>
      <c r="EA29" s="249">
        <f t="shared" si="102"/>
        <v>0</v>
      </c>
      <c r="EB29" s="249">
        <f t="shared" si="103"/>
        <v>0</v>
      </c>
      <c r="EC29" s="250">
        <f t="shared" si="104"/>
        <v>0</v>
      </c>
      <c r="ED29" s="249">
        <f t="shared" si="105"/>
        <v>0</v>
      </c>
      <c r="EE29" s="249">
        <f t="shared" si="106"/>
        <v>0</v>
      </c>
      <c r="EF29" s="250">
        <f t="shared" si="107"/>
        <v>0</v>
      </c>
      <c r="EG29" s="249">
        <f t="shared" si="108"/>
        <v>0</v>
      </c>
      <c r="EH29" s="249">
        <f t="shared" si="109"/>
        <v>0</v>
      </c>
      <c r="EI29" s="250">
        <f t="shared" si="110"/>
        <v>0</v>
      </c>
      <c r="EJ29" s="249">
        <f t="shared" si="111"/>
        <v>0</v>
      </c>
      <c r="EK29" s="249">
        <f t="shared" si="112"/>
        <v>0</v>
      </c>
      <c r="EL29" s="249">
        <f t="shared" si="113"/>
        <v>0</v>
      </c>
      <c r="EM29" s="249">
        <f t="shared" si="114"/>
        <v>0</v>
      </c>
      <c r="EN29" s="250">
        <f t="shared" si="115"/>
        <v>0</v>
      </c>
      <c r="EO29" s="249">
        <f t="shared" si="116"/>
        <v>0</v>
      </c>
      <c r="EP29" s="249">
        <f t="shared" si="117"/>
        <v>0</v>
      </c>
      <c r="EQ29" s="249">
        <f t="shared" si="118"/>
        <v>0</v>
      </c>
      <c r="ER29" s="249">
        <f t="shared" si="119"/>
        <v>0</v>
      </c>
      <c r="ES29" s="250">
        <f t="shared" si="120"/>
        <v>0</v>
      </c>
      <c r="ET29" s="249">
        <f t="shared" si="121"/>
        <v>0</v>
      </c>
      <c r="EU29" s="249">
        <f t="shared" si="122"/>
        <v>0</v>
      </c>
      <c r="EV29" s="249">
        <f t="shared" si="123"/>
        <v>0</v>
      </c>
      <c r="EW29" s="249">
        <f t="shared" si="124"/>
        <v>0</v>
      </c>
      <c r="EX29" s="250">
        <f t="shared" si="125"/>
        <v>0</v>
      </c>
      <c r="EY29" s="249">
        <f t="shared" si="126"/>
        <v>0</v>
      </c>
      <c r="EZ29" s="249">
        <f t="shared" si="127"/>
        <v>0</v>
      </c>
      <c r="FA29" s="249">
        <f t="shared" si="128"/>
        <v>0</v>
      </c>
      <c r="FB29" s="249">
        <f t="shared" si="129"/>
        <v>0</v>
      </c>
      <c r="FC29" s="250">
        <f t="shared" si="130"/>
        <v>0</v>
      </c>
      <c r="FD29" s="249">
        <f t="shared" si="131"/>
        <v>0</v>
      </c>
      <c r="FE29" s="249">
        <f t="shared" si="132"/>
        <v>0</v>
      </c>
      <c r="FF29" s="250">
        <f t="shared" si="133"/>
        <v>0</v>
      </c>
      <c r="FG29" s="249">
        <f t="shared" si="134"/>
        <v>0</v>
      </c>
      <c r="FH29" s="249">
        <f t="shared" si="135"/>
        <v>0</v>
      </c>
      <c r="FI29" s="250">
        <f t="shared" si="136"/>
        <v>0</v>
      </c>
      <c r="FJ29" s="249">
        <f t="shared" si="137"/>
        <v>0</v>
      </c>
      <c r="FK29" s="249">
        <f t="shared" si="138"/>
        <v>0</v>
      </c>
      <c r="FL29" s="250">
        <f t="shared" si="139"/>
        <v>0</v>
      </c>
      <c r="FM29" s="249">
        <f t="shared" si="140"/>
        <v>0</v>
      </c>
      <c r="FN29" s="251">
        <f t="shared" si="141"/>
        <v>0</v>
      </c>
    </row>
    <row r="30" spans="1:170" ht="12.75" customHeight="1" x14ac:dyDescent="0.25">
      <c r="A30" s="445"/>
      <c r="B30" s="712"/>
      <c r="C30" s="252" t="s">
        <v>10</v>
      </c>
      <c r="D30" s="308"/>
      <c r="E30" s="307"/>
      <c r="F30" s="255"/>
      <c r="G30" s="256"/>
      <c r="H30" s="308"/>
      <c r="I30" s="307"/>
      <c r="J30" s="308"/>
      <c r="K30" s="315"/>
      <c r="L30" s="307"/>
      <c r="M30" s="315"/>
      <c r="N30" s="445"/>
      <c r="O30" s="45"/>
      <c r="P30" s="1"/>
      <c r="Q30" s="2"/>
      <c r="R30" s="13"/>
      <c r="S30" s="320"/>
      <c r="T30" s="321"/>
      <c r="U30" s="322"/>
      <c r="V30" s="323"/>
      <c r="W30" s="233" t="str">
        <f t="shared" si="142"/>
        <v/>
      </c>
      <c r="X30" s="330"/>
      <c r="Y30" s="248">
        <f t="shared" si="143"/>
        <v>0</v>
      </c>
      <c r="Z30" s="249">
        <f t="shared" si="0"/>
        <v>0</v>
      </c>
      <c r="AA30" s="249">
        <f t="shared" si="1"/>
        <v>0</v>
      </c>
      <c r="AB30" s="249">
        <f t="shared" si="2"/>
        <v>0</v>
      </c>
      <c r="AC30" s="249">
        <f t="shared" si="3"/>
        <v>0</v>
      </c>
      <c r="AD30" s="249">
        <f t="shared" si="4"/>
        <v>0</v>
      </c>
      <c r="AE30" s="249">
        <f t="shared" si="5"/>
        <v>0</v>
      </c>
      <c r="AF30" s="249">
        <f t="shared" si="6"/>
        <v>0</v>
      </c>
      <c r="AG30" s="249">
        <f t="shared" si="7"/>
        <v>0</v>
      </c>
      <c r="AH30" s="250" t="str">
        <f t="shared" si="8"/>
        <v/>
      </c>
      <c r="AI30" s="251" t="str">
        <f t="shared" si="9"/>
        <v/>
      </c>
      <c r="AJ30" s="249">
        <f t="shared" si="10"/>
        <v>1</v>
      </c>
      <c r="AK30" s="249">
        <f t="shared" si="11"/>
        <v>0</v>
      </c>
      <c r="AL30" s="249"/>
      <c r="AM30" s="251"/>
      <c r="AN30" s="237"/>
      <c r="AO30" s="250">
        <f t="shared" si="12"/>
        <v>0</v>
      </c>
      <c r="AP30" s="250">
        <f t="shared" si="13"/>
        <v>0</v>
      </c>
      <c r="AQ30" s="249">
        <f t="shared" si="14"/>
        <v>0</v>
      </c>
      <c r="AR30" s="249">
        <f t="shared" si="15"/>
        <v>0</v>
      </c>
      <c r="AS30" s="249">
        <f t="shared" si="16"/>
        <v>0</v>
      </c>
      <c r="AT30" s="249">
        <f t="shared" si="17"/>
        <v>0</v>
      </c>
      <c r="AU30" s="250">
        <f t="shared" si="18"/>
        <v>0</v>
      </c>
      <c r="AV30" s="249">
        <f t="shared" si="19"/>
        <v>0</v>
      </c>
      <c r="AW30" s="249">
        <f t="shared" si="20"/>
        <v>0</v>
      </c>
      <c r="AX30" s="249">
        <f t="shared" si="21"/>
        <v>0</v>
      </c>
      <c r="AY30" s="251">
        <f t="shared" si="22"/>
        <v>0</v>
      </c>
      <c r="AZ30" s="249">
        <f t="shared" si="23"/>
        <v>0</v>
      </c>
      <c r="BA30" s="250">
        <f t="shared" si="24"/>
        <v>0</v>
      </c>
      <c r="BB30" s="249">
        <f t="shared" si="25"/>
        <v>0</v>
      </c>
      <c r="BC30" s="249">
        <f t="shared" si="26"/>
        <v>0</v>
      </c>
      <c r="BD30" s="249">
        <f t="shared" si="27"/>
        <v>0</v>
      </c>
      <c r="BE30" s="249">
        <f t="shared" si="28"/>
        <v>0</v>
      </c>
      <c r="BF30" s="250">
        <f t="shared" si="29"/>
        <v>0</v>
      </c>
      <c r="BG30" s="249">
        <f t="shared" si="30"/>
        <v>0</v>
      </c>
      <c r="BH30" s="249">
        <f t="shared" si="31"/>
        <v>0</v>
      </c>
      <c r="BI30" s="249">
        <f t="shared" si="32"/>
        <v>0</v>
      </c>
      <c r="BJ30" s="249">
        <f t="shared" si="33"/>
        <v>0</v>
      </c>
      <c r="BK30" s="250">
        <f t="shared" si="34"/>
        <v>0</v>
      </c>
      <c r="BL30" s="249">
        <f t="shared" si="35"/>
        <v>0</v>
      </c>
      <c r="BM30" s="249">
        <f t="shared" si="36"/>
        <v>0</v>
      </c>
      <c r="BN30" s="250">
        <f t="shared" si="37"/>
        <v>0</v>
      </c>
      <c r="BO30" s="249">
        <f t="shared" si="38"/>
        <v>0</v>
      </c>
      <c r="BP30" s="249">
        <f t="shared" si="39"/>
        <v>0</v>
      </c>
      <c r="BQ30" s="250">
        <f t="shared" si="40"/>
        <v>0</v>
      </c>
      <c r="BR30" s="249">
        <f t="shared" si="41"/>
        <v>0</v>
      </c>
      <c r="BS30" s="249">
        <f t="shared" si="42"/>
        <v>0</v>
      </c>
      <c r="BT30" s="250">
        <f t="shared" si="43"/>
        <v>0</v>
      </c>
      <c r="BU30" s="249">
        <f t="shared" si="44"/>
        <v>0</v>
      </c>
      <c r="BV30" s="251">
        <f t="shared" si="45"/>
        <v>0</v>
      </c>
      <c r="BW30" s="249">
        <f t="shared" si="46"/>
        <v>0</v>
      </c>
      <c r="BX30" s="249">
        <f t="shared" si="47"/>
        <v>0</v>
      </c>
      <c r="BY30" s="249">
        <f t="shared" si="48"/>
        <v>0</v>
      </c>
      <c r="BZ30" s="249">
        <f t="shared" si="49"/>
        <v>0</v>
      </c>
      <c r="CA30" s="249">
        <f t="shared" si="50"/>
        <v>0</v>
      </c>
      <c r="CB30" s="250">
        <f t="shared" si="51"/>
        <v>0</v>
      </c>
      <c r="CC30" s="249">
        <f t="shared" si="52"/>
        <v>0</v>
      </c>
      <c r="CD30" s="249">
        <f t="shared" si="53"/>
        <v>0</v>
      </c>
      <c r="CE30" s="249">
        <f t="shared" si="54"/>
        <v>0</v>
      </c>
      <c r="CF30" s="249">
        <f t="shared" si="55"/>
        <v>0</v>
      </c>
      <c r="CG30" s="250">
        <f t="shared" si="56"/>
        <v>0</v>
      </c>
      <c r="CH30" s="249">
        <f t="shared" si="57"/>
        <v>0</v>
      </c>
      <c r="CI30" s="249">
        <f t="shared" si="58"/>
        <v>0</v>
      </c>
      <c r="CJ30" s="249">
        <f t="shared" si="59"/>
        <v>0</v>
      </c>
      <c r="CK30" s="249">
        <f t="shared" si="60"/>
        <v>0</v>
      </c>
      <c r="CL30" s="250">
        <f t="shared" si="61"/>
        <v>0</v>
      </c>
      <c r="CM30" s="249">
        <f t="shared" si="62"/>
        <v>0</v>
      </c>
      <c r="CN30" s="249">
        <f t="shared" si="63"/>
        <v>0</v>
      </c>
      <c r="CO30" s="249">
        <f t="shared" si="64"/>
        <v>0</v>
      </c>
      <c r="CP30" s="249">
        <f t="shared" si="65"/>
        <v>0</v>
      </c>
      <c r="CQ30" s="250">
        <f t="shared" si="66"/>
        <v>0</v>
      </c>
      <c r="CR30" s="249">
        <f t="shared" si="67"/>
        <v>0</v>
      </c>
      <c r="CS30" s="249">
        <f t="shared" si="68"/>
        <v>0</v>
      </c>
      <c r="CT30" s="250">
        <f t="shared" si="69"/>
        <v>0</v>
      </c>
      <c r="CU30" s="249">
        <f t="shared" si="70"/>
        <v>0</v>
      </c>
      <c r="CV30" s="249">
        <f t="shared" si="71"/>
        <v>0</v>
      </c>
      <c r="CW30" s="250">
        <f t="shared" si="72"/>
        <v>0</v>
      </c>
      <c r="CX30" s="249">
        <f t="shared" si="73"/>
        <v>0</v>
      </c>
      <c r="CY30" s="249">
        <f t="shared" si="74"/>
        <v>0</v>
      </c>
      <c r="CZ30" s="250">
        <f t="shared" si="75"/>
        <v>0</v>
      </c>
      <c r="DA30" s="249">
        <f t="shared" si="76"/>
        <v>0</v>
      </c>
      <c r="DB30" s="249">
        <f t="shared" si="77"/>
        <v>0</v>
      </c>
      <c r="DC30" s="250">
        <f t="shared" si="78"/>
        <v>0</v>
      </c>
      <c r="DD30" s="249">
        <f t="shared" si="79"/>
        <v>0</v>
      </c>
      <c r="DE30" s="249">
        <f t="shared" si="80"/>
        <v>0</v>
      </c>
      <c r="DF30" s="249">
        <f t="shared" si="81"/>
        <v>0</v>
      </c>
      <c r="DG30" s="249">
        <f t="shared" si="82"/>
        <v>0</v>
      </c>
      <c r="DH30" s="250">
        <f t="shared" si="83"/>
        <v>0</v>
      </c>
      <c r="DI30" s="249">
        <f t="shared" si="84"/>
        <v>0</v>
      </c>
      <c r="DJ30" s="249">
        <f t="shared" si="85"/>
        <v>0</v>
      </c>
      <c r="DK30" s="249">
        <f t="shared" si="86"/>
        <v>0</v>
      </c>
      <c r="DL30" s="249">
        <f t="shared" si="87"/>
        <v>0</v>
      </c>
      <c r="DM30" s="250">
        <f t="shared" si="88"/>
        <v>0</v>
      </c>
      <c r="DN30" s="249">
        <f t="shared" si="89"/>
        <v>0</v>
      </c>
      <c r="DO30" s="249">
        <f t="shared" si="90"/>
        <v>0</v>
      </c>
      <c r="DP30" s="249">
        <f t="shared" si="91"/>
        <v>0</v>
      </c>
      <c r="DQ30" s="249">
        <f t="shared" si="92"/>
        <v>0</v>
      </c>
      <c r="DR30" s="250">
        <f t="shared" si="93"/>
        <v>0</v>
      </c>
      <c r="DS30" s="249">
        <f t="shared" si="94"/>
        <v>0</v>
      </c>
      <c r="DT30" s="249">
        <f t="shared" si="95"/>
        <v>0</v>
      </c>
      <c r="DU30" s="249">
        <f t="shared" si="96"/>
        <v>0</v>
      </c>
      <c r="DV30" s="249">
        <f t="shared" si="97"/>
        <v>0</v>
      </c>
      <c r="DW30" s="250">
        <f t="shared" si="98"/>
        <v>0</v>
      </c>
      <c r="DX30" s="249">
        <f t="shared" si="99"/>
        <v>0</v>
      </c>
      <c r="DY30" s="249">
        <f t="shared" si="100"/>
        <v>0</v>
      </c>
      <c r="DZ30" s="250">
        <f t="shared" si="101"/>
        <v>0</v>
      </c>
      <c r="EA30" s="249">
        <f t="shared" si="102"/>
        <v>0</v>
      </c>
      <c r="EB30" s="249">
        <f t="shared" si="103"/>
        <v>0</v>
      </c>
      <c r="EC30" s="250">
        <f t="shared" si="104"/>
        <v>0</v>
      </c>
      <c r="ED30" s="249">
        <f t="shared" si="105"/>
        <v>0</v>
      </c>
      <c r="EE30" s="249">
        <f t="shared" si="106"/>
        <v>0</v>
      </c>
      <c r="EF30" s="250">
        <f t="shared" si="107"/>
        <v>0</v>
      </c>
      <c r="EG30" s="249">
        <f t="shared" si="108"/>
        <v>0</v>
      </c>
      <c r="EH30" s="249">
        <f t="shared" si="109"/>
        <v>0</v>
      </c>
      <c r="EI30" s="250">
        <f t="shared" si="110"/>
        <v>0</v>
      </c>
      <c r="EJ30" s="249">
        <f t="shared" si="111"/>
        <v>0</v>
      </c>
      <c r="EK30" s="249">
        <f t="shared" si="112"/>
        <v>0</v>
      </c>
      <c r="EL30" s="249">
        <f t="shared" si="113"/>
        <v>0</v>
      </c>
      <c r="EM30" s="249">
        <f t="shared" si="114"/>
        <v>0</v>
      </c>
      <c r="EN30" s="250">
        <f t="shared" si="115"/>
        <v>0</v>
      </c>
      <c r="EO30" s="249">
        <f t="shared" si="116"/>
        <v>0</v>
      </c>
      <c r="EP30" s="249">
        <f t="shared" si="117"/>
        <v>0</v>
      </c>
      <c r="EQ30" s="249">
        <f t="shared" si="118"/>
        <v>0</v>
      </c>
      <c r="ER30" s="249">
        <f t="shared" si="119"/>
        <v>0</v>
      </c>
      <c r="ES30" s="250">
        <f t="shared" si="120"/>
        <v>0</v>
      </c>
      <c r="ET30" s="249">
        <f t="shared" si="121"/>
        <v>0</v>
      </c>
      <c r="EU30" s="249">
        <f t="shared" si="122"/>
        <v>0</v>
      </c>
      <c r="EV30" s="249">
        <f t="shared" si="123"/>
        <v>0</v>
      </c>
      <c r="EW30" s="249">
        <f t="shared" si="124"/>
        <v>0</v>
      </c>
      <c r="EX30" s="250">
        <f t="shared" si="125"/>
        <v>0</v>
      </c>
      <c r="EY30" s="249">
        <f t="shared" si="126"/>
        <v>0</v>
      </c>
      <c r="EZ30" s="249">
        <f t="shared" si="127"/>
        <v>0</v>
      </c>
      <c r="FA30" s="249">
        <f t="shared" si="128"/>
        <v>0</v>
      </c>
      <c r="FB30" s="249">
        <f t="shared" si="129"/>
        <v>0</v>
      </c>
      <c r="FC30" s="250">
        <f t="shared" si="130"/>
        <v>0</v>
      </c>
      <c r="FD30" s="249">
        <f t="shared" si="131"/>
        <v>0</v>
      </c>
      <c r="FE30" s="249">
        <f t="shared" si="132"/>
        <v>0</v>
      </c>
      <c r="FF30" s="250">
        <f t="shared" si="133"/>
        <v>0</v>
      </c>
      <c r="FG30" s="249">
        <f t="shared" si="134"/>
        <v>0</v>
      </c>
      <c r="FH30" s="249">
        <f t="shared" si="135"/>
        <v>0</v>
      </c>
      <c r="FI30" s="250">
        <f t="shared" si="136"/>
        <v>0</v>
      </c>
      <c r="FJ30" s="249">
        <f t="shared" si="137"/>
        <v>0</v>
      </c>
      <c r="FK30" s="249">
        <f t="shared" si="138"/>
        <v>0</v>
      </c>
      <c r="FL30" s="250">
        <f t="shared" si="139"/>
        <v>0</v>
      </c>
      <c r="FM30" s="249">
        <f t="shared" si="140"/>
        <v>0</v>
      </c>
      <c r="FN30" s="251">
        <f t="shared" si="141"/>
        <v>0</v>
      </c>
    </row>
    <row r="31" spans="1:170" ht="12.75" customHeight="1" x14ac:dyDescent="0.25">
      <c r="A31" s="445"/>
      <c r="B31" s="712"/>
      <c r="C31" s="252" t="s">
        <v>40</v>
      </c>
      <c r="D31" s="308"/>
      <c r="E31" s="307"/>
      <c r="F31" s="255"/>
      <c r="G31" s="256"/>
      <c r="H31" s="308"/>
      <c r="I31" s="307"/>
      <c r="J31" s="255"/>
      <c r="K31" s="256"/>
      <c r="L31" s="270"/>
      <c r="M31" s="256"/>
      <c r="N31" s="445"/>
      <c r="O31" s="45"/>
      <c r="P31" s="1"/>
      <c r="Q31" s="2"/>
      <c r="R31" s="13"/>
      <c r="S31" s="320"/>
      <c r="T31" s="321"/>
      <c r="U31" s="322"/>
      <c r="V31" s="323"/>
      <c r="W31" s="233" t="str">
        <f t="shared" si="142"/>
        <v/>
      </c>
      <c r="X31" s="330"/>
      <c r="Y31" s="248">
        <f t="shared" si="143"/>
        <v>0</v>
      </c>
      <c r="Z31" s="249">
        <f t="shared" si="0"/>
        <v>0</v>
      </c>
      <c r="AA31" s="249">
        <f t="shared" si="1"/>
        <v>0</v>
      </c>
      <c r="AB31" s="249">
        <f t="shared" si="2"/>
        <v>0</v>
      </c>
      <c r="AC31" s="249">
        <f t="shared" si="3"/>
        <v>0</v>
      </c>
      <c r="AD31" s="249">
        <f t="shared" si="4"/>
        <v>0</v>
      </c>
      <c r="AE31" s="249">
        <f t="shared" si="5"/>
        <v>0</v>
      </c>
      <c r="AF31" s="249">
        <f t="shared" si="6"/>
        <v>0</v>
      </c>
      <c r="AG31" s="249">
        <f t="shared" si="7"/>
        <v>0</v>
      </c>
      <c r="AH31" s="250" t="str">
        <f t="shared" si="8"/>
        <v/>
      </c>
      <c r="AI31" s="251" t="str">
        <f t="shared" si="9"/>
        <v/>
      </c>
      <c r="AJ31" s="249">
        <f t="shared" si="10"/>
        <v>1</v>
      </c>
      <c r="AK31" s="249">
        <f t="shared" si="11"/>
        <v>0</v>
      </c>
      <c r="AL31" s="249"/>
      <c r="AM31" s="251"/>
      <c r="AN31" s="237"/>
      <c r="AO31" s="250">
        <f t="shared" si="12"/>
        <v>0</v>
      </c>
      <c r="AP31" s="250">
        <f t="shared" si="13"/>
        <v>0</v>
      </c>
      <c r="AQ31" s="249">
        <f t="shared" si="14"/>
        <v>0</v>
      </c>
      <c r="AR31" s="249">
        <f t="shared" si="15"/>
        <v>0</v>
      </c>
      <c r="AS31" s="249">
        <f t="shared" si="16"/>
        <v>0</v>
      </c>
      <c r="AT31" s="249">
        <f t="shared" si="17"/>
        <v>0</v>
      </c>
      <c r="AU31" s="250">
        <f t="shared" si="18"/>
        <v>0</v>
      </c>
      <c r="AV31" s="249">
        <f t="shared" si="19"/>
        <v>0</v>
      </c>
      <c r="AW31" s="249">
        <f t="shared" si="20"/>
        <v>0</v>
      </c>
      <c r="AX31" s="249">
        <f t="shared" si="21"/>
        <v>0</v>
      </c>
      <c r="AY31" s="251">
        <f t="shared" si="22"/>
        <v>0</v>
      </c>
      <c r="AZ31" s="249">
        <f t="shared" si="23"/>
        <v>0</v>
      </c>
      <c r="BA31" s="250">
        <f t="shared" si="24"/>
        <v>0</v>
      </c>
      <c r="BB31" s="249">
        <f t="shared" si="25"/>
        <v>0</v>
      </c>
      <c r="BC31" s="249">
        <f t="shared" si="26"/>
        <v>0</v>
      </c>
      <c r="BD31" s="249">
        <f t="shared" si="27"/>
        <v>0</v>
      </c>
      <c r="BE31" s="249">
        <f t="shared" si="28"/>
        <v>0</v>
      </c>
      <c r="BF31" s="250">
        <f t="shared" si="29"/>
        <v>0</v>
      </c>
      <c r="BG31" s="249">
        <f t="shared" si="30"/>
        <v>0</v>
      </c>
      <c r="BH31" s="249">
        <f t="shared" si="31"/>
        <v>0</v>
      </c>
      <c r="BI31" s="249">
        <f t="shared" si="32"/>
        <v>0</v>
      </c>
      <c r="BJ31" s="249">
        <f t="shared" si="33"/>
        <v>0</v>
      </c>
      <c r="BK31" s="250">
        <f t="shared" si="34"/>
        <v>0</v>
      </c>
      <c r="BL31" s="249">
        <f t="shared" si="35"/>
        <v>0</v>
      </c>
      <c r="BM31" s="249">
        <f t="shared" si="36"/>
        <v>0</v>
      </c>
      <c r="BN31" s="250">
        <f t="shared" si="37"/>
        <v>0</v>
      </c>
      <c r="BO31" s="249">
        <f t="shared" si="38"/>
        <v>0</v>
      </c>
      <c r="BP31" s="249">
        <f t="shared" si="39"/>
        <v>0</v>
      </c>
      <c r="BQ31" s="250">
        <f t="shared" si="40"/>
        <v>0</v>
      </c>
      <c r="BR31" s="249">
        <f t="shared" si="41"/>
        <v>0</v>
      </c>
      <c r="BS31" s="249">
        <f t="shared" si="42"/>
        <v>0</v>
      </c>
      <c r="BT31" s="250">
        <f t="shared" si="43"/>
        <v>0</v>
      </c>
      <c r="BU31" s="249">
        <f t="shared" si="44"/>
        <v>0</v>
      </c>
      <c r="BV31" s="251">
        <f t="shared" si="45"/>
        <v>0</v>
      </c>
      <c r="BW31" s="249">
        <f t="shared" si="46"/>
        <v>0</v>
      </c>
      <c r="BX31" s="249">
        <f t="shared" si="47"/>
        <v>0</v>
      </c>
      <c r="BY31" s="249">
        <f t="shared" si="48"/>
        <v>0</v>
      </c>
      <c r="BZ31" s="249">
        <f t="shared" si="49"/>
        <v>0</v>
      </c>
      <c r="CA31" s="249">
        <f t="shared" si="50"/>
        <v>0</v>
      </c>
      <c r="CB31" s="250">
        <f t="shared" si="51"/>
        <v>0</v>
      </c>
      <c r="CC31" s="249">
        <f t="shared" si="52"/>
        <v>0</v>
      </c>
      <c r="CD31" s="249">
        <f t="shared" si="53"/>
        <v>0</v>
      </c>
      <c r="CE31" s="249">
        <f t="shared" si="54"/>
        <v>0</v>
      </c>
      <c r="CF31" s="249">
        <f t="shared" si="55"/>
        <v>0</v>
      </c>
      <c r="CG31" s="250">
        <f t="shared" si="56"/>
        <v>0</v>
      </c>
      <c r="CH31" s="249">
        <f t="shared" si="57"/>
        <v>0</v>
      </c>
      <c r="CI31" s="249">
        <f t="shared" si="58"/>
        <v>0</v>
      </c>
      <c r="CJ31" s="249">
        <f t="shared" si="59"/>
        <v>0</v>
      </c>
      <c r="CK31" s="249">
        <f t="shared" si="60"/>
        <v>0</v>
      </c>
      <c r="CL31" s="250">
        <f t="shared" si="61"/>
        <v>0</v>
      </c>
      <c r="CM31" s="249">
        <f t="shared" si="62"/>
        <v>0</v>
      </c>
      <c r="CN31" s="249">
        <f t="shared" si="63"/>
        <v>0</v>
      </c>
      <c r="CO31" s="249">
        <f t="shared" si="64"/>
        <v>0</v>
      </c>
      <c r="CP31" s="249">
        <f t="shared" si="65"/>
        <v>0</v>
      </c>
      <c r="CQ31" s="250">
        <f t="shared" si="66"/>
        <v>0</v>
      </c>
      <c r="CR31" s="249">
        <f t="shared" si="67"/>
        <v>0</v>
      </c>
      <c r="CS31" s="249">
        <f t="shared" si="68"/>
        <v>0</v>
      </c>
      <c r="CT31" s="250">
        <f t="shared" si="69"/>
        <v>0</v>
      </c>
      <c r="CU31" s="249">
        <f t="shared" si="70"/>
        <v>0</v>
      </c>
      <c r="CV31" s="249">
        <f t="shared" si="71"/>
        <v>0</v>
      </c>
      <c r="CW31" s="250">
        <f t="shared" si="72"/>
        <v>0</v>
      </c>
      <c r="CX31" s="249">
        <f t="shared" si="73"/>
        <v>0</v>
      </c>
      <c r="CY31" s="249">
        <f t="shared" si="74"/>
        <v>0</v>
      </c>
      <c r="CZ31" s="250">
        <f t="shared" si="75"/>
        <v>0</v>
      </c>
      <c r="DA31" s="249">
        <f t="shared" si="76"/>
        <v>0</v>
      </c>
      <c r="DB31" s="249">
        <f t="shared" si="77"/>
        <v>0</v>
      </c>
      <c r="DC31" s="250">
        <f t="shared" si="78"/>
        <v>0</v>
      </c>
      <c r="DD31" s="249">
        <f t="shared" si="79"/>
        <v>0</v>
      </c>
      <c r="DE31" s="249">
        <f t="shared" si="80"/>
        <v>0</v>
      </c>
      <c r="DF31" s="249">
        <f t="shared" si="81"/>
        <v>0</v>
      </c>
      <c r="DG31" s="249">
        <f t="shared" si="82"/>
        <v>0</v>
      </c>
      <c r="DH31" s="250">
        <f t="shared" si="83"/>
        <v>0</v>
      </c>
      <c r="DI31" s="249">
        <f t="shared" si="84"/>
        <v>0</v>
      </c>
      <c r="DJ31" s="249">
        <f t="shared" si="85"/>
        <v>0</v>
      </c>
      <c r="DK31" s="249">
        <f t="shared" si="86"/>
        <v>0</v>
      </c>
      <c r="DL31" s="249">
        <f t="shared" si="87"/>
        <v>0</v>
      </c>
      <c r="DM31" s="250">
        <f t="shared" si="88"/>
        <v>0</v>
      </c>
      <c r="DN31" s="249">
        <f t="shared" si="89"/>
        <v>0</v>
      </c>
      <c r="DO31" s="249">
        <f t="shared" si="90"/>
        <v>0</v>
      </c>
      <c r="DP31" s="249">
        <f t="shared" si="91"/>
        <v>0</v>
      </c>
      <c r="DQ31" s="249">
        <f t="shared" si="92"/>
        <v>0</v>
      </c>
      <c r="DR31" s="250">
        <f t="shared" si="93"/>
        <v>0</v>
      </c>
      <c r="DS31" s="249">
        <f t="shared" si="94"/>
        <v>0</v>
      </c>
      <c r="DT31" s="249">
        <f t="shared" si="95"/>
        <v>0</v>
      </c>
      <c r="DU31" s="249">
        <f t="shared" si="96"/>
        <v>0</v>
      </c>
      <c r="DV31" s="249">
        <f t="shared" si="97"/>
        <v>0</v>
      </c>
      <c r="DW31" s="250">
        <f t="shared" si="98"/>
        <v>0</v>
      </c>
      <c r="DX31" s="249">
        <f t="shared" si="99"/>
        <v>0</v>
      </c>
      <c r="DY31" s="249">
        <f t="shared" si="100"/>
        <v>0</v>
      </c>
      <c r="DZ31" s="250">
        <f t="shared" si="101"/>
        <v>0</v>
      </c>
      <c r="EA31" s="249">
        <f t="shared" si="102"/>
        <v>0</v>
      </c>
      <c r="EB31" s="249">
        <f t="shared" si="103"/>
        <v>0</v>
      </c>
      <c r="EC31" s="250">
        <f t="shared" si="104"/>
        <v>0</v>
      </c>
      <c r="ED31" s="249">
        <f t="shared" si="105"/>
        <v>0</v>
      </c>
      <c r="EE31" s="249">
        <f t="shared" si="106"/>
        <v>0</v>
      </c>
      <c r="EF31" s="250">
        <f t="shared" si="107"/>
        <v>0</v>
      </c>
      <c r="EG31" s="249">
        <f t="shared" si="108"/>
        <v>0</v>
      </c>
      <c r="EH31" s="249">
        <f t="shared" si="109"/>
        <v>0</v>
      </c>
      <c r="EI31" s="250">
        <f t="shared" si="110"/>
        <v>0</v>
      </c>
      <c r="EJ31" s="249">
        <f t="shared" si="111"/>
        <v>0</v>
      </c>
      <c r="EK31" s="249">
        <f t="shared" si="112"/>
        <v>0</v>
      </c>
      <c r="EL31" s="249">
        <f t="shared" si="113"/>
        <v>0</v>
      </c>
      <c r="EM31" s="249">
        <f t="shared" si="114"/>
        <v>0</v>
      </c>
      <c r="EN31" s="250">
        <f t="shared" si="115"/>
        <v>0</v>
      </c>
      <c r="EO31" s="249">
        <f t="shared" si="116"/>
        <v>0</v>
      </c>
      <c r="EP31" s="249">
        <f t="shared" si="117"/>
        <v>0</v>
      </c>
      <c r="EQ31" s="249">
        <f t="shared" si="118"/>
        <v>0</v>
      </c>
      <c r="ER31" s="249">
        <f t="shared" si="119"/>
        <v>0</v>
      </c>
      <c r="ES31" s="250">
        <f t="shared" si="120"/>
        <v>0</v>
      </c>
      <c r="ET31" s="249">
        <f t="shared" si="121"/>
        <v>0</v>
      </c>
      <c r="EU31" s="249">
        <f t="shared" si="122"/>
        <v>0</v>
      </c>
      <c r="EV31" s="249">
        <f t="shared" si="123"/>
        <v>0</v>
      </c>
      <c r="EW31" s="249">
        <f t="shared" si="124"/>
        <v>0</v>
      </c>
      <c r="EX31" s="250">
        <f t="shared" si="125"/>
        <v>0</v>
      </c>
      <c r="EY31" s="249">
        <f t="shared" si="126"/>
        <v>0</v>
      </c>
      <c r="EZ31" s="249">
        <f t="shared" si="127"/>
        <v>0</v>
      </c>
      <c r="FA31" s="249">
        <f t="shared" si="128"/>
        <v>0</v>
      </c>
      <c r="FB31" s="249">
        <f t="shared" si="129"/>
        <v>0</v>
      </c>
      <c r="FC31" s="250">
        <f t="shared" si="130"/>
        <v>0</v>
      </c>
      <c r="FD31" s="249">
        <f t="shared" si="131"/>
        <v>0</v>
      </c>
      <c r="FE31" s="249">
        <f t="shared" si="132"/>
        <v>0</v>
      </c>
      <c r="FF31" s="250">
        <f t="shared" si="133"/>
        <v>0</v>
      </c>
      <c r="FG31" s="249">
        <f t="shared" si="134"/>
        <v>0</v>
      </c>
      <c r="FH31" s="249">
        <f t="shared" si="135"/>
        <v>0</v>
      </c>
      <c r="FI31" s="250">
        <f t="shared" si="136"/>
        <v>0</v>
      </c>
      <c r="FJ31" s="249">
        <f t="shared" si="137"/>
        <v>0</v>
      </c>
      <c r="FK31" s="249">
        <f t="shared" si="138"/>
        <v>0</v>
      </c>
      <c r="FL31" s="250">
        <f t="shared" si="139"/>
        <v>0</v>
      </c>
      <c r="FM31" s="249">
        <f t="shared" si="140"/>
        <v>0</v>
      </c>
      <c r="FN31" s="251">
        <f t="shared" si="141"/>
        <v>0</v>
      </c>
    </row>
    <row r="32" spans="1:170" ht="12.75" customHeight="1" thickBot="1" x14ac:dyDescent="0.3">
      <c r="A32" s="445"/>
      <c r="B32" s="713"/>
      <c r="C32" s="261" t="s">
        <v>41</v>
      </c>
      <c r="D32" s="309"/>
      <c r="E32" s="310"/>
      <c r="F32" s="268"/>
      <c r="G32" s="269"/>
      <c r="H32" s="309"/>
      <c r="I32" s="310"/>
      <c r="J32" s="271"/>
      <c r="K32" s="272"/>
      <c r="L32" s="273"/>
      <c r="M32" s="272"/>
      <c r="N32" s="445"/>
      <c r="O32" s="45"/>
      <c r="P32" s="1"/>
      <c r="Q32" s="2"/>
      <c r="R32" s="13"/>
      <c r="S32" s="320"/>
      <c r="T32" s="321"/>
      <c r="U32" s="322"/>
      <c r="V32" s="323"/>
      <c r="W32" s="233" t="str">
        <f t="shared" si="142"/>
        <v/>
      </c>
      <c r="X32" s="330"/>
      <c r="Y32" s="248">
        <f t="shared" si="143"/>
        <v>0</v>
      </c>
      <c r="Z32" s="249">
        <f t="shared" si="0"/>
        <v>0</v>
      </c>
      <c r="AA32" s="249">
        <f t="shared" si="1"/>
        <v>0</v>
      </c>
      <c r="AB32" s="249">
        <f t="shared" si="2"/>
        <v>0</v>
      </c>
      <c r="AC32" s="249">
        <f t="shared" si="3"/>
        <v>0</v>
      </c>
      <c r="AD32" s="249">
        <f t="shared" si="4"/>
        <v>0</v>
      </c>
      <c r="AE32" s="249">
        <f t="shared" si="5"/>
        <v>0</v>
      </c>
      <c r="AF32" s="249">
        <f t="shared" si="6"/>
        <v>0</v>
      </c>
      <c r="AG32" s="249">
        <f t="shared" si="7"/>
        <v>0</v>
      </c>
      <c r="AH32" s="250" t="str">
        <f t="shared" si="8"/>
        <v/>
      </c>
      <c r="AI32" s="251" t="str">
        <f t="shared" si="9"/>
        <v/>
      </c>
      <c r="AJ32" s="249">
        <f t="shared" si="10"/>
        <v>1</v>
      </c>
      <c r="AK32" s="249">
        <f t="shared" si="11"/>
        <v>0</v>
      </c>
      <c r="AL32" s="249"/>
      <c r="AM32" s="251"/>
      <c r="AN32" s="237"/>
      <c r="AO32" s="250">
        <f t="shared" si="12"/>
        <v>0</v>
      </c>
      <c r="AP32" s="250">
        <f t="shared" si="13"/>
        <v>0</v>
      </c>
      <c r="AQ32" s="249">
        <f t="shared" si="14"/>
        <v>0</v>
      </c>
      <c r="AR32" s="249">
        <f t="shared" si="15"/>
        <v>0</v>
      </c>
      <c r="AS32" s="249">
        <f t="shared" si="16"/>
        <v>0</v>
      </c>
      <c r="AT32" s="249">
        <f t="shared" si="17"/>
        <v>0</v>
      </c>
      <c r="AU32" s="250">
        <f t="shared" si="18"/>
        <v>0</v>
      </c>
      <c r="AV32" s="249">
        <f t="shared" si="19"/>
        <v>0</v>
      </c>
      <c r="AW32" s="249">
        <f t="shared" si="20"/>
        <v>0</v>
      </c>
      <c r="AX32" s="249">
        <f t="shared" si="21"/>
        <v>0</v>
      </c>
      <c r="AY32" s="251">
        <f t="shared" si="22"/>
        <v>0</v>
      </c>
      <c r="AZ32" s="249">
        <f t="shared" si="23"/>
        <v>0</v>
      </c>
      <c r="BA32" s="250">
        <f t="shared" si="24"/>
        <v>0</v>
      </c>
      <c r="BB32" s="249">
        <f t="shared" si="25"/>
        <v>0</v>
      </c>
      <c r="BC32" s="249">
        <f t="shared" si="26"/>
        <v>0</v>
      </c>
      <c r="BD32" s="249">
        <f t="shared" si="27"/>
        <v>0</v>
      </c>
      <c r="BE32" s="249">
        <f t="shared" si="28"/>
        <v>0</v>
      </c>
      <c r="BF32" s="250">
        <f t="shared" si="29"/>
        <v>0</v>
      </c>
      <c r="BG32" s="249">
        <f t="shared" si="30"/>
        <v>0</v>
      </c>
      <c r="BH32" s="249">
        <f t="shared" si="31"/>
        <v>0</v>
      </c>
      <c r="BI32" s="249">
        <f t="shared" si="32"/>
        <v>0</v>
      </c>
      <c r="BJ32" s="249">
        <f t="shared" si="33"/>
        <v>0</v>
      </c>
      <c r="BK32" s="250">
        <f t="shared" si="34"/>
        <v>0</v>
      </c>
      <c r="BL32" s="249">
        <f t="shared" si="35"/>
        <v>0</v>
      </c>
      <c r="BM32" s="249">
        <f t="shared" si="36"/>
        <v>0</v>
      </c>
      <c r="BN32" s="250">
        <f t="shared" si="37"/>
        <v>0</v>
      </c>
      <c r="BO32" s="249">
        <f t="shared" si="38"/>
        <v>0</v>
      </c>
      <c r="BP32" s="249">
        <f t="shared" si="39"/>
        <v>0</v>
      </c>
      <c r="BQ32" s="250">
        <f t="shared" si="40"/>
        <v>0</v>
      </c>
      <c r="BR32" s="249">
        <f t="shared" si="41"/>
        <v>0</v>
      </c>
      <c r="BS32" s="249">
        <f t="shared" si="42"/>
        <v>0</v>
      </c>
      <c r="BT32" s="250">
        <f t="shared" si="43"/>
        <v>0</v>
      </c>
      <c r="BU32" s="249">
        <f t="shared" si="44"/>
        <v>0</v>
      </c>
      <c r="BV32" s="251">
        <f t="shared" si="45"/>
        <v>0</v>
      </c>
      <c r="BW32" s="249">
        <f t="shared" si="46"/>
        <v>0</v>
      </c>
      <c r="BX32" s="249">
        <f t="shared" si="47"/>
        <v>0</v>
      </c>
      <c r="BY32" s="249">
        <f t="shared" si="48"/>
        <v>0</v>
      </c>
      <c r="BZ32" s="249">
        <f t="shared" si="49"/>
        <v>0</v>
      </c>
      <c r="CA32" s="249">
        <f t="shared" si="50"/>
        <v>0</v>
      </c>
      <c r="CB32" s="250">
        <f t="shared" si="51"/>
        <v>0</v>
      </c>
      <c r="CC32" s="249">
        <f t="shared" si="52"/>
        <v>0</v>
      </c>
      <c r="CD32" s="249">
        <f t="shared" si="53"/>
        <v>0</v>
      </c>
      <c r="CE32" s="249">
        <f t="shared" si="54"/>
        <v>0</v>
      </c>
      <c r="CF32" s="249">
        <f t="shared" si="55"/>
        <v>0</v>
      </c>
      <c r="CG32" s="250">
        <f t="shared" si="56"/>
        <v>0</v>
      </c>
      <c r="CH32" s="249">
        <f t="shared" si="57"/>
        <v>0</v>
      </c>
      <c r="CI32" s="249">
        <f t="shared" si="58"/>
        <v>0</v>
      </c>
      <c r="CJ32" s="249">
        <f t="shared" si="59"/>
        <v>0</v>
      </c>
      <c r="CK32" s="249">
        <f t="shared" si="60"/>
        <v>0</v>
      </c>
      <c r="CL32" s="250">
        <f t="shared" si="61"/>
        <v>0</v>
      </c>
      <c r="CM32" s="249">
        <f t="shared" si="62"/>
        <v>0</v>
      </c>
      <c r="CN32" s="249">
        <f t="shared" si="63"/>
        <v>0</v>
      </c>
      <c r="CO32" s="249">
        <f t="shared" si="64"/>
        <v>0</v>
      </c>
      <c r="CP32" s="249">
        <f t="shared" si="65"/>
        <v>0</v>
      </c>
      <c r="CQ32" s="250">
        <f t="shared" si="66"/>
        <v>0</v>
      </c>
      <c r="CR32" s="249">
        <f t="shared" si="67"/>
        <v>0</v>
      </c>
      <c r="CS32" s="249">
        <f t="shared" si="68"/>
        <v>0</v>
      </c>
      <c r="CT32" s="250">
        <f t="shared" si="69"/>
        <v>0</v>
      </c>
      <c r="CU32" s="249">
        <f t="shared" si="70"/>
        <v>0</v>
      </c>
      <c r="CV32" s="249">
        <f t="shared" si="71"/>
        <v>0</v>
      </c>
      <c r="CW32" s="250">
        <f t="shared" si="72"/>
        <v>0</v>
      </c>
      <c r="CX32" s="249">
        <f t="shared" si="73"/>
        <v>0</v>
      </c>
      <c r="CY32" s="249">
        <f t="shared" si="74"/>
        <v>0</v>
      </c>
      <c r="CZ32" s="250">
        <f t="shared" si="75"/>
        <v>0</v>
      </c>
      <c r="DA32" s="249">
        <f t="shared" si="76"/>
        <v>0</v>
      </c>
      <c r="DB32" s="249">
        <f t="shared" si="77"/>
        <v>0</v>
      </c>
      <c r="DC32" s="250">
        <f t="shared" si="78"/>
        <v>0</v>
      </c>
      <c r="DD32" s="249">
        <f t="shared" si="79"/>
        <v>0</v>
      </c>
      <c r="DE32" s="249">
        <f t="shared" si="80"/>
        <v>0</v>
      </c>
      <c r="DF32" s="249">
        <f t="shared" si="81"/>
        <v>0</v>
      </c>
      <c r="DG32" s="249">
        <f t="shared" si="82"/>
        <v>0</v>
      </c>
      <c r="DH32" s="250">
        <f t="shared" si="83"/>
        <v>0</v>
      </c>
      <c r="DI32" s="249">
        <f t="shared" si="84"/>
        <v>0</v>
      </c>
      <c r="DJ32" s="249">
        <f t="shared" si="85"/>
        <v>0</v>
      </c>
      <c r="DK32" s="249">
        <f t="shared" si="86"/>
        <v>0</v>
      </c>
      <c r="DL32" s="249">
        <f t="shared" si="87"/>
        <v>0</v>
      </c>
      <c r="DM32" s="250">
        <f t="shared" si="88"/>
        <v>0</v>
      </c>
      <c r="DN32" s="249">
        <f t="shared" si="89"/>
        <v>0</v>
      </c>
      <c r="DO32" s="249">
        <f t="shared" si="90"/>
        <v>0</v>
      </c>
      <c r="DP32" s="249">
        <f t="shared" si="91"/>
        <v>0</v>
      </c>
      <c r="DQ32" s="249">
        <f t="shared" si="92"/>
        <v>0</v>
      </c>
      <c r="DR32" s="250">
        <f t="shared" si="93"/>
        <v>0</v>
      </c>
      <c r="DS32" s="249">
        <f t="shared" si="94"/>
        <v>0</v>
      </c>
      <c r="DT32" s="249">
        <f t="shared" si="95"/>
        <v>0</v>
      </c>
      <c r="DU32" s="249">
        <f t="shared" si="96"/>
        <v>0</v>
      </c>
      <c r="DV32" s="249">
        <f t="shared" si="97"/>
        <v>0</v>
      </c>
      <c r="DW32" s="250">
        <f t="shared" si="98"/>
        <v>0</v>
      </c>
      <c r="DX32" s="249">
        <f t="shared" si="99"/>
        <v>0</v>
      </c>
      <c r="DY32" s="249">
        <f t="shared" si="100"/>
        <v>0</v>
      </c>
      <c r="DZ32" s="250">
        <f t="shared" si="101"/>
        <v>0</v>
      </c>
      <c r="EA32" s="249">
        <f t="shared" si="102"/>
        <v>0</v>
      </c>
      <c r="EB32" s="249">
        <f t="shared" si="103"/>
        <v>0</v>
      </c>
      <c r="EC32" s="250">
        <f t="shared" si="104"/>
        <v>0</v>
      </c>
      <c r="ED32" s="249">
        <f t="shared" si="105"/>
        <v>0</v>
      </c>
      <c r="EE32" s="249">
        <f t="shared" si="106"/>
        <v>0</v>
      </c>
      <c r="EF32" s="250">
        <f t="shared" si="107"/>
        <v>0</v>
      </c>
      <c r="EG32" s="249">
        <f t="shared" si="108"/>
        <v>0</v>
      </c>
      <c r="EH32" s="249">
        <f t="shared" si="109"/>
        <v>0</v>
      </c>
      <c r="EI32" s="250">
        <f t="shared" si="110"/>
        <v>0</v>
      </c>
      <c r="EJ32" s="249">
        <f t="shared" si="111"/>
        <v>0</v>
      </c>
      <c r="EK32" s="249">
        <f t="shared" si="112"/>
        <v>0</v>
      </c>
      <c r="EL32" s="249">
        <f t="shared" si="113"/>
        <v>0</v>
      </c>
      <c r="EM32" s="249">
        <f t="shared" si="114"/>
        <v>0</v>
      </c>
      <c r="EN32" s="250">
        <f t="shared" si="115"/>
        <v>0</v>
      </c>
      <c r="EO32" s="249">
        <f t="shared" si="116"/>
        <v>0</v>
      </c>
      <c r="EP32" s="249">
        <f t="shared" si="117"/>
        <v>0</v>
      </c>
      <c r="EQ32" s="249">
        <f t="shared" si="118"/>
        <v>0</v>
      </c>
      <c r="ER32" s="249">
        <f t="shared" si="119"/>
        <v>0</v>
      </c>
      <c r="ES32" s="250">
        <f t="shared" si="120"/>
        <v>0</v>
      </c>
      <c r="ET32" s="249">
        <f t="shared" si="121"/>
        <v>0</v>
      </c>
      <c r="EU32" s="249">
        <f t="shared" si="122"/>
        <v>0</v>
      </c>
      <c r="EV32" s="249">
        <f t="shared" si="123"/>
        <v>0</v>
      </c>
      <c r="EW32" s="249">
        <f t="shared" si="124"/>
        <v>0</v>
      </c>
      <c r="EX32" s="250">
        <f t="shared" si="125"/>
        <v>0</v>
      </c>
      <c r="EY32" s="249">
        <f t="shared" si="126"/>
        <v>0</v>
      </c>
      <c r="EZ32" s="249">
        <f t="shared" si="127"/>
        <v>0</v>
      </c>
      <c r="FA32" s="249">
        <f t="shared" si="128"/>
        <v>0</v>
      </c>
      <c r="FB32" s="249">
        <f t="shared" si="129"/>
        <v>0</v>
      </c>
      <c r="FC32" s="250">
        <f t="shared" si="130"/>
        <v>0</v>
      </c>
      <c r="FD32" s="249">
        <f t="shared" si="131"/>
        <v>0</v>
      </c>
      <c r="FE32" s="249">
        <f t="shared" si="132"/>
        <v>0</v>
      </c>
      <c r="FF32" s="250">
        <f t="shared" si="133"/>
        <v>0</v>
      </c>
      <c r="FG32" s="249">
        <f t="shared" si="134"/>
        <v>0</v>
      </c>
      <c r="FH32" s="249">
        <f t="shared" si="135"/>
        <v>0</v>
      </c>
      <c r="FI32" s="250">
        <f t="shared" si="136"/>
        <v>0</v>
      </c>
      <c r="FJ32" s="249">
        <f t="shared" si="137"/>
        <v>0</v>
      </c>
      <c r="FK32" s="249">
        <f t="shared" si="138"/>
        <v>0</v>
      </c>
      <c r="FL32" s="250">
        <f t="shared" si="139"/>
        <v>0</v>
      </c>
      <c r="FM32" s="249">
        <f t="shared" si="140"/>
        <v>0</v>
      </c>
      <c r="FN32" s="251">
        <f t="shared" si="141"/>
        <v>0</v>
      </c>
    </row>
    <row r="33" spans="1:170" ht="12.75" customHeight="1" x14ac:dyDescent="0.25">
      <c r="A33" s="445"/>
      <c r="B33" s="711" t="s">
        <v>83</v>
      </c>
      <c r="C33" s="238" t="s">
        <v>184</v>
      </c>
      <c r="D33" s="308"/>
      <c r="E33" s="307"/>
      <c r="F33" s="241"/>
      <c r="G33" s="242"/>
      <c r="H33" s="308"/>
      <c r="I33" s="307"/>
      <c r="J33" s="306"/>
      <c r="K33" s="313"/>
      <c r="L33" s="314"/>
      <c r="M33" s="313"/>
      <c r="N33" s="445"/>
      <c r="O33" s="45"/>
      <c r="P33" s="1"/>
      <c r="Q33" s="2"/>
      <c r="R33" s="13"/>
      <c r="S33" s="320"/>
      <c r="T33" s="321"/>
      <c r="U33" s="322"/>
      <c r="V33" s="323"/>
      <c r="W33" s="233" t="str">
        <f t="shared" si="142"/>
        <v/>
      </c>
      <c r="X33" s="330"/>
      <c r="Y33" s="248">
        <f t="shared" si="143"/>
        <v>0</v>
      </c>
      <c r="Z33" s="249">
        <f t="shared" si="0"/>
        <v>0</v>
      </c>
      <c r="AA33" s="249">
        <f t="shared" si="1"/>
        <v>0</v>
      </c>
      <c r="AB33" s="249">
        <f t="shared" si="2"/>
        <v>0</v>
      </c>
      <c r="AC33" s="249">
        <f t="shared" si="3"/>
        <v>0</v>
      </c>
      <c r="AD33" s="249">
        <f t="shared" si="4"/>
        <v>0</v>
      </c>
      <c r="AE33" s="249">
        <f t="shared" si="5"/>
        <v>0</v>
      </c>
      <c r="AF33" s="249">
        <f t="shared" si="6"/>
        <v>0</v>
      </c>
      <c r="AG33" s="249">
        <f t="shared" si="7"/>
        <v>0</v>
      </c>
      <c r="AH33" s="250" t="str">
        <f t="shared" si="8"/>
        <v/>
      </c>
      <c r="AI33" s="251" t="str">
        <f t="shared" si="9"/>
        <v/>
      </c>
      <c r="AJ33" s="249">
        <f t="shared" si="10"/>
        <v>1</v>
      </c>
      <c r="AK33" s="249">
        <f t="shared" si="11"/>
        <v>0</v>
      </c>
      <c r="AL33" s="249"/>
      <c r="AM33" s="251"/>
      <c r="AN33" s="237"/>
      <c r="AO33" s="250">
        <f t="shared" si="12"/>
        <v>0</v>
      </c>
      <c r="AP33" s="250">
        <f t="shared" si="13"/>
        <v>0</v>
      </c>
      <c r="AQ33" s="249">
        <f t="shared" si="14"/>
        <v>0</v>
      </c>
      <c r="AR33" s="249">
        <f t="shared" si="15"/>
        <v>0</v>
      </c>
      <c r="AS33" s="249">
        <f t="shared" si="16"/>
        <v>0</v>
      </c>
      <c r="AT33" s="249">
        <f t="shared" si="17"/>
        <v>0</v>
      </c>
      <c r="AU33" s="250">
        <f t="shared" si="18"/>
        <v>0</v>
      </c>
      <c r="AV33" s="249">
        <f t="shared" si="19"/>
        <v>0</v>
      </c>
      <c r="AW33" s="249">
        <f t="shared" si="20"/>
        <v>0</v>
      </c>
      <c r="AX33" s="249">
        <f t="shared" si="21"/>
        <v>0</v>
      </c>
      <c r="AY33" s="251">
        <f t="shared" si="22"/>
        <v>0</v>
      </c>
      <c r="AZ33" s="249">
        <f t="shared" si="23"/>
        <v>0</v>
      </c>
      <c r="BA33" s="250">
        <f t="shared" si="24"/>
        <v>0</v>
      </c>
      <c r="BB33" s="249">
        <f t="shared" si="25"/>
        <v>0</v>
      </c>
      <c r="BC33" s="249">
        <f t="shared" si="26"/>
        <v>0</v>
      </c>
      <c r="BD33" s="249">
        <f t="shared" si="27"/>
        <v>0</v>
      </c>
      <c r="BE33" s="249">
        <f t="shared" si="28"/>
        <v>0</v>
      </c>
      <c r="BF33" s="250">
        <f t="shared" si="29"/>
        <v>0</v>
      </c>
      <c r="BG33" s="249">
        <f t="shared" si="30"/>
        <v>0</v>
      </c>
      <c r="BH33" s="249">
        <f t="shared" si="31"/>
        <v>0</v>
      </c>
      <c r="BI33" s="249">
        <f t="shared" si="32"/>
        <v>0</v>
      </c>
      <c r="BJ33" s="249">
        <f t="shared" si="33"/>
        <v>0</v>
      </c>
      <c r="BK33" s="250">
        <f t="shared" si="34"/>
        <v>0</v>
      </c>
      <c r="BL33" s="249">
        <f t="shared" si="35"/>
        <v>0</v>
      </c>
      <c r="BM33" s="249">
        <f t="shared" si="36"/>
        <v>0</v>
      </c>
      <c r="BN33" s="250">
        <f t="shared" si="37"/>
        <v>0</v>
      </c>
      <c r="BO33" s="249">
        <f t="shared" si="38"/>
        <v>0</v>
      </c>
      <c r="BP33" s="249">
        <f t="shared" si="39"/>
        <v>0</v>
      </c>
      <c r="BQ33" s="250">
        <f t="shared" si="40"/>
        <v>0</v>
      </c>
      <c r="BR33" s="249">
        <f t="shared" si="41"/>
        <v>0</v>
      </c>
      <c r="BS33" s="249">
        <f t="shared" si="42"/>
        <v>0</v>
      </c>
      <c r="BT33" s="250">
        <f t="shared" si="43"/>
        <v>0</v>
      </c>
      <c r="BU33" s="249">
        <f t="shared" si="44"/>
        <v>0</v>
      </c>
      <c r="BV33" s="251">
        <f t="shared" si="45"/>
        <v>0</v>
      </c>
      <c r="BW33" s="249">
        <f t="shared" si="46"/>
        <v>0</v>
      </c>
      <c r="BX33" s="249">
        <f t="shared" si="47"/>
        <v>0</v>
      </c>
      <c r="BY33" s="249">
        <f t="shared" si="48"/>
        <v>0</v>
      </c>
      <c r="BZ33" s="249">
        <f t="shared" si="49"/>
        <v>0</v>
      </c>
      <c r="CA33" s="249">
        <f t="shared" si="50"/>
        <v>0</v>
      </c>
      <c r="CB33" s="250">
        <f t="shared" si="51"/>
        <v>0</v>
      </c>
      <c r="CC33" s="249">
        <f t="shared" si="52"/>
        <v>0</v>
      </c>
      <c r="CD33" s="249">
        <f t="shared" si="53"/>
        <v>0</v>
      </c>
      <c r="CE33" s="249">
        <f t="shared" si="54"/>
        <v>0</v>
      </c>
      <c r="CF33" s="249">
        <f t="shared" si="55"/>
        <v>0</v>
      </c>
      <c r="CG33" s="250">
        <f t="shared" si="56"/>
        <v>0</v>
      </c>
      <c r="CH33" s="249">
        <f t="shared" si="57"/>
        <v>0</v>
      </c>
      <c r="CI33" s="249">
        <f t="shared" si="58"/>
        <v>0</v>
      </c>
      <c r="CJ33" s="249">
        <f t="shared" si="59"/>
        <v>0</v>
      </c>
      <c r="CK33" s="249">
        <f t="shared" si="60"/>
        <v>0</v>
      </c>
      <c r="CL33" s="250">
        <f t="shared" si="61"/>
        <v>0</v>
      </c>
      <c r="CM33" s="249">
        <f t="shared" si="62"/>
        <v>0</v>
      </c>
      <c r="CN33" s="249">
        <f t="shared" si="63"/>
        <v>0</v>
      </c>
      <c r="CO33" s="249">
        <f t="shared" si="64"/>
        <v>0</v>
      </c>
      <c r="CP33" s="249">
        <f t="shared" si="65"/>
        <v>0</v>
      </c>
      <c r="CQ33" s="250">
        <f t="shared" si="66"/>
        <v>0</v>
      </c>
      <c r="CR33" s="249">
        <f t="shared" si="67"/>
        <v>0</v>
      </c>
      <c r="CS33" s="249">
        <f t="shared" si="68"/>
        <v>0</v>
      </c>
      <c r="CT33" s="250">
        <f t="shared" si="69"/>
        <v>0</v>
      </c>
      <c r="CU33" s="249">
        <f t="shared" si="70"/>
        <v>0</v>
      </c>
      <c r="CV33" s="249">
        <f t="shared" si="71"/>
        <v>0</v>
      </c>
      <c r="CW33" s="250">
        <f t="shared" si="72"/>
        <v>0</v>
      </c>
      <c r="CX33" s="249">
        <f t="shared" si="73"/>
        <v>0</v>
      </c>
      <c r="CY33" s="249">
        <f t="shared" si="74"/>
        <v>0</v>
      </c>
      <c r="CZ33" s="250">
        <f t="shared" si="75"/>
        <v>0</v>
      </c>
      <c r="DA33" s="249">
        <f t="shared" si="76"/>
        <v>0</v>
      </c>
      <c r="DB33" s="249">
        <f t="shared" si="77"/>
        <v>0</v>
      </c>
      <c r="DC33" s="250">
        <f t="shared" si="78"/>
        <v>0</v>
      </c>
      <c r="DD33" s="249">
        <f t="shared" si="79"/>
        <v>0</v>
      </c>
      <c r="DE33" s="249">
        <f t="shared" si="80"/>
        <v>0</v>
      </c>
      <c r="DF33" s="249">
        <f t="shared" si="81"/>
        <v>0</v>
      </c>
      <c r="DG33" s="249">
        <f t="shared" si="82"/>
        <v>0</v>
      </c>
      <c r="DH33" s="250">
        <f t="shared" si="83"/>
        <v>0</v>
      </c>
      <c r="DI33" s="249">
        <f t="shared" si="84"/>
        <v>0</v>
      </c>
      <c r="DJ33" s="249">
        <f t="shared" si="85"/>
        <v>0</v>
      </c>
      <c r="DK33" s="249">
        <f t="shared" si="86"/>
        <v>0</v>
      </c>
      <c r="DL33" s="249">
        <f t="shared" si="87"/>
        <v>0</v>
      </c>
      <c r="DM33" s="250">
        <f t="shared" si="88"/>
        <v>0</v>
      </c>
      <c r="DN33" s="249">
        <f t="shared" si="89"/>
        <v>0</v>
      </c>
      <c r="DO33" s="249">
        <f t="shared" si="90"/>
        <v>0</v>
      </c>
      <c r="DP33" s="249">
        <f t="shared" si="91"/>
        <v>0</v>
      </c>
      <c r="DQ33" s="249">
        <f t="shared" si="92"/>
        <v>0</v>
      </c>
      <c r="DR33" s="250">
        <f t="shared" si="93"/>
        <v>0</v>
      </c>
      <c r="DS33" s="249">
        <f t="shared" si="94"/>
        <v>0</v>
      </c>
      <c r="DT33" s="249">
        <f t="shared" si="95"/>
        <v>0</v>
      </c>
      <c r="DU33" s="249">
        <f t="shared" si="96"/>
        <v>0</v>
      </c>
      <c r="DV33" s="249">
        <f t="shared" si="97"/>
        <v>0</v>
      </c>
      <c r="DW33" s="250">
        <f t="shared" si="98"/>
        <v>0</v>
      </c>
      <c r="DX33" s="249">
        <f t="shared" si="99"/>
        <v>0</v>
      </c>
      <c r="DY33" s="249">
        <f t="shared" si="100"/>
        <v>0</v>
      </c>
      <c r="DZ33" s="250">
        <f t="shared" si="101"/>
        <v>0</v>
      </c>
      <c r="EA33" s="249">
        <f t="shared" si="102"/>
        <v>0</v>
      </c>
      <c r="EB33" s="249">
        <f t="shared" si="103"/>
        <v>0</v>
      </c>
      <c r="EC33" s="250">
        <f t="shared" si="104"/>
        <v>0</v>
      </c>
      <c r="ED33" s="249">
        <f t="shared" si="105"/>
        <v>0</v>
      </c>
      <c r="EE33" s="249">
        <f t="shared" si="106"/>
        <v>0</v>
      </c>
      <c r="EF33" s="250">
        <f t="shared" si="107"/>
        <v>0</v>
      </c>
      <c r="EG33" s="249">
        <f t="shared" si="108"/>
        <v>0</v>
      </c>
      <c r="EH33" s="249">
        <f t="shared" si="109"/>
        <v>0</v>
      </c>
      <c r="EI33" s="250">
        <f t="shared" si="110"/>
        <v>0</v>
      </c>
      <c r="EJ33" s="249">
        <f t="shared" si="111"/>
        <v>0</v>
      </c>
      <c r="EK33" s="249">
        <f t="shared" si="112"/>
        <v>0</v>
      </c>
      <c r="EL33" s="249">
        <f t="shared" si="113"/>
        <v>0</v>
      </c>
      <c r="EM33" s="249">
        <f t="shared" si="114"/>
        <v>0</v>
      </c>
      <c r="EN33" s="250">
        <f t="shared" si="115"/>
        <v>0</v>
      </c>
      <c r="EO33" s="249">
        <f t="shared" si="116"/>
        <v>0</v>
      </c>
      <c r="EP33" s="249">
        <f t="shared" si="117"/>
        <v>0</v>
      </c>
      <c r="EQ33" s="249">
        <f t="shared" si="118"/>
        <v>0</v>
      </c>
      <c r="ER33" s="249">
        <f t="shared" si="119"/>
        <v>0</v>
      </c>
      <c r="ES33" s="250">
        <f t="shared" si="120"/>
        <v>0</v>
      </c>
      <c r="ET33" s="249">
        <f t="shared" si="121"/>
        <v>0</v>
      </c>
      <c r="EU33" s="249">
        <f t="shared" si="122"/>
        <v>0</v>
      </c>
      <c r="EV33" s="249">
        <f t="shared" si="123"/>
        <v>0</v>
      </c>
      <c r="EW33" s="249">
        <f t="shared" si="124"/>
        <v>0</v>
      </c>
      <c r="EX33" s="250">
        <f t="shared" si="125"/>
        <v>0</v>
      </c>
      <c r="EY33" s="249">
        <f t="shared" si="126"/>
        <v>0</v>
      </c>
      <c r="EZ33" s="249">
        <f t="shared" si="127"/>
        <v>0</v>
      </c>
      <c r="FA33" s="249">
        <f t="shared" si="128"/>
        <v>0</v>
      </c>
      <c r="FB33" s="249">
        <f t="shared" si="129"/>
        <v>0</v>
      </c>
      <c r="FC33" s="250">
        <f t="shared" si="130"/>
        <v>0</v>
      </c>
      <c r="FD33" s="249">
        <f t="shared" si="131"/>
        <v>0</v>
      </c>
      <c r="FE33" s="249">
        <f t="shared" si="132"/>
        <v>0</v>
      </c>
      <c r="FF33" s="250">
        <f t="shared" si="133"/>
        <v>0</v>
      </c>
      <c r="FG33" s="249">
        <f t="shared" si="134"/>
        <v>0</v>
      </c>
      <c r="FH33" s="249">
        <f t="shared" si="135"/>
        <v>0</v>
      </c>
      <c r="FI33" s="250">
        <f t="shared" si="136"/>
        <v>0</v>
      </c>
      <c r="FJ33" s="249">
        <f t="shared" si="137"/>
        <v>0</v>
      </c>
      <c r="FK33" s="249">
        <f t="shared" si="138"/>
        <v>0</v>
      </c>
      <c r="FL33" s="250">
        <f t="shared" si="139"/>
        <v>0</v>
      </c>
      <c r="FM33" s="249">
        <f t="shared" si="140"/>
        <v>0</v>
      </c>
      <c r="FN33" s="251">
        <f t="shared" si="141"/>
        <v>0</v>
      </c>
    </row>
    <row r="34" spans="1:170" ht="12.75" customHeight="1" x14ac:dyDescent="0.25">
      <c r="A34" s="445"/>
      <c r="B34" s="712"/>
      <c r="C34" s="252" t="s">
        <v>185</v>
      </c>
      <c r="D34" s="308"/>
      <c r="E34" s="307"/>
      <c r="F34" s="255"/>
      <c r="G34" s="256"/>
      <c r="H34" s="308"/>
      <c r="I34" s="307"/>
      <c r="J34" s="308"/>
      <c r="K34" s="315"/>
      <c r="L34" s="307"/>
      <c r="M34" s="315"/>
      <c r="N34" s="445"/>
      <c r="O34" s="45"/>
      <c r="P34" s="1"/>
      <c r="Q34" s="2"/>
      <c r="R34" s="13"/>
      <c r="S34" s="320"/>
      <c r="T34" s="321"/>
      <c r="U34" s="322"/>
      <c r="V34" s="323"/>
      <c r="W34" s="233" t="str">
        <f t="shared" si="142"/>
        <v/>
      </c>
      <c r="X34" s="330"/>
      <c r="Y34" s="248">
        <f t="shared" si="143"/>
        <v>0</v>
      </c>
      <c r="Z34" s="249">
        <f t="shared" si="0"/>
        <v>0</v>
      </c>
      <c r="AA34" s="249">
        <f t="shared" si="1"/>
        <v>0</v>
      </c>
      <c r="AB34" s="249">
        <f t="shared" si="2"/>
        <v>0</v>
      </c>
      <c r="AC34" s="249">
        <f t="shared" si="3"/>
        <v>0</v>
      </c>
      <c r="AD34" s="249">
        <f t="shared" si="4"/>
        <v>0</v>
      </c>
      <c r="AE34" s="249">
        <f t="shared" si="5"/>
        <v>0</v>
      </c>
      <c r="AF34" s="249">
        <f t="shared" si="6"/>
        <v>0</v>
      </c>
      <c r="AG34" s="249">
        <f t="shared" si="7"/>
        <v>0</v>
      </c>
      <c r="AH34" s="250" t="str">
        <f t="shared" si="8"/>
        <v/>
      </c>
      <c r="AI34" s="251" t="str">
        <f t="shared" si="9"/>
        <v/>
      </c>
      <c r="AJ34" s="249">
        <f t="shared" si="10"/>
        <v>1</v>
      </c>
      <c r="AK34" s="249">
        <f t="shared" si="11"/>
        <v>0</v>
      </c>
      <c r="AL34" s="249"/>
      <c r="AM34" s="251"/>
      <c r="AN34" s="237"/>
      <c r="AO34" s="250">
        <f t="shared" si="12"/>
        <v>0</v>
      </c>
      <c r="AP34" s="250">
        <f t="shared" si="13"/>
        <v>0</v>
      </c>
      <c r="AQ34" s="249">
        <f t="shared" si="14"/>
        <v>0</v>
      </c>
      <c r="AR34" s="249">
        <f t="shared" si="15"/>
        <v>0</v>
      </c>
      <c r="AS34" s="249">
        <f t="shared" si="16"/>
        <v>0</v>
      </c>
      <c r="AT34" s="249">
        <f t="shared" si="17"/>
        <v>0</v>
      </c>
      <c r="AU34" s="250">
        <f t="shared" si="18"/>
        <v>0</v>
      </c>
      <c r="AV34" s="249">
        <f t="shared" si="19"/>
        <v>0</v>
      </c>
      <c r="AW34" s="249">
        <f t="shared" si="20"/>
        <v>0</v>
      </c>
      <c r="AX34" s="249">
        <f t="shared" si="21"/>
        <v>0</v>
      </c>
      <c r="AY34" s="251">
        <f t="shared" si="22"/>
        <v>0</v>
      </c>
      <c r="AZ34" s="249">
        <f t="shared" si="23"/>
        <v>0</v>
      </c>
      <c r="BA34" s="250">
        <f t="shared" si="24"/>
        <v>0</v>
      </c>
      <c r="BB34" s="249">
        <f t="shared" si="25"/>
        <v>0</v>
      </c>
      <c r="BC34" s="249">
        <f t="shared" si="26"/>
        <v>0</v>
      </c>
      <c r="BD34" s="249">
        <f t="shared" si="27"/>
        <v>0</v>
      </c>
      <c r="BE34" s="249">
        <f t="shared" si="28"/>
        <v>0</v>
      </c>
      <c r="BF34" s="250">
        <f t="shared" si="29"/>
        <v>0</v>
      </c>
      <c r="BG34" s="249">
        <f t="shared" si="30"/>
        <v>0</v>
      </c>
      <c r="BH34" s="249">
        <f t="shared" si="31"/>
        <v>0</v>
      </c>
      <c r="BI34" s="249">
        <f t="shared" si="32"/>
        <v>0</v>
      </c>
      <c r="BJ34" s="249">
        <f t="shared" si="33"/>
        <v>0</v>
      </c>
      <c r="BK34" s="250">
        <f t="shared" si="34"/>
        <v>0</v>
      </c>
      <c r="BL34" s="249">
        <f t="shared" si="35"/>
        <v>0</v>
      </c>
      <c r="BM34" s="249">
        <f t="shared" si="36"/>
        <v>0</v>
      </c>
      <c r="BN34" s="250">
        <f t="shared" si="37"/>
        <v>0</v>
      </c>
      <c r="BO34" s="249">
        <f t="shared" si="38"/>
        <v>0</v>
      </c>
      <c r="BP34" s="249">
        <f t="shared" si="39"/>
        <v>0</v>
      </c>
      <c r="BQ34" s="250">
        <f t="shared" si="40"/>
        <v>0</v>
      </c>
      <c r="BR34" s="249">
        <f t="shared" si="41"/>
        <v>0</v>
      </c>
      <c r="BS34" s="249">
        <f t="shared" si="42"/>
        <v>0</v>
      </c>
      <c r="BT34" s="250">
        <f t="shared" si="43"/>
        <v>0</v>
      </c>
      <c r="BU34" s="249">
        <f t="shared" si="44"/>
        <v>0</v>
      </c>
      <c r="BV34" s="251">
        <f t="shared" si="45"/>
        <v>0</v>
      </c>
      <c r="BW34" s="249">
        <f t="shared" si="46"/>
        <v>0</v>
      </c>
      <c r="BX34" s="249">
        <f t="shared" si="47"/>
        <v>0</v>
      </c>
      <c r="BY34" s="249">
        <f t="shared" si="48"/>
        <v>0</v>
      </c>
      <c r="BZ34" s="249">
        <f t="shared" si="49"/>
        <v>0</v>
      </c>
      <c r="CA34" s="249">
        <f t="shared" si="50"/>
        <v>0</v>
      </c>
      <c r="CB34" s="250">
        <f t="shared" si="51"/>
        <v>0</v>
      </c>
      <c r="CC34" s="249">
        <f t="shared" si="52"/>
        <v>0</v>
      </c>
      <c r="CD34" s="249">
        <f t="shared" si="53"/>
        <v>0</v>
      </c>
      <c r="CE34" s="249">
        <f t="shared" si="54"/>
        <v>0</v>
      </c>
      <c r="CF34" s="249">
        <f t="shared" si="55"/>
        <v>0</v>
      </c>
      <c r="CG34" s="250">
        <f t="shared" si="56"/>
        <v>0</v>
      </c>
      <c r="CH34" s="249">
        <f t="shared" si="57"/>
        <v>0</v>
      </c>
      <c r="CI34" s="249">
        <f t="shared" si="58"/>
        <v>0</v>
      </c>
      <c r="CJ34" s="249">
        <f t="shared" si="59"/>
        <v>0</v>
      </c>
      <c r="CK34" s="249">
        <f t="shared" si="60"/>
        <v>0</v>
      </c>
      <c r="CL34" s="250">
        <f t="shared" si="61"/>
        <v>0</v>
      </c>
      <c r="CM34" s="249">
        <f t="shared" si="62"/>
        <v>0</v>
      </c>
      <c r="CN34" s="249">
        <f t="shared" si="63"/>
        <v>0</v>
      </c>
      <c r="CO34" s="249">
        <f t="shared" si="64"/>
        <v>0</v>
      </c>
      <c r="CP34" s="249">
        <f t="shared" si="65"/>
        <v>0</v>
      </c>
      <c r="CQ34" s="250">
        <f t="shared" si="66"/>
        <v>0</v>
      </c>
      <c r="CR34" s="249">
        <f t="shared" si="67"/>
        <v>0</v>
      </c>
      <c r="CS34" s="249">
        <f t="shared" si="68"/>
        <v>0</v>
      </c>
      <c r="CT34" s="250">
        <f t="shared" si="69"/>
        <v>0</v>
      </c>
      <c r="CU34" s="249">
        <f t="shared" si="70"/>
        <v>0</v>
      </c>
      <c r="CV34" s="249">
        <f t="shared" si="71"/>
        <v>0</v>
      </c>
      <c r="CW34" s="250">
        <f t="shared" si="72"/>
        <v>0</v>
      </c>
      <c r="CX34" s="249">
        <f t="shared" si="73"/>
        <v>0</v>
      </c>
      <c r="CY34" s="249">
        <f t="shared" si="74"/>
        <v>0</v>
      </c>
      <c r="CZ34" s="250">
        <f t="shared" si="75"/>
        <v>0</v>
      </c>
      <c r="DA34" s="249">
        <f t="shared" si="76"/>
        <v>0</v>
      </c>
      <c r="DB34" s="249">
        <f t="shared" si="77"/>
        <v>0</v>
      </c>
      <c r="DC34" s="250">
        <f t="shared" si="78"/>
        <v>0</v>
      </c>
      <c r="DD34" s="249">
        <f t="shared" si="79"/>
        <v>0</v>
      </c>
      <c r="DE34" s="249">
        <f t="shared" si="80"/>
        <v>0</v>
      </c>
      <c r="DF34" s="249">
        <f t="shared" si="81"/>
        <v>0</v>
      </c>
      <c r="DG34" s="249">
        <f t="shared" si="82"/>
        <v>0</v>
      </c>
      <c r="DH34" s="250">
        <f t="shared" si="83"/>
        <v>0</v>
      </c>
      <c r="DI34" s="249">
        <f t="shared" si="84"/>
        <v>0</v>
      </c>
      <c r="DJ34" s="249">
        <f t="shared" si="85"/>
        <v>0</v>
      </c>
      <c r="DK34" s="249">
        <f t="shared" si="86"/>
        <v>0</v>
      </c>
      <c r="DL34" s="249">
        <f t="shared" si="87"/>
        <v>0</v>
      </c>
      <c r="DM34" s="250">
        <f t="shared" si="88"/>
        <v>0</v>
      </c>
      <c r="DN34" s="249">
        <f t="shared" si="89"/>
        <v>0</v>
      </c>
      <c r="DO34" s="249">
        <f t="shared" si="90"/>
        <v>0</v>
      </c>
      <c r="DP34" s="249">
        <f t="shared" si="91"/>
        <v>0</v>
      </c>
      <c r="DQ34" s="249">
        <f t="shared" si="92"/>
        <v>0</v>
      </c>
      <c r="DR34" s="250">
        <f t="shared" si="93"/>
        <v>0</v>
      </c>
      <c r="DS34" s="249">
        <f t="shared" si="94"/>
        <v>0</v>
      </c>
      <c r="DT34" s="249">
        <f t="shared" si="95"/>
        <v>0</v>
      </c>
      <c r="DU34" s="249">
        <f t="shared" si="96"/>
        <v>0</v>
      </c>
      <c r="DV34" s="249">
        <f t="shared" si="97"/>
        <v>0</v>
      </c>
      <c r="DW34" s="250">
        <f t="shared" si="98"/>
        <v>0</v>
      </c>
      <c r="DX34" s="249">
        <f t="shared" si="99"/>
        <v>0</v>
      </c>
      <c r="DY34" s="249">
        <f t="shared" si="100"/>
        <v>0</v>
      </c>
      <c r="DZ34" s="250">
        <f t="shared" si="101"/>
        <v>0</v>
      </c>
      <c r="EA34" s="249">
        <f t="shared" si="102"/>
        <v>0</v>
      </c>
      <c r="EB34" s="249">
        <f t="shared" si="103"/>
        <v>0</v>
      </c>
      <c r="EC34" s="250">
        <f t="shared" si="104"/>
        <v>0</v>
      </c>
      <c r="ED34" s="249">
        <f t="shared" si="105"/>
        <v>0</v>
      </c>
      <c r="EE34" s="249">
        <f t="shared" si="106"/>
        <v>0</v>
      </c>
      <c r="EF34" s="250">
        <f t="shared" si="107"/>
        <v>0</v>
      </c>
      <c r="EG34" s="249">
        <f t="shared" si="108"/>
        <v>0</v>
      </c>
      <c r="EH34" s="249">
        <f t="shared" si="109"/>
        <v>0</v>
      </c>
      <c r="EI34" s="250">
        <f t="shared" si="110"/>
        <v>0</v>
      </c>
      <c r="EJ34" s="249">
        <f t="shared" si="111"/>
        <v>0</v>
      </c>
      <c r="EK34" s="249">
        <f t="shared" si="112"/>
        <v>0</v>
      </c>
      <c r="EL34" s="249">
        <f t="shared" si="113"/>
        <v>0</v>
      </c>
      <c r="EM34" s="249">
        <f t="shared" si="114"/>
        <v>0</v>
      </c>
      <c r="EN34" s="250">
        <f t="shared" si="115"/>
        <v>0</v>
      </c>
      <c r="EO34" s="249">
        <f t="shared" si="116"/>
        <v>0</v>
      </c>
      <c r="EP34" s="249">
        <f t="shared" si="117"/>
        <v>0</v>
      </c>
      <c r="EQ34" s="249">
        <f t="shared" si="118"/>
        <v>0</v>
      </c>
      <c r="ER34" s="249">
        <f t="shared" si="119"/>
        <v>0</v>
      </c>
      <c r="ES34" s="250">
        <f t="shared" si="120"/>
        <v>0</v>
      </c>
      <c r="ET34" s="249">
        <f t="shared" si="121"/>
        <v>0</v>
      </c>
      <c r="EU34" s="249">
        <f t="shared" si="122"/>
        <v>0</v>
      </c>
      <c r="EV34" s="249">
        <f t="shared" si="123"/>
        <v>0</v>
      </c>
      <c r="EW34" s="249">
        <f t="shared" si="124"/>
        <v>0</v>
      </c>
      <c r="EX34" s="250">
        <f t="shared" si="125"/>
        <v>0</v>
      </c>
      <c r="EY34" s="249">
        <f t="shared" si="126"/>
        <v>0</v>
      </c>
      <c r="EZ34" s="249">
        <f t="shared" si="127"/>
        <v>0</v>
      </c>
      <c r="FA34" s="249">
        <f t="shared" si="128"/>
        <v>0</v>
      </c>
      <c r="FB34" s="249">
        <f t="shared" si="129"/>
        <v>0</v>
      </c>
      <c r="FC34" s="250">
        <f t="shared" si="130"/>
        <v>0</v>
      </c>
      <c r="FD34" s="249">
        <f t="shared" si="131"/>
        <v>0</v>
      </c>
      <c r="FE34" s="249">
        <f t="shared" si="132"/>
        <v>0</v>
      </c>
      <c r="FF34" s="250">
        <f t="shared" si="133"/>
        <v>0</v>
      </c>
      <c r="FG34" s="249">
        <f t="shared" si="134"/>
        <v>0</v>
      </c>
      <c r="FH34" s="249">
        <f t="shared" si="135"/>
        <v>0</v>
      </c>
      <c r="FI34" s="250">
        <f t="shared" si="136"/>
        <v>0</v>
      </c>
      <c r="FJ34" s="249">
        <f t="shared" si="137"/>
        <v>0</v>
      </c>
      <c r="FK34" s="249">
        <f t="shared" si="138"/>
        <v>0</v>
      </c>
      <c r="FL34" s="250">
        <f t="shared" si="139"/>
        <v>0</v>
      </c>
      <c r="FM34" s="249">
        <f t="shared" si="140"/>
        <v>0</v>
      </c>
      <c r="FN34" s="251">
        <f t="shared" si="141"/>
        <v>0</v>
      </c>
    </row>
    <row r="35" spans="1:170" ht="12.75" customHeight="1" x14ac:dyDescent="0.25">
      <c r="A35" s="445"/>
      <c r="B35" s="712"/>
      <c r="C35" s="252" t="s">
        <v>10</v>
      </c>
      <c r="D35" s="308"/>
      <c r="E35" s="307"/>
      <c r="F35" s="255"/>
      <c r="G35" s="256"/>
      <c r="H35" s="308"/>
      <c r="I35" s="307"/>
      <c r="J35" s="308"/>
      <c r="K35" s="315"/>
      <c r="L35" s="307"/>
      <c r="M35" s="315"/>
      <c r="N35" s="445"/>
      <c r="O35" s="45"/>
      <c r="P35" s="1"/>
      <c r="Q35" s="2"/>
      <c r="R35" s="13"/>
      <c r="S35" s="320"/>
      <c r="T35" s="321"/>
      <c r="U35" s="322"/>
      <c r="V35" s="323"/>
      <c r="W35" s="233" t="str">
        <f t="shared" si="142"/>
        <v/>
      </c>
      <c r="X35" s="330"/>
      <c r="Y35" s="248">
        <f t="shared" si="143"/>
        <v>0</v>
      </c>
      <c r="Z35" s="249">
        <f t="shared" si="0"/>
        <v>0</v>
      </c>
      <c r="AA35" s="249">
        <f t="shared" si="1"/>
        <v>0</v>
      </c>
      <c r="AB35" s="249">
        <f t="shared" si="2"/>
        <v>0</v>
      </c>
      <c r="AC35" s="249">
        <f t="shared" si="3"/>
        <v>0</v>
      </c>
      <c r="AD35" s="249">
        <f t="shared" si="4"/>
        <v>0</v>
      </c>
      <c r="AE35" s="249">
        <f t="shared" si="5"/>
        <v>0</v>
      </c>
      <c r="AF35" s="249">
        <f t="shared" si="6"/>
        <v>0</v>
      </c>
      <c r="AG35" s="249">
        <f t="shared" si="7"/>
        <v>0</v>
      </c>
      <c r="AH35" s="250" t="str">
        <f t="shared" si="8"/>
        <v/>
      </c>
      <c r="AI35" s="251" t="str">
        <f t="shared" si="9"/>
        <v/>
      </c>
      <c r="AJ35" s="249">
        <f t="shared" si="10"/>
        <v>1</v>
      </c>
      <c r="AK35" s="249">
        <f t="shared" si="11"/>
        <v>0</v>
      </c>
      <c r="AL35" s="249"/>
      <c r="AM35" s="251"/>
      <c r="AN35" s="237"/>
      <c r="AO35" s="250">
        <f t="shared" si="12"/>
        <v>0</v>
      </c>
      <c r="AP35" s="250">
        <f t="shared" si="13"/>
        <v>0</v>
      </c>
      <c r="AQ35" s="249">
        <f t="shared" si="14"/>
        <v>0</v>
      </c>
      <c r="AR35" s="249">
        <f t="shared" si="15"/>
        <v>0</v>
      </c>
      <c r="AS35" s="249">
        <f t="shared" si="16"/>
        <v>0</v>
      </c>
      <c r="AT35" s="249">
        <f t="shared" si="17"/>
        <v>0</v>
      </c>
      <c r="AU35" s="250">
        <f t="shared" si="18"/>
        <v>0</v>
      </c>
      <c r="AV35" s="249">
        <f t="shared" si="19"/>
        <v>0</v>
      </c>
      <c r="AW35" s="249">
        <f t="shared" si="20"/>
        <v>0</v>
      </c>
      <c r="AX35" s="249">
        <f t="shared" si="21"/>
        <v>0</v>
      </c>
      <c r="AY35" s="251">
        <f t="shared" si="22"/>
        <v>0</v>
      </c>
      <c r="AZ35" s="249">
        <f t="shared" si="23"/>
        <v>0</v>
      </c>
      <c r="BA35" s="250">
        <f t="shared" si="24"/>
        <v>0</v>
      </c>
      <c r="BB35" s="249">
        <f t="shared" si="25"/>
        <v>0</v>
      </c>
      <c r="BC35" s="249">
        <f t="shared" si="26"/>
        <v>0</v>
      </c>
      <c r="BD35" s="249">
        <f t="shared" si="27"/>
        <v>0</v>
      </c>
      <c r="BE35" s="249">
        <f t="shared" si="28"/>
        <v>0</v>
      </c>
      <c r="BF35" s="250">
        <f t="shared" si="29"/>
        <v>0</v>
      </c>
      <c r="BG35" s="249">
        <f t="shared" si="30"/>
        <v>0</v>
      </c>
      <c r="BH35" s="249">
        <f t="shared" si="31"/>
        <v>0</v>
      </c>
      <c r="BI35" s="249">
        <f t="shared" si="32"/>
        <v>0</v>
      </c>
      <c r="BJ35" s="249">
        <f t="shared" si="33"/>
        <v>0</v>
      </c>
      <c r="BK35" s="250">
        <f t="shared" si="34"/>
        <v>0</v>
      </c>
      <c r="BL35" s="249">
        <f t="shared" si="35"/>
        <v>0</v>
      </c>
      <c r="BM35" s="249">
        <f t="shared" si="36"/>
        <v>0</v>
      </c>
      <c r="BN35" s="250">
        <f t="shared" si="37"/>
        <v>0</v>
      </c>
      <c r="BO35" s="249">
        <f t="shared" si="38"/>
        <v>0</v>
      </c>
      <c r="BP35" s="249">
        <f t="shared" si="39"/>
        <v>0</v>
      </c>
      <c r="BQ35" s="250">
        <f t="shared" si="40"/>
        <v>0</v>
      </c>
      <c r="BR35" s="249">
        <f t="shared" si="41"/>
        <v>0</v>
      </c>
      <c r="BS35" s="249">
        <f t="shared" si="42"/>
        <v>0</v>
      </c>
      <c r="BT35" s="250">
        <f t="shared" si="43"/>
        <v>0</v>
      </c>
      <c r="BU35" s="249">
        <f t="shared" si="44"/>
        <v>0</v>
      </c>
      <c r="BV35" s="251">
        <f t="shared" si="45"/>
        <v>0</v>
      </c>
      <c r="BW35" s="249">
        <f t="shared" si="46"/>
        <v>0</v>
      </c>
      <c r="BX35" s="249">
        <f t="shared" si="47"/>
        <v>0</v>
      </c>
      <c r="BY35" s="249">
        <f t="shared" si="48"/>
        <v>0</v>
      </c>
      <c r="BZ35" s="249">
        <f t="shared" si="49"/>
        <v>0</v>
      </c>
      <c r="CA35" s="249">
        <f t="shared" si="50"/>
        <v>0</v>
      </c>
      <c r="CB35" s="250">
        <f t="shared" si="51"/>
        <v>0</v>
      </c>
      <c r="CC35" s="249">
        <f t="shared" si="52"/>
        <v>0</v>
      </c>
      <c r="CD35" s="249">
        <f t="shared" si="53"/>
        <v>0</v>
      </c>
      <c r="CE35" s="249">
        <f t="shared" si="54"/>
        <v>0</v>
      </c>
      <c r="CF35" s="249">
        <f t="shared" si="55"/>
        <v>0</v>
      </c>
      <c r="CG35" s="250">
        <f t="shared" si="56"/>
        <v>0</v>
      </c>
      <c r="CH35" s="249">
        <f t="shared" si="57"/>
        <v>0</v>
      </c>
      <c r="CI35" s="249">
        <f t="shared" si="58"/>
        <v>0</v>
      </c>
      <c r="CJ35" s="249">
        <f t="shared" si="59"/>
        <v>0</v>
      </c>
      <c r="CK35" s="249">
        <f t="shared" si="60"/>
        <v>0</v>
      </c>
      <c r="CL35" s="250">
        <f t="shared" si="61"/>
        <v>0</v>
      </c>
      <c r="CM35" s="249">
        <f t="shared" si="62"/>
        <v>0</v>
      </c>
      <c r="CN35" s="249">
        <f t="shared" si="63"/>
        <v>0</v>
      </c>
      <c r="CO35" s="249">
        <f t="shared" si="64"/>
        <v>0</v>
      </c>
      <c r="CP35" s="249">
        <f t="shared" si="65"/>
        <v>0</v>
      </c>
      <c r="CQ35" s="250">
        <f t="shared" si="66"/>
        <v>0</v>
      </c>
      <c r="CR35" s="249">
        <f t="shared" si="67"/>
        <v>0</v>
      </c>
      <c r="CS35" s="249">
        <f t="shared" si="68"/>
        <v>0</v>
      </c>
      <c r="CT35" s="250">
        <f t="shared" si="69"/>
        <v>0</v>
      </c>
      <c r="CU35" s="249">
        <f t="shared" si="70"/>
        <v>0</v>
      </c>
      <c r="CV35" s="249">
        <f t="shared" si="71"/>
        <v>0</v>
      </c>
      <c r="CW35" s="250">
        <f t="shared" si="72"/>
        <v>0</v>
      </c>
      <c r="CX35" s="249">
        <f t="shared" si="73"/>
        <v>0</v>
      </c>
      <c r="CY35" s="249">
        <f t="shared" si="74"/>
        <v>0</v>
      </c>
      <c r="CZ35" s="250">
        <f t="shared" si="75"/>
        <v>0</v>
      </c>
      <c r="DA35" s="249">
        <f t="shared" si="76"/>
        <v>0</v>
      </c>
      <c r="DB35" s="249">
        <f t="shared" si="77"/>
        <v>0</v>
      </c>
      <c r="DC35" s="250">
        <f t="shared" si="78"/>
        <v>0</v>
      </c>
      <c r="DD35" s="249">
        <f t="shared" si="79"/>
        <v>0</v>
      </c>
      <c r="DE35" s="249">
        <f t="shared" si="80"/>
        <v>0</v>
      </c>
      <c r="DF35" s="249">
        <f t="shared" si="81"/>
        <v>0</v>
      </c>
      <c r="DG35" s="249">
        <f t="shared" si="82"/>
        <v>0</v>
      </c>
      <c r="DH35" s="250">
        <f t="shared" si="83"/>
        <v>0</v>
      </c>
      <c r="DI35" s="249">
        <f t="shared" si="84"/>
        <v>0</v>
      </c>
      <c r="DJ35" s="249">
        <f t="shared" si="85"/>
        <v>0</v>
      </c>
      <c r="DK35" s="249">
        <f t="shared" si="86"/>
        <v>0</v>
      </c>
      <c r="DL35" s="249">
        <f t="shared" si="87"/>
        <v>0</v>
      </c>
      <c r="DM35" s="250">
        <f t="shared" si="88"/>
        <v>0</v>
      </c>
      <c r="DN35" s="249">
        <f t="shared" si="89"/>
        <v>0</v>
      </c>
      <c r="DO35" s="249">
        <f t="shared" si="90"/>
        <v>0</v>
      </c>
      <c r="DP35" s="249">
        <f t="shared" si="91"/>
        <v>0</v>
      </c>
      <c r="DQ35" s="249">
        <f t="shared" si="92"/>
        <v>0</v>
      </c>
      <c r="DR35" s="250">
        <f t="shared" si="93"/>
        <v>0</v>
      </c>
      <c r="DS35" s="249">
        <f t="shared" si="94"/>
        <v>0</v>
      </c>
      <c r="DT35" s="249">
        <f t="shared" si="95"/>
        <v>0</v>
      </c>
      <c r="DU35" s="249">
        <f t="shared" si="96"/>
        <v>0</v>
      </c>
      <c r="DV35" s="249">
        <f t="shared" si="97"/>
        <v>0</v>
      </c>
      <c r="DW35" s="250">
        <f t="shared" si="98"/>
        <v>0</v>
      </c>
      <c r="DX35" s="249">
        <f t="shared" si="99"/>
        <v>0</v>
      </c>
      <c r="DY35" s="249">
        <f t="shared" si="100"/>
        <v>0</v>
      </c>
      <c r="DZ35" s="250">
        <f t="shared" si="101"/>
        <v>0</v>
      </c>
      <c r="EA35" s="249">
        <f t="shared" si="102"/>
        <v>0</v>
      </c>
      <c r="EB35" s="249">
        <f t="shared" si="103"/>
        <v>0</v>
      </c>
      <c r="EC35" s="250">
        <f t="shared" si="104"/>
        <v>0</v>
      </c>
      <c r="ED35" s="249">
        <f t="shared" si="105"/>
        <v>0</v>
      </c>
      <c r="EE35" s="249">
        <f t="shared" si="106"/>
        <v>0</v>
      </c>
      <c r="EF35" s="250">
        <f t="shared" si="107"/>
        <v>0</v>
      </c>
      <c r="EG35" s="249">
        <f t="shared" si="108"/>
        <v>0</v>
      </c>
      <c r="EH35" s="249">
        <f t="shared" si="109"/>
        <v>0</v>
      </c>
      <c r="EI35" s="250">
        <f t="shared" si="110"/>
        <v>0</v>
      </c>
      <c r="EJ35" s="249">
        <f t="shared" si="111"/>
        <v>0</v>
      </c>
      <c r="EK35" s="249">
        <f t="shared" si="112"/>
        <v>0</v>
      </c>
      <c r="EL35" s="249">
        <f t="shared" si="113"/>
        <v>0</v>
      </c>
      <c r="EM35" s="249">
        <f t="shared" si="114"/>
        <v>0</v>
      </c>
      <c r="EN35" s="250">
        <f t="shared" si="115"/>
        <v>0</v>
      </c>
      <c r="EO35" s="249">
        <f t="shared" si="116"/>
        <v>0</v>
      </c>
      <c r="EP35" s="249">
        <f t="shared" si="117"/>
        <v>0</v>
      </c>
      <c r="EQ35" s="249">
        <f t="shared" si="118"/>
        <v>0</v>
      </c>
      <c r="ER35" s="249">
        <f t="shared" si="119"/>
        <v>0</v>
      </c>
      <c r="ES35" s="250">
        <f t="shared" si="120"/>
        <v>0</v>
      </c>
      <c r="ET35" s="249">
        <f t="shared" si="121"/>
        <v>0</v>
      </c>
      <c r="EU35" s="249">
        <f t="shared" si="122"/>
        <v>0</v>
      </c>
      <c r="EV35" s="249">
        <f t="shared" si="123"/>
        <v>0</v>
      </c>
      <c r="EW35" s="249">
        <f t="shared" si="124"/>
        <v>0</v>
      </c>
      <c r="EX35" s="250">
        <f t="shared" si="125"/>
        <v>0</v>
      </c>
      <c r="EY35" s="249">
        <f t="shared" si="126"/>
        <v>0</v>
      </c>
      <c r="EZ35" s="249">
        <f t="shared" si="127"/>
        <v>0</v>
      </c>
      <c r="FA35" s="249">
        <f t="shared" si="128"/>
        <v>0</v>
      </c>
      <c r="FB35" s="249">
        <f t="shared" si="129"/>
        <v>0</v>
      </c>
      <c r="FC35" s="250">
        <f t="shared" si="130"/>
        <v>0</v>
      </c>
      <c r="FD35" s="249">
        <f t="shared" si="131"/>
        <v>0</v>
      </c>
      <c r="FE35" s="249">
        <f t="shared" si="132"/>
        <v>0</v>
      </c>
      <c r="FF35" s="250">
        <f t="shared" si="133"/>
        <v>0</v>
      </c>
      <c r="FG35" s="249">
        <f t="shared" si="134"/>
        <v>0</v>
      </c>
      <c r="FH35" s="249">
        <f t="shared" si="135"/>
        <v>0</v>
      </c>
      <c r="FI35" s="250">
        <f t="shared" si="136"/>
        <v>0</v>
      </c>
      <c r="FJ35" s="249">
        <f t="shared" si="137"/>
        <v>0</v>
      </c>
      <c r="FK35" s="249">
        <f t="shared" si="138"/>
        <v>0</v>
      </c>
      <c r="FL35" s="250">
        <f t="shared" si="139"/>
        <v>0</v>
      </c>
      <c r="FM35" s="249">
        <f t="shared" si="140"/>
        <v>0</v>
      </c>
      <c r="FN35" s="251">
        <f t="shared" si="141"/>
        <v>0</v>
      </c>
    </row>
    <row r="36" spans="1:170" ht="12.75" customHeight="1" x14ac:dyDescent="0.25">
      <c r="A36" s="445"/>
      <c r="B36" s="712"/>
      <c r="C36" s="252" t="s">
        <v>40</v>
      </c>
      <c r="D36" s="308"/>
      <c r="E36" s="307"/>
      <c r="F36" s="255"/>
      <c r="G36" s="256"/>
      <c r="H36" s="308"/>
      <c r="I36" s="307"/>
      <c r="J36" s="255"/>
      <c r="K36" s="256"/>
      <c r="L36" s="270"/>
      <c r="M36" s="256"/>
      <c r="N36" s="445"/>
      <c r="O36" s="45"/>
      <c r="P36" s="1"/>
      <c r="Q36" s="2"/>
      <c r="R36" s="13"/>
      <c r="S36" s="320"/>
      <c r="T36" s="321"/>
      <c r="U36" s="322"/>
      <c r="V36" s="323"/>
      <c r="W36" s="233" t="str">
        <f t="shared" si="142"/>
        <v/>
      </c>
      <c r="X36" s="330"/>
      <c r="Y36" s="248">
        <f t="shared" si="143"/>
        <v>0</v>
      </c>
      <c r="Z36" s="249">
        <f t="shared" si="0"/>
        <v>0</v>
      </c>
      <c r="AA36" s="249">
        <f t="shared" si="1"/>
        <v>0</v>
      </c>
      <c r="AB36" s="249">
        <f t="shared" si="2"/>
        <v>0</v>
      </c>
      <c r="AC36" s="249">
        <f t="shared" si="3"/>
        <v>0</v>
      </c>
      <c r="AD36" s="249">
        <f t="shared" si="4"/>
        <v>0</v>
      </c>
      <c r="AE36" s="249">
        <f t="shared" si="5"/>
        <v>0</v>
      </c>
      <c r="AF36" s="249">
        <f t="shared" si="6"/>
        <v>0</v>
      </c>
      <c r="AG36" s="249">
        <f t="shared" si="7"/>
        <v>0</v>
      </c>
      <c r="AH36" s="250" t="str">
        <f t="shared" si="8"/>
        <v/>
      </c>
      <c r="AI36" s="251" t="str">
        <f t="shared" si="9"/>
        <v/>
      </c>
      <c r="AJ36" s="249">
        <f t="shared" si="10"/>
        <v>1</v>
      </c>
      <c r="AK36" s="249">
        <f t="shared" si="11"/>
        <v>0</v>
      </c>
      <c r="AL36" s="249"/>
      <c r="AM36" s="251"/>
      <c r="AN36" s="237"/>
      <c r="AO36" s="250">
        <f t="shared" si="12"/>
        <v>0</v>
      </c>
      <c r="AP36" s="250">
        <f t="shared" si="13"/>
        <v>0</v>
      </c>
      <c r="AQ36" s="249">
        <f t="shared" si="14"/>
        <v>0</v>
      </c>
      <c r="AR36" s="249">
        <f t="shared" si="15"/>
        <v>0</v>
      </c>
      <c r="AS36" s="249">
        <f t="shared" si="16"/>
        <v>0</v>
      </c>
      <c r="AT36" s="249">
        <f t="shared" si="17"/>
        <v>0</v>
      </c>
      <c r="AU36" s="250">
        <f t="shared" si="18"/>
        <v>0</v>
      </c>
      <c r="AV36" s="249">
        <f t="shared" si="19"/>
        <v>0</v>
      </c>
      <c r="AW36" s="249">
        <f t="shared" si="20"/>
        <v>0</v>
      </c>
      <c r="AX36" s="249">
        <f t="shared" si="21"/>
        <v>0</v>
      </c>
      <c r="AY36" s="251">
        <f t="shared" si="22"/>
        <v>0</v>
      </c>
      <c r="AZ36" s="249">
        <f t="shared" si="23"/>
        <v>0</v>
      </c>
      <c r="BA36" s="250">
        <f t="shared" si="24"/>
        <v>0</v>
      </c>
      <c r="BB36" s="249">
        <f t="shared" si="25"/>
        <v>0</v>
      </c>
      <c r="BC36" s="249">
        <f t="shared" si="26"/>
        <v>0</v>
      </c>
      <c r="BD36" s="249">
        <f t="shared" si="27"/>
        <v>0</v>
      </c>
      <c r="BE36" s="249">
        <f t="shared" si="28"/>
        <v>0</v>
      </c>
      <c r="BF36" s="250">
        <f t="shared" si="29"/>
        <v>0</v>
      </c>
      <c r="BG36" s="249">
        <f t="shared" si="30"/>
        <v>0</v>
      </c>
      <c r="BH36" s="249">
        <f t="shared" si="31"/>
        <v>0</v>
      </c>
      <c r="BI36" s="249">
        <f t="shared" si="32"/>
        <v>0</v>
      </c>
      <c r="BJ36" s="249">
        <f t="shared" si="33"/>
        <v>0</v>
      </c>
      <c r="BK36" s="250">
        <f t="shared" si="34"/>
        <v>0</v>
      </c>
      <c r="BL36" s="249">
        <f t="shared" si="35"/>
        <v>0</v>
      </c>
      <c r="BM36" s="249">
        <f t="shared" si="36"/>
        <v>0</v>
      </c>
      <c r="BN36" s="250">
        <f t="shared" si="37"/>
        <v>0</v>
      </c>
      <c r="BO36" s="249">
        <f t="shared" si="38"/>
        <v>0</v>
      </c>
      <c r="BP36" s="249">
        <f t="shared" si="39"/>
        <v>0</v>
      </c>
      <c r="BQ36" s="250">
        <f t="shared" si="40"/>
        <v>0</v>
      </c>
      <c r="BR36" s="249">
        <f t="shared" si="41"/>
        <v>0</v>
      </c>
      <c r="BS36" s="249">
        <f t="shared" si="42"/>
        <v>0</v>
      </c>
      <c r="BT36" s="250">
        <f t="shared" si="43"/>
        <v>0</v>
      </c>
      <c r="BU36" s="249">
        <f t="shared" si="44"/>
        <v>0</v>
      </c>
      <c r="BV36" s="251">
        <f t="shared" si="45"/>
        <v>0</v>
      </c>
      <c r="BW36" s="249">
        <f t="shared" si="46"/>
        <v>0</v>
      </c>
      <c r="BX36" s="249">
        <f t="shared" si="47"/>
        <v>0</v>
      </c>
      <c r="BY36" s="249">
        <f t="shared" si="48"/>
        <v>0</v>
      </c>
      <c r="BZ36" s="249">
        <f t="shared" si="49"/>
        <v>0</v>
      </c>
      <c r="CA36" s="249">
        <f t="shared" si="50"/>
        <v>0</v>
      </c>
      <c r="CB36" s="250">
        <f t="shared" si="51"/>
        <v>0</v>
      </c>
      <c r="CC36" s="249">
        <f t="shared" si="52"/>
        <v>0</v>
      </c>
      <c r="CD36" s="249">
        <f t="shared" si="53"/>
        <v>0</v>
      </c>
      <c r="CE36" s="249">
        <f t="shared" si="54"/>
        <v>0</v>
      </c>
      <c r="CF36" s="249">
        <f t="shared" si="55"/>
        <v>0</v>
      </c>
      <c r="CG36" s="250">
        <f t="shared" si="56"/>
        <v>0</v>
      </c>
      <c r="CH36" s="249">
        <f t="shared" si="57"/>
        <v>0</v>
      </c>
      <c r="CI36" s="249">
        <f t="shared" si="58"/>
        <v>0</v>
      </c>
      <c r="CJ36" s="249">
        <f t="shared" si="59"/>
        <v>0</v>
      </c>
      <c r="CK36" s="249">
        <f t="shared" si="60"/>
        <v>0</v>
      </c>
      <c r="CL36" s="250">
        <f t="shared" si="61"/>
        <v>0</v>
      </c>
      <c r="CM36" s="249">
        <f t="shared" si="62"/>
        <v>0</v>
      </c>
      <c r="CN36" s="249">
        <f t="shared" si="63"/>
        <v>0</v>
      </c>
      <c r="CO36" s="249">
        <f t="shared" si="64"/>
        <v>0</v>
      </c>
      <c r="CP36" s="249">
        <f t="shared" si="65"/>
        <v>0</v>
      </c>
      <c r="CQ36" s="250">
        <f t="shared" si="66"/>
        <v>0</v>
      </c>
      <c r="CR36" s="249">
        <f t="shared" si="67"/>
        <v>0</v>
      </c>
      <c r="CS36" s="249">
        <f t="shared" si="68"/>
        <v>0</v>
      </c>
      <c r="CT36" s="250">
        <f t="shared" si="69"/>
        <v>0</v>
      </c>
      <c r="CU36" s="249">
        <f t="shared" si="70"/>
        <v>0</v>
      </c>
      <c r="CV36" s="249">
        <f t="shared" si="71"/>
        <v>0</v>
      </c>
      <c r="CW36" s="250">
        <f t="shared" si="72"/>
        <v>0</v>
      </c>
      <c r="CX36" s="249">
        <f t="shared" si="73"/>
        <v>0</v>
      </c>
      <c r="CY36" s="249">
        <f t="shared" si="74"/>
        <v>0</v>
      </c>
      <c r="CZ36" s="250">
        <f t="shared" si="75"/>
        <v>0</v>
      </c>
      <c r="DA36" s="249">
        <f t="shared" si="76"/>
        <v>0</v>
      </c>
      <c r="DB36" s="249">
        <f t="shared" si="77"/>
        <v>0</v>
      </c>
      <c r="DC36" s="250">
        <f t="shared" si="78"/>
        <v>0</v>
      </c>
      <c r="DD36" s="249">
        <f t="shared" si="79"/>
        <v>0</v>
      </c>
      <c r="DE36" s="249">
        <f t="shared" si="80"/>
        <v>0</v>
      </c>
      <c r="DF36" s="249">
        <f t="shared" si="81"/>
        <v>0</v>
      </c>
      <c r="DG36" s="249">
        <f t="shared" si="82"/>
        <v>0</v>
      </c>
      <c r="DH36" s="250">
        <f t="shared" si="83"/>
        <v>0</v>
      </c>
      <c r="DI36" s="249">
        <f t="shared" si="84"/>
        <v>0</v>
      </c>
      <c r="DJ36" s="249">
        <f t="shared" si="85"/>
        <v>0</v>
      </c>
      <c r="DK36" s="249">
        <f t="shared" si="86"/>
        <v>0</v>
      </c>
      <c r="DL36" s="249">
        <f t="shared" si="87"/>
        <v>0</v>
      </c>
      <c r="DM36" s="250">
        <f t="shared" si="88"/>
        <v>0</v>
      </c>
      <c r="DN36" s="249">
        <f t="shared" si="89"/>
        <v>0</v>
      </c>
      <c r="DO36" s="249">
        <f t="shared" si="90"/>
        <v>0</v>
      </c>
      <c r="DP36" s="249">
        <f t="shared" si="91"/>
        <v>0</v>
      </c>
      <c r="DQ36" s="249">
        <f t="shared" si="92"/>
        <v>0</v>
      </c>
      <c r="DR36" s="250">
        <f t="shared" si="93"/>
        <v>0</v>
      </c>
      <c r="DS36" s="249">
        <f t="shared" si="94"/>
        <v>0</v>
      </c>
      <c r="DT36" s="249">
        <f t="shared" si="95"/>
        <v>0</v>
      </c>
      <c r="DU36" s="249">
        <f t="shared" si="96"/>
        <v>0</v>
      </c>
      <c r="DV36" s="249">
        <f t="shared" si="97"/>
        <v>0</v>
      </c>
      <c r="DW36" s="250">
        <f t="shared" si="98"/>
        <v>0</v>
      </c>
      <c r="DX36" s="249">
        <f t="shared" si="99"/>
        <v>0</v>
      </c>
      <c r="DY36" s="249">
        <f t="shared" si="100"/>
        <v>0</v>
      </c>
      <c r="DZ36" s="250">
        <f t="shared" si="101"/>
        <v>0</v>
      </c>
      <c r="EA36" s="249">
        <f t="shared" si="102"/>
        <v>0</v>
      </c>
      <c r="EB36" s="249">
        <f t="shared" si="103"/>
        <v>0</v>
      </c>
      <c r="EC36" s="250">
        <f t="shared" si="104"/>
        <v>0</v>
      </c>
      <c r="ED36" s="249">
        <f t="shared" si="105"/>
        <v>0</v>
      </c>
      <c r="EE36" s="249">
        <f t="shared" si="106"/>
        <v>0</v>
      </c>
      <c r="EF36" s="250">
        <f t="shared" si="107"/>
        <v>0</v>
      </c>
      <c r="EG36" s="249">
        <f t="shared" si="108"/>
        <v>0</v>
      </c>
      <c r="EH36" s="249">
        <f t="shared" si="109"/>
        <v>0</v>
      </c>
      <c r="EI36" s="250">
        <f t="shared" si="110"/>
        <v>0</v>
      </c>
      <c r="EJ36" s="249">
        <f t="shared" si="111"/>
        <v>0</v>
      </c>
      <c r="EK36" s="249">
        <f t="shared" si="112"/>
        <v>0</v>
      </c>
      <c r="EL36" s="249">
        <f t="shared" si="113"/>
        <v>0</v>
      </c>
      <c r="EM36" s="249">
        <f t="shared" si="114"/>
        <v>0</v>
      </c>
      <c r="EN36" s="250">
        <f t="shared" si="115"/>
        <v>0</v>
      </c>
      <c r="EO36" s="249">
        <f t="shared" si="116"/>
        <v>0</v>
      </c>
      <c r="EP36" s="249">
        <f t="shared" si="117"/>
        <v>0</v>
      </c>
      <c r="EQ36" s="249">
        <f t="shared" si="118"/>
        <v>0</v>
      </c>
      <c r="ER36" s="249">
        <f t="shared" si="119"/>
        <v>0</v>
      </c>
      <c r="ES36" s="250">
        <f t="shared" si="120"/>
        <v>0</v>
      </c>
      <c r="ET36" s="249">
        <f t="shared" si="121"/>
        <v>0</v>
      </c>
      <c r="EU36" s="249">
        <f t="shared" si="122"/>
        <v>0</v>
      </c>
      <c r="EV36" s="249">
        <f t="shared" si="123"/>
        <v>0</v>
      </c>
      <c r="EW36" s="249">
        <f t="shared" si="124"/>
        <v>0</v>
      </c>
      <c r="EX36" s="250">
        <f t="shared" si="125"/>
        <v>0</v>
      </c>
      <c r="EY36" s="249">
        <f t="shared" si="126"/>
        <v>0</v>
      </c>
      <c r="EZ36" s="249">
        <f t="shared" si="127"/>
        <v>0</v>
      </c>
      <c r="FA36" s="249">
        <f t="shared" si="128"/>
        <v>0</v>
      </c>
      <c r="FB36" s="249">
        <f t="shared" si="129"/>
        <v>0</v>
      </c>
      <c r="FC36" s="250">
        <f t="shared" si="130"/>
        <v>0</v>
      </c>
      <c r="FD36" s="249">
        <f t="shared" si="131"/>
        <v>0</v>
      </c>
      <c r="FE36" s="249">
        <f t="shared" si="132"/>
        <v>0</v>
      </c>
      <c r="FF36" s="250">
        <f t="shared" si="133"/>
        <v>0</v>
      </c>
      <c r="FG36" s="249">
        <f t="shared" si="134"/>
        <v>0</v>
      </c>
      <c r="FH36" s="249">
        <f t="shared" si="135"/>
        <v>0</v>
      </c>
      <c r="FI36" s="250">
        <f t="shared" si="136"/>
        <v>0</v>
      </c>
      <c r="FJ36" s="249">
        <f t="shared" si="137"/>
        <v>0</v>
      </c>
      <c r="FK36" s="249">
        <f t="shared" si="138"/>
        <v>0</v>
      </c>
      <c r="FL36" s="250">
        <f t="shared" si="139"/>
        <v>0</v>
      </c>
      <c r="FM36" s="249">
        <f t="shared" si="140"/>
        <v>0</v>
      </c>
      <c r="FN36" s="251">
        <f t="shared" si="141"/>
        <v>0</v>
      </c>
    </row>
    <row r="37" spans="1:170" ht="12.75" customHeight="1" thickBot="1" x14ac:dyDescent="0.3">
      <c r="A37" s="445"/>
      <c r="B37" s="713"/>
      <c r="C37" s="504" t="s">
        <v>41</v>
      </c>
      <c r="D37" s="507"/>
      <c r="E37" s="508"/>
      <c r="F37" s="271"/>
      <c r="G37" s="272"/>
      <c r="H37" s="507"/>
      <c r="I37" s="508"/>
      <c r="J37" s="271"/>
      <c r="K37" s="272"/>
      <c r="L37" s="273"/>
      <c r="M37" s="272"/>
      <c r="N37" s="445"/>
      <c r="O37" s="45"/>
      <c r="P37" s="1"/>
      <c r="Q37" s="2"/>
      <c r="R37" s="13"/>
      <c r="S37" s="320"/>
      <c r="T37" s="321"/>
      <c r="U37" s="322"/>
      <c r="V37" s="323"/>
      <c r="W37" s="233" t="str">
        <f t="shared" si="142"/>
        <v/>
      </c>
      <c r="X37" s="330"/>
      <c r="Y37" s="248">
        <f t="shared" si="143"/>
        <v>0</v>
      </c>
      <c r="Z37" s="249">
        <f t="shared" si="0"/>
        <v>0</v>
      </c>
      <c r="AA37" s="249">
        <f t="shared" si="1"/>
        <v>0</v>
      </c>
      <c r="AB37" s="249">
        <f t="shared" si="2"/>
        <v>0</v>
      </c>
      <c r="AC37" s="249">
        <f t="shared" si="3"/>
        <v>0</v>
      </c>
      <c r="AD37" s="249">
        <f t="shared" si="4"/>
        <v>0</v>
      </c>
      <c r="AE37" s="249">
        <f t="shared" si="5"/>
        <v>0</v>
      </c>
      <c r="AF37" s="249">
        <f t="shared" si="6"/>
        <v>0</v>
      </c>
      <c r="AG37" s="249">
        <f t="shared" si="7"/>
        <v>0</v>
      </c>
      <c r="AH37" s="250" t="str">
        <f t="shared" si="8"/>
        <v/>
      </c>
      <c r="AI37" s="251" t="str">
        <f t="shared" si="9"/>
        <v/>
      </c>
      <c r="AJ37" s="249">
        <f t="shared" si="10"/>
        <v>1</v>
      </c>
      <c r="AK37" s="249">
        <f t="shared" si="11"/>
        <v>0</v>
      </c>
      <c r="AL37" s="249"/>
      <c r="AM37" s="251"/>
      <c r="AN37" s="237"/>
      <c r="AO37" s="250">
        <f t="shared" si="12"/>
        <v>0</v>
      </c>
      <c r="AP37" s="250">
        <f t="shared" si="13"/>
        <v>0</v>
      </c>
      <c r="AQ37" s="249">
        <f t="shared" si="14"/>
        <v>0</v>
      </c>
      <c r="AR37" s="249">
        <f t="shared" si="15"/>
        <v>0</v>
      </c>
      <c r="AS37" s="249">
        <f t="shared" si="16"/>
        <v>0</v>
      </c>
      <c r="AT37" s="249">
        <f t="shared" si="17"/>
        <v>0</v>
      </c>
      <c r="AU37" s="250">
        <f t="shared" si="18"/>
        <v>0</v>
      </c>
      <c r="AV37" s="249">
        <f t="shared" si="19"/>
        <v>0</v>
      </c>
      <c r="AW37" s="249">
        <f t="shared" si="20"/>
        <v>0</v>
      </c>
      <c r="AX37" s="249">
        <f t="shared" si="21"/>
        <v>0</v>
      </c>
      <c r="AY37" s="251">
        <f t="shared" si="22"/>
        <v>0</v>
      </c>
      <c r="AZ37" s="249">
        <f t="shared" si="23"/>
        <v>0</v>
      </c>
      <c r="BA37" s="250">
        <f t="shared" si="24"/>
        <v>0</v>
      </c>
      <c r="BB37" s="249">
        <f t="shared" si="25"/>
        <v>0</v>
      </c>
      <c r="BC37" s="249">
        <f t="shared" si="26"/>
        <v>0</v>
      </c>
      <c r="BD37" s="249">
        <f t="shared" si="27"/>
        <v>0</v>
      </c>
      <c r="BE37" s="249">
        <f t="shared" si="28"/>
        <v>0</v>
      </c>
      <c r="BF37" s="250">
        <f t="shared" si="29"/>
        <v>0</v>
      </c>
      <c r="BG37" s="249">
        <f t="shared" si="30"/>
        <v>0</v>
      </c>
      <c r="BH37" s="249">
        <f t="shared" si="31"/>
        <v>0</v>
      </c>
      <c r="BI37" s="249">
        <f t="shared" si="32"/>
        <v>0</v>
      </c>
      <c r="BJ37" s="249">
        <f t="shared" si="33"/>
        <v>0</v>
      </c>
      <c r="BK37" s="250">
        <f t="shared" si="34"/>
        <v>0</v>
      </c>
      <c r="BL37" s="249">
        <f t="shared" si="35"/>
        <v>0</v>
      </c>
      <c r="BM37" s="249">
        <f t="shared" si="36"/>
        <v>0</v>
      </c>
      <c r="BN37" s="250">
        <f t="shared" si="37"/>
        <v>0</v>
      </c>
      <c r="BO37" s="249">
        <f t="shared" si="38"/>
        <v>0</v>
      </c>
      <c r="BP37" s="249">
        <f t="shared" si="39"/>
        <v>0</v>
      </c>
      <c r="BQ37" s="250">
        <f t="shared" si="40"/>
        <v>0</v>
      </c>
      <c r="BR37" s="249">
        <f t="shared" si="41"/>
        <v>0</v>
      </c>
      <c r="BS37" s="249">
        <f t="shared" si="42"/>
        <v>0</v>
      </c>
      <c r="BT37" s="250">
        <f t="shared" si="43"/>
        <v>0</v>
      </c>
      <c r="BU37" s="249">
        <f t="shared" si="44"/>
        <v>0</v>
      </c>
      <c r="BV37" s="251">
        <f t="shared" si="45"/>
        <v>0</v>
      </c>
      <c r="BW37" s="249">
        <f t="shared" si="46"/>
        <v>0</v>
      </c>
      <c r="BX37" s="249">
        <f t="shared" si="47"/>
        <v>0</v>
      </c>
      <c r="BY37" s="249">
        <f t="shared" si="48"/>
        <v>0</v>
      </c>
      <c r="BZ37" s="249">
        <f t="shared" si="49"/>
        <v>0</v>
      </c>
      <c r="CA37" s="249">
        <f t="shared" si="50"/>
        <v>0</v>
      </c>
      <c r="CB37" s="250">
        <f t="shared" si="51"/>
        <v>0</v>
      </c>
      <c r="CC37" s="249">
        <f t="shared" si="52"/>
        <v>0</v>
      </c>
      <c r="CD37" s="249">
        <f t="shared" si="53"/>
        <v>0</v>
      </c>
      <c r="CE37" s="249">
        <f t="shared" si="54"/>
        <v>0</v>
      </c>
      <c r="CF37" s="249">
        <f t="shared" si="55"/>
        <v>0</v>
      </c>
      <c r="CG37" s="250">
        <f t="shared" si="56"/>
        <v>0</v>
      </c>
      <c r="CH37" s="249">
        <f t="shared" si="57"/>
        <v>0</v>
      </c>
      <c r="CI37" s="249">
        <f t="shared" si="58"/>
        <v>0</v>
      </c>
      <c r="CJ37" s="249">
        <f t="shared" si="59"/>
        <v>0</v>
      </c>
      <c r="CK37" s="249">
        <f t="shared" si="60"/>
        <v>0</v>
      </c>
      <c r="CL37" s="250">
        <f t="shared" si="61"/>
        <v>0</v>
      </c>
      <c r="CM37" s="249">
        <f t="shared" si="62"/>
        <v>0</v>
      </c>
      <c r="CN37" s="249">
        <f t="shared" si="63"/>
        <v>0</v>
      </c>
      <c r="CO37" s="249">
        <f t="shared" si="64"/>
        <v>0</v>
      </c>
      <c r="CP37" s="249">
        <f t="shared" si="65"/>
        <v>0</v>
      </c>
      <c r="CQ37" s="250">
        <f t="shared" si="66"/>
        <v>0</v>
      </c>
      <c r="CR37" s="249">
        <f t="shared" si="67"/>
        <v>0</v>
      </c>
      <c r="CS37" s="249">
        <f t="shared" si="68"/>
        <v>0</v>
      </c>
      <c r="CT37" s="250">
        <f t="shared" si="69"/>
        <v>0</v>
      </c>
      <c r="CU37" s="249">
        <f t="shared" si="70"/>
        <v>0</v>
      </c>
      <c r="CV37" s="249">
        <f t="shared" si="71"/>
        <v>0</v>
      </c>
      <c r="CW37" s="250">
        <f t="shared" si="72"/>
        <v>0</v>
      </c>
      <c r="CX37" s="249">
        <f t="shared" si="73"/>
        <v>0</v>
      </c>
      <c r="CY37" s="249">
        <f t="shared" si="74"/>
        <v>0</v>
      </c>
      <c r="CZ37" s="250">
        <f t="shared" si="75"/>
        <v>0</v>
      </c>
      <c r="DA37" s="249">
        <f t="shared" si="76"/>
        <v>0</v>
      </c>
      <c r="DB37" s="249">
        <f t="shared" si="77"/>
        <v>0</v>
      </c>
      <c r="DC37" s="250">
        <f t="shared" si="78"/>
        <v>0</v>
      </c>
      <c r="DD37" s="249">
        <f t="shared" si="79"/>
        <v>0</v>
      </c>
      <c r="DE37" s="249">
        <f t="shared" si="80"/>
        <v>0</v>
      </c>
      <c r="DF37" s="249">
        <f t="shared" si="81"/>
        <v>0</v>
      </c>
      <c r="DG37" s="249">
        <f t="shared" si="82"/>
        <v>0</v>
      </c>
      <c r="DH37" s="250">
        <f t="shared" si="83"/>
        <v>0</v>
      </c>
      <c r="DI37" s="249">
        <f t="shared" si="84"/>
        <v>0</v>
      </c>
      <c r="DJ37" s="249">
        <f t="shared" si="85"/>
        <v>0</v>
      </c>
      <c r="DK37" s="249">
        <f t="shared" si="86"/>
        <v>0</v>
      </c>
      <c r="DL37" s="249">
        <f t="shared" si="87"/>
        <v>0</v>
      </c>
      <c r="DM37" s="250">
        <f t="shared" si="88"/>
        <v>0</v>
      </c>
      <c r="DN37" s="249">
        <f t="shared" si="89"/>
        <v>0</v>
      </c>
      <c r="DO37" s="249">
        <f t="shared" si="90"/>
        <v>0</v>
      </c>
      <c r="DP37" s="249">
        <f t="shared" si="91"/>
        <v>0</v>
      </c>
      <c r="DQ37" s="249">
        <f t="shared" si="92"/>
        <v>0</v>
      </c>
      <c r="DR37" s="250">
        <f t="shared" si="93"/>
        <v>0</v>
      </c>
      <c r="DS37" s="249">
        <f t="shared" si="94"/>
        <v>0</v>
      </c>
      <c r="DT37" s="249">
        <f t="shared" si="95"/>
        <v>0</v>
      </c>
      <c r="DU37" s="249">
        <f t="shared" si="96"/>
        <v>0</v>
      </c>
      <c r="DV37" s="249">
        <f t="shared" si="97"/>
        <v>0</v>
      </c>
      <c r="DW37" s="250">
        <f t="shared" si="98"/>
        <v>0</v>
      </c>
      <c r="DX37" s="249">
        <f t="shared" si="99"/>
        <v>0</v>
      </c>
      <c r="DY37" s="249">
        <f t="shared" si="100"/>
        <v>0</v>
      </c>
      <c r="DZ37" s="250">
        <f t="shared" si="101"/>
        <v>0</v>
      </c>
      <c r="EA37" s="249">
        <f t="shared" si="102"/>
        <v>0</v>
      </c>
      <c r="EB37" s="249">
        <f t="shared" si="103"/>
        <v>0</v>
      </c>
      <c r="EC37" s="250">
        <f t="shared" si="104"/>
        <v>0</v>
      </c>
      <c r="ED37" s="249">
        <f t="shared" si="105"/>
        <v>0</v>
      </c>
      <c r="EE37" s="249">
        <f t="shared" si="106"/>
        <v>0</v>
      </c>
      <c r="EF37" s="250">
        <f t="shared" si="107"/>
        <v>0</v>
      </c>
      <c r="EG37" s="249">
        <f t="shared" si="108"/>
        <v>0</v>
      </c>
      <c r="EH37" s="249">
        <f t="shared" si="109"/>
        <v>0</v>
      </c>
      <c r="EI37" s="250">
        <f t="shared" si="110"/>
        <v>0</v>
      </c>
      <c r="EJ37" s="249">
        <f t="shared" si="111"/>
        <v>0</v>
      </c>
      <c r="EK37" s="249">
        <f t="shared" si="112"/>
        <v>0</v>
      </c>
      <c r="EL37" s="249">
        <f t="shared" si="113"/>
        <v>0</v>
      </c>
      <c r="EM37" s="249">
        <f t="shared" si="114"/>
        <v>0</v>
      </c>
      <c r="EN37" s="250">
        <f t="shared" si="115"/>
        <v>0</v>
      </c>
      <c r="EO37" s="249">
        <f t="shared" si="116"/>
        <v>0</v>
      </c>
      <c r="EP37" s="249">
        <f t="shared" si="117"/>
        <v>0</v>
      </c>
      <c r="EQ37" s="249">
        <f t="shared" si="118"/>
        <v>0</v>
      </c>
      <c r="ER37" s="249">
        <f t="shared" si="119"/>
        <v>0</v>
      </c>
      <c r="ES37" s="250">
        <f t="shared" si="120"/>
        <v>0</v>
      </c>
      <c r="ET37" s="249">
        <f t="shared" si="121"/>
        <v>0</v>
      </c>
      <c r="EU37" s="249">
        <f t="shared" si="122"/>
        <v>0</v>
      </c>
      <c r="EV37" s="249">
        <f t="shared" si="123"/>
        <v>0</v>
      </c>
      <c r="EW37" s="249">
        <f t="shared" si="124"/>
        <v>0</v>
      </c>
      <c r="EX37" s="250">
        <f t="shared" si="125"/>
        <v>0</v>
      </c>
      <c r="EY37" s="249">
        <f t="shared" si="126"/>
        <v>0</v>
      </c>
      <c r="EZ37" s="249">
        <f t="shared" si="127"/>
        <v>0</v>
      </c>
      <c r="FA37" s="249">
        <f t="shared" si="128"/>
        <v>0</v>
      </c>
      <c r="FB37" s="249">
        <f t="shared" si="129"/>
        <v>0</v>
      </c>
      <c r="FC37" s="250">
        <f t="shared" si="130"/>
        <v>0</v>
      </c>
      <c r="FD37" s="249">
        <f t="shared" si="131"/>
        <v>0</v>
      </c>
      <c r="FE37" s="249">
        <f t="shared" si="132"/>
        <v>0</v>
      </c>
      <c r="FF37" s="250">
        <f t="shared" si="133"/>
        <v>0</v>
      </c>
      <c r="FG37" s="249">
        <f t="shared" si="134"/>
        <v>0</v>
      </c>
      <c r="FH37" s="249">
        <f t="shared" si="135"/>
        <v>0</v>
      </c>
      <c r="FI37" s="250">
        <f t="shared" si="136"/>
        <v>0</v>
      </c>
      <c r="FJ37" s="249">
        <f t="shared" si="137"/>
        <v>0</v>
      </c>
      <c r="FK37" s="249">
        <f t="shared" si="138"/>
        <v>0</v>
      </c>
      <c r="FL37" s="250">
        <f t="shared" si="139"/>
        <v>0</v>
      </c>
      <c r="FM37" s="249">
        <f t="shared" si="140"/>
        <v>0</v>
      </c>
      <c r="FN37" s="251">
        <f t="shared" si="141"/>
        <v>0</v>
      </c>
    </row>
    <row r="38" spans="1:170" ht="12.75" customHeight="1" x14ac:dyDescent="0.25">
      <c r="A38" s="445"/>
      <c r="B38" s="764" t="s">
        <v>290</v>
      </c>
      <c r="C38" s="509" t="s">
        <v>184</v>
      </c>
      <c r="D38" s="306"/>
      <c r="E38" s="313"/>
      <c r="F38" s="241"/>
      <c r="G38" s="242"/>
      <c r="H38" s="306"/>
      <c r="I38" s="313"/>
      <c r="J38" s="545"/>
      <c r="K38" s="546"/>
      <c r="L38" s="545"/>
      <c r="M38" s="546"/>
      <c r="N38" s="445"/>
      <c r="O38" s="45"/>
      <c r="P38" s="1"/>
      <c r="Q38" s="2"/>
      <c r="R38" s="13"/>
      <c r="S38" s="320"/>
      <c r="T38" s="321"/>
      <c r="U38" s="322"/>
      <c r="V38" s="323"/>
      <c r="W38" s="233"/>
      <c r="X38" s="330"/>
      <c r="Y38" s="248">
        <f t="shared" si="143"/>
        <v>0</v>
      </c>
      <c r="Z38" s="249">
        <f t="shared" si="0"/>
        <v>0</v>
      </c>
      <c r="AA38" s="249">
        <f t="shared" si="1"/>
        <v>0</v>
      </c>
      <c r="AB38" s="249">
        <f t="shared" si="2"/>
        <v>0</v>
      </c>
      <c r="AC38" s="249">
        <f t="shared" si="3"/>
        <v>0</v>
      </c>
      <c r="AD38" s="249">
        <f t="shared" si="4"/>
        <v>0</v>
      </c>
      <c r="AE38" s="249">
        <f t="shared" si="5"/>
        <v>0</v>
      </c>
      <c r="AF38" s="249">
        <f t="shared" si="6"/>
        <v>0</v>
      </c>
      <c r="AG38" s="249">
        <f t="shared" si="7"/>
        <v>0</v>
      </c>
      <c r="AH38" s="250" t="str">
        <f t="shared" si="8"/>
        <v/>
      </c>
      <c r="AI38" s="251" t="str">
        <f t="shared" si="9"/>
        <v/>
      </c>
      <c r="AJ38" s="249">
        <f t="shared" si="10"/>
        <v>1</v>
      </c>
      <c r="AK38" s="249">
        <f t="shared" si="11"/>
        <v>0</v>
      </c>
      <c r="AL38" s="249"/>
      <c r="AM38" s="251"/>
      <c r="AN38" s="237"/>
      <c r="AO38" s="250">
        <f t="shared" si="12"/>
        <v>0</v>
      </c>
      <c r="AP38" s="250">
        <f t="shared" si="13"/>
        <v>0</v>
      </c>
      <c r="AQ38" s="249">
        <f t="shared" si="14"/>
        <v>0</v>
      </c>
      <c r="AR38" s="249">
        <f t="shared" si="15"/>
        <v>0</v>
      </c>
      <c r="AS38" s="249">
        <f t="shared" si="16"/>
        <v>0</v>
      </c>
      <c r="AT38" s="249">
        <f t="shared" si="17"/>
        <v>0</v>
      </c>
      <c r="AU38" s="250">
        <f t="shared" si="18"/>
        <v>0</v>
      </c>
      <c r="AV38" s="249">
        <f t="shared" si="19"/>
        <v>0</v>
      </c>
      <c r="AW38" s="249">
        <f t="shared" si="20"/>
        <v>0</v>
      </c>
      <c r="AX38" s="249">
        <f t="shared" si="21"/>
        <v>0</v>
      </c>
      <c r="AY38" s="251">
        <f t="shared" si="22"/>
        <v>0</v>
      </c>
      <c r="AZ38" s="249">
        <f t="shared" si="23"/>
        <v>0</v>
      </c>
      <c r="BA38" s="250">
        <f t="shared" si="24"/>
        <v>0</v>
      </c>
      <c r="BB38" s="249">
        <f t="shared" si="25"/>
        <v>0</v>
      </c>
      <c r="BC38" s="249">
        <f t="shared" si="26"/>
        <v>0</v>
      </c>
      <c r="BD38" s="249">
        <f t="shared" si="27"/>
        <v>0</v>
      </c>
      <c r="BE38" s="249">
        <f t="shared" si="28"/>
        <v>0</v>
      </c>
      <c r="BF38" s="250">
        <f t="shared" si="29"/>
        <v>0</v>
      </c>
      <c r="BG38" s="249">
        <f t="shared" si="30"/>
        <v>0</v>
      </c>
      <c r="BH38" s="249">
        <f t="shared" si="31"/>
        <v>0</v>
      </c>
      <c r="BI38" s="249">
        <f t="shared" si="32"/>
        <v>0</v>
      </c>
      <c r="BJ38" s="249">
        <f t="shared" si="33"/>
        <v>0</v>
      </c>
      <c r="BK38" s="250">
        <f t="shared" si="34"/>
        <v>0</v>
      </c>
      <c r="BL38" s="249">
        <f t="shared" si="35"/>
        <v>0</v>
      </c>
      <c r="BM38" s="249">
        <f t="shared" si="36"/>
        <v>0</v>
      </c>
      <c r="BN38" s="250">
        <f t="shared" si="37"/>
        <v>0</v>
      </c>
      <c r="BO38" s="249">
        <f t="shared" si="38"/>
        <v>0</v>
      </c>
      <c r="BP38" s="249">
        <f t="shared" si="39"/>
        <v>0</v>
      </c>
      <c r="BQ38" s="250">
        <f t="shared" si="40"/>
        <v>0</v>
      </c>
      <c r="BR38" s="249">
        <f t="shared" si="41"/>
        <v>0</v>
      </c>
      <c r="BS38" s="249">
        <f t="shared" si="42"/>
        <v>0</v>
      </c>
      <c r="BT38" s="250">
        <f>IF(AND(Y38=0,T38=$P$82,U38=$U$81,V38=$V$81),O38,IF(AND(Y38=0,P38=$P$82,Q38=$Q$81,R38=$R$83,S38=$S$81),-1*O38,0))</f>
        <v>0</v>
      </c>
      <c r="BU38" s="249">
        <f>IF(AND(Y38=0,T38=$P$82,U38=$U$81,V38=$V$82),O38,IF(AND(Y38=0,P38=$P$82,Q38=$Q$81,R38=$R$83,S38=$S$82),-1*O38,0))</f>
        <v>0</v>
      </c>
      <c r="BV38" s="251">
        <f>IF(AND(Y38=0,T38=$P$82,U38=$U$81,V38=$V$83),O38,IF(AND(Y38=0,P38=$P$82,Q38=$Q$81,R38=$R$83,S38=$S$83),-1*O38,0))</f>
        <v>0</v>
      </c>
      <c r="BW38" s="249">
        <f>IF(AND(Y38=0,P38=$P$81,Q38=$Q$84,R38=$R$81,S38=$S$81),-1*O38,0)</f>
        <v>0</v>
      </c>
      <c r="BX38" s="249">
        <f>IF(AND(Y38=0,P38=$P$81,Q38=$Q$84,R38=$R$81,S38=$S$82),-1*O38,0)</f>
        <v>0</v>
      </c>
      <c r="BY38" s="249">
        <f>IF(AND(Y38=0,P38=$P$81,Q38=$Q$84,R38=$R$81,S38=$S$83),-1*O38,0)</f>
        <v>0</v>
      </c>
      <c r="BZ38" s="249">
        <f>IF(AND(Y38=0,P38=$P$81,Q38=$Q$84,R38=$R$81,S38=$S$84),-1*O38,0)</f>
        <v>0</v>
      </c>
      <c r="CA38" s="249">
        <f>IF(AND(Y38=0,P38=$P$81,Q38=$Q$84,R38=$R$81,S38=$S$85),-1*O38,0)</f>
        <v>0</v>
      </c>
      <c r="CB38" s="250">
        <f>IF(AND(Y38=0,P38=$P$81,Q38=$Q$82,R38=$R$81,S38=$S$81),-1*O38,0)</f>
        <v>0</v>
      </c>
      <c r="CC38" s="249">
        <f>IF(AND(Y38=0,P38=$P$81,Q38=$Q$82,R38=$R$81,S38=$S$82),-1*O38,0)</f>
        <v>0</v>
      </c>
      <c r="CD38" s="249">
        <f>IF(AND(Y38=0,P38=$P$81,Q38=$Q$82,R38=$R$81,S38=$S$83),-1*O38,0)</f>
        <v>0</v>
      </c>
      <c r="CE38" s="249">
        <f>IF(AND(Y38=0,P38=$P$81,Q38=$Q$82,R38=$R$81,S38=$S$84),-1*O38,0)</f>
        <v>0</v>
      </c>
      <c r="CF38" s="249">
        <f>IF(AND(Y38=0,P38=$P$81,Q38=$Q$82,R38=$R$81,S38=$S$85),-1*O38,0)</f>
        <v>0</v>
      </c>
      <c r="CG38" s="250">
        <f>IF(AND(Y38=0,P38=$P$81,Q38=$Q$83,R38=$R$81,S38=$S$81),-1*O38,0)</f>
        <v>0</v>
      </c>
      <c r="CH38" s="249">
        <f>IF(AND(Y38=0,P38=$P$81,Q38=$Q$83,R38=$R$81,S38=$S$82),-1*O38,0)</f>
        <v>0</v>
      </c>
      <c r="CI38" s="249">
        <f>IF(AND(Y38=0,P38=$P$81,Q38=$Q$83,R38=$R$81,S38=$S$83),-1*O38,0)</f>
        <v>0</v>
      </c>
      <c r="CJ38" s="249">
        <f>IF(AND(Y38=0,P38=$P$81,Q38=$Q$83,R38=$R$81,S38=$S$84),-1*O38,0)</f>
        <v>0</v>
      </c>
      <c r="CK38" s="249">
        <f>IF(AND(Y38=0,P38=$P$81,Q38=$Q$83,R38=$R$81,S38=$S$85),-1*O38,0)</f>
        <v>0</v>
      </c>
      <c r="CL38" s="250">
        <f>IF(AND(Y38=0,P38=$P$81,Q38=$Q$81,R38=$R$81,S38=$S$81),-1*O38,0)</f>
        <v>0</v>
      </c>
      <c r="CM38" s="249">
        <f>IF(AND(Y38=0,P38=$P$81,Q38=$Q$81,R38=$R$81,S38=$S$82),-1*O38,0)</f>
        <v>0</v>
      </c>
      <c r="CN38" s="249">
        <f>IF(AND(Y38=0,P38=$P$81,Q38=$Q$81,R38=$R$81,S38=$S$83),-1*O38,0)</f>
        <v>0</v>
      </c>
      <c r="CO38" s="249">
        <f>IF(AND(Y38=0,P38=$P$81,Q38=$Q$81,R38=$R$81,S38=$S$84),-1*O38,0)</f>
        <v>0</v>
      </c>
      <c r="CP38" s="249">
        <f>IF(AND(Y38=0,P38=$P$81,Q38=$Q$81,R38=$R$85,S38=$S$81),-1*O38,0)</f>
        <v>0</v>
      </c>
      <c r="CQ38" s="250">
        <f>IF(AND(Y38=0,P38=$P$82,Q38=$Q$84,R38=$R$81,S38=$S$81),-1*O38,0)</f>
        <v>0</v>
      </c>
      <c r="CR38" s="249">
        <f>IF(AND(Y38=0,P38=$P$82,Q38=$Q$84,R38=$R$81,S38=$S$82),-1*O38,0)</f>
        <v>0</v>
      </c>
      <c r="CS38" s="249">
        <f>IF(AND(Y38=0,P38=$P$82,Q38=$Q$84,R38=$R$81,S38=$S$83),-1*O38,0)</f>
        <v>0</v>
      </c>
      <c r="CT38" s="250">
        <f>IF(AND(Y38=0,P38=$P$82,Q38=$Q$82,R38=$R$81,S38=$S$81),-1*O38,0)</f>
        <v>0</v>
      </c>
      <c r="CU38" s="249">
        <f>IF(AND(Y38=0,P38=$P$82,Q38=$Q$82,R38=$R$81,S38=$S$82),-1*O38,0)</f>
        <v>0</v>
      </c>
      <c r="CV38" s="249">
        <f>IF(AND(Y38=0,P38=$P$82,Q38=$Q$82,R38=$R$81,S38=$S$83),-1*O38,0)</f>
        <v>0</v>
      </c>
      <c r="CW38" s="250">
        <f>IF(AND(Y38=0,P38=$P$82,Q38=$Q$83,R38=$R$81,S38=$S$81),-1*O38,0)</f>
        <v>0</v>
      </c>
      <c r="CX38" s="249">
        <f>IF(AND(Y38=0,P38=$P$82,Q38=$Q$82,R38=$R$81,S38=$S$82),-1*O38,0)</f>
        <v>0</v>
      </c>
      <c r="CY38" s="249">
        <f>IF(AND(Y38=0,P38=$P$82,Q38=$Q$83,R38=$R$81,S38=$S$83),-1*O38,0)</f>
        <v>0</v>
      </c>
      <c r="CZ38" s="250">
        <f>IF(AND(Y38=0,P38=$P$82,Q38=$Q$81,R38=$R$81,S38=$S$81),-1*O38,0)</f>
        <v>0</v>
      </c>
      <c r="DA38" s="249">
        <f>IF(AND(Y38=0,P38=$P$82,Q38=$Q$81,R38=$R$81,S38=$S$82),-1*O38,0)</f>
        <v>0</v>
      </c>
      <c r="DB38" s="249">
        <f>IF(AND(Y38=0,P38=$P$82,Q38=$Q$81,R38=$R$81,S38=$S$83),-1*O38,0)</f>
        <v>0</v>
      </c>
      <c r="DC38" s="250">
        <f>IF(AND(Y38=0,P38=$P$81,Q38=$Q$84,R38=$R$82,S38=$S$81),-1*O38,0)</f>
        <v>0</v>
      </c>
      <c r="DD38" s="249">
        <f>IF(AND(Y38=0,P38=$P$81,Q38=$Q$84,R38=$R$82,S38=$S$82),-1*O38,0)</f>
        <v>0</v>
      </c>
      <c r="DE38" s="249">
        <f>IF(AND(Y38=0,P38=$P$81,Q38=$Q$84,R38=$R$82,S38=$S$83),-1*O38,0)</f>
        <v>0</v>
      </c>
      <c r="DF38" s="249">
        <f>IF(AND(Y38=0,P38=$P$81,Q38=$Q$84,R38=$R$82,S38=$S$84),-1*O38,0)</f>
        <v>0</v>
      </c>
      <c r="DG38" s="249">
        <f>IF(AND(Y38=0,P38=$P$81,Q38=$Q$84,R38=$R$82,S38=$S$85),-1*O38,0)</f>
        <v>0</v>
      </c>
      <c r="DH38" s="250">
        <f>IF(AND(Y38=0,P38=$P$81,Q38=$Q$82,R38=$R$82,S38=$S$81),-1*O38,0)</f>
        <v>0</v>
      </c>
      <c r="DI38" s="249">
        <f>IF(AND(Y38=0,P38=$P$81,Q38=$Q$82,R38=$R$82,S38=$S$82),-1*O38,0)</f>
        <v>0</v>
      </c>
      <c r="DJ38" s="249">
        <f>IF(AND(Y38=0,P38=$P$81,Q38=$Q$82,R38=$R$82,S38=$S$83),-1*O38,0)</f>
        <v>0</v>
      </c>
      <c r="DK38" s="249">
        <f>IF(AND(Y38=0,P38=$P$81,Q38=$Q$82,R38=$R$82,S38=$S$84),-1*O38,0)</f>
        <v>0</v>
      </c>
      <c r="DL38" s="249">
        <f>IF(AND(Y38=0,P38=$P$81,Q38=$Q$82,R38=$R$82,S38=$S$85),-1*O38,0)</f>
        <v>0</v>
      </c>
      <c r="DM38" s="250">
        <f>IF(AND(Y38=0,P38=$P$81,Q38=$Q$83,R38=$R$82,S38=$S$81),-1*O38,0)</f>
        <v>0</v>
      </c>
      <c r="DN38" s="249">
        <f>IF(AND(Y38=0,P38=$P$81,Q38=$Q$83,R38=$R$82,S38=$S$82),-1*O38,0)</f>
        <v>0</v>
      </c>
      <c r="DO38" s="249">
        <f>IF(AND(Y38=0,P38=$P$81,Q38=$Q$83,R38=$R$82,S38=$S$83),-1*O38,0)</f>
        <v>0</v>
      </c>
      <c r="DP38" s="249">
        <f>IF(AND(Y38=0,P38=$P$81,Q38=$Q$83,R38=$R$82,S38=$S$84),-1*O38,0)</f>
        <v>0</v>
      </c>
      <c r="DQ38" s="249">
        <f>IF(AND(Y38=0,P38=$P$81,Q38=$Q$83,R38=$R$82,S38=$S$85),-1*O38,0)</f>
        <v>0</v>
      </c>
      <c r="DR38" s="250">
        <f>IF(AND(Y38=0,P38=$P$81,Q38=$Q$81,R38=$R$82,S38=$S$81),-1*O38,0)</f>
        <v>0</v>
      </c>
      <c r="DS38" s="249">
        <f>IF(AND(Y38=0,P38=$P$81,Q38=$Q$81,R38=$R$82,S38=$S$82),-1*O38,0)</f>
        <v>0</v>
      </c>
      <c r="DT38" s="249">
        <f>IF(AND(Y38=0,P38=$P$81,Q38=$Q$81,R38=$R$82,S38=$S$83),-1*O38,0)</f>
        <v>0</v>
      </c>
      <c r="DU38" s="249">
        <f>IF(AND(Y38=0,P38=$P$81,Q38=$Q$81,R38=$R$82,S38=$S$84),-1*O38,0)</f>
        <v>0</v>
      </c>
      <c r="DV38" s="249">
        <f>IF(AND(Y38=0,P38=$P$81,Q38=$Q$81,R38=$R$82,S38=$S$85),-1*O38,0)</f>
        <v>0</v>
      </c>
      <c r="DW38" s="250">
        <f>IF(AND(Y38=0,P38=$P$82,Q38=$Q$84,R38=$R$82,S38=$S$81),-1*O38,0)</f>
        <v>0</v>
      </c>
      <c r="DX38" s="249">
        <f>IF(AND(Y38=0,P38=$P$82,Q38=$Q$84,R38=$R$82,S38=$S$82),-1*O38,0)</f>
        <v>0</v>
      </c>
      <c r="DY38" s="249">
        <f>IF(AND(Y38=0,P38=$P$82,Q38=$Q$84,R38=$R$82,S38=$S$83),-1*O38,0)</f>
        <v>0</v>
      </c>
      <c r="DZ38" s="250">
        <f>IF(AND(Y38=0,P38=$P$82,Q38=$Q$82,R38=$R$82,S38=$S$81),-1*O38,0)</f>
        <v>0</v>
      </c>
      <c r="EA38" s="249">
        <f>IF(AND(Y38=0,P38=$P$82,Q38=$Q$82,R38=$R$82,S38=$S$82),-1*O38,0)</f>
        <v>0</v>
      </c>
      <c r="EB38" s="249">
        <f>IF(AND(Y38=0,P38=$P$82,Q38=$Q$82,R38=$R$82,S38=$S$83),-1*O38,0)</f>
        <v>0</v>
      </c>
      <c r="EC38" s="250">
        <f>IF(AND(Y38=0,P38=$P$82,Q38=$Q$83,R38=$R$82,S38=$S$81),-1*O38,0)</f>
        <v>0</v>
      </c>
      <c r="ED38" s="249">
        <f>IF(AND(Y38=0,P38=$P$82,Q38=$Q$83,R38=$R$82,S38=$S$82),-1*O38,0)</f>
        <v>0</v>
      </c>
      <c r="EE38" s="249">
        <f>IF(AND(Y38=0,P38=$P$82,Q38=$Q$83,R38=$R$82,S38=$S$83),-1*O38,0)</f>
        <v>0</v>
      </c>
      <c r="EF38" s="250">
        <f>IF(AND(Y38=0,P38=$P$82,Q38=$Q$81,R38=$R$82,S38=$S$81),-1*O38,0)</f>
        <v>0</v>
      </c>
      <c r="EG38" s="249">
        <f>IF(AND(Y38=0,P38=$P$82,Q38=$Q$81,R38=$R$82,S38=$S$82),-1*O38,0)</f>
        <v>0</v>
      </c>
      <c r="EH38" s="249">
        <f>IF(AND(Y38=0,P38=$P$82,Q38=$Q$81,R38=$R$82,S38=$S$83),-1*O38,0)</f>
        <v>0</v>
      </c>
      <c r="EI38" s="250">
        <f>IF(AND(Y38=0,P38=$P$81,Q38=$Q$84,R38=$R$84,S38=$S$81),-1*O38,0)</f>
        <v>0</v>
      </c>
      <c r="EJ38" s="249">
        <f>IF(AND(Y38=0,P38=$P$81,Q38=$Q$84,R38=$R$84,S38=$S$82),-1*O38,0)</f>
        <v>0</v>
      </c>
      <c r="EK38" s="249">
        <f>IF(AND(Y38=0,P38=$P$81,Q38=$Q$84,R38=$R$84,S38=$S$83),-1*O38,0)</f>
        <v>0</v>
      </c>
      <c r="EL38" s="249">
        <f>IF(AND(Y38=0,P38=$P$81,Q38=$Q$84,R38=$R$84,S38=$S$84),-1*O38,0)</f>
        <v>0</v>
      </c>
      <c r="EM38" s="249">
        <f>IF(AND(Y38=0,P38=$P$81,Q38=$Q$84,R38=$R$84,S38=$S$85),-1*O38,0)</f>
        <v>0</v>
      </c>
      <c r="EN38" s="250">
        <f>IF(AND(Y38=0,P38=$P$81,Q38=$Q$82,R38=$R$84,S38=$S$81),-1*O38,0)</f>
        <v>0</v>
      </c>
      <c r="EO38" s="249">
        <f>IF(AND(Y38=0,P38=$P$81,Q38=$Q$82,R38=$R$84,S38=$S$82),-1*O38,0)</f>
        <v>0</v>
      </c>
      <c r="EP38" s="249">
        <f>IF(AND(Y38=0,P38=$P$81,Q38=$Q$82,R38=$R$84,S38=$S$83),-1*O38,0)</f>
        <v>0</v>
      </c>
      <c r="EQ38" s="249">
        <f>IF(AND(Y38=0,P38=$P$81,Q38=$Q$82,R38=$R$84,S38=$S$84),-1*O38,0)</f>
        <v>0</v>
      </c>
      <c r="ER38" s="249">
        <f>IF(AND(Y38=0,P38=$P$81,Q38=$Q$82,R38=$R$84,S38=$S$85),-1*O38,0)</f>
        <v>0</v>
      </c>
      <c r="ES38" s="250">
        <f>IF(AND(Y38=0,P38=$P$81,Q38=$Q$83,R38=$R$84,S38=$S$81),-1*O38,0)</f>
        <v>0</v>
      </c>
      <c r="ET38" s="249">
        <f>IF(AND(Y38=0,P38=$P$81,Q38=$Q$83,R38=$R$84,S38=$S$82),-1*O38,0)</f>
        <v>0</v>
      </c>
      <c r="EU38" s="249">
        <f>IF(AND(Y38=0,P38=$P$81,Q38=$Q$83,R38=$R$84,S38=$S$83),-1*O38,0)</f>
        <v>0</v>
      </c>
      <c r="EV38" s="249">
        <f>IF(AND(Y38=0,P38=$P$81,Q38=$Q$83,R38=$R$84,S38=$S$84),-1*O38,0)</f>
        <v>0</v>
      </c>
      <c r="EW38" s="249">
        <f>IF(AND(Y38=0,P38=$P$81,Q38=$Q$83,R38=$R$84,S38=$S$85),-1*O38,0)</f>
        <v>0</v>
      </c>
      <c r="EX38" s="250">
        <f>IF(AND(Y38=0,P38=$P$81,Q38=$Q$81,R38=$R$84,S38=$S$81),-1*O38,0)</f>
        <v>0</v>
      </c>
      <c r="EY38" s="249">
        <f>IF(AND(Y38=0,P38=$P$81,Q38=$Q$81,R38=$R$84,S38=$S$82),-1*O38,0)</f>
        <v>0</v>
      </c>
      <c r="EZ38" s="249">
        <f>IF(AND(Y38=0,P38=$P$81,Q38=$Q$81,R38=$R$84,S38=$S$83),-1*O38,0)</f>
        <v>0</v>
      </c>
      <c r="FA38" s="249">
        <f>IF(AND(Y38=0,P38=$P$81,Q38=$Q$81,R38=$R$84,S38=$S$84),-1*O38,0)</f>
        <v>0</v>
      </c>
      <c r="FB38" s="249">
        <f>IF(AND(Y38=0,P38=$P$81,Q38=$Q$81,R38=$R$84,S38=$S$85),-1*O38,0)</f>
        <v>0</v>
      </c>
      <c r="FC38" s="250">
        <f>IF(AND(Y38=0,P38=$P$82,Q38=$Q$84,R38=$R$84,S38=$S$81),-1*O38,0)</f>
        <v>0</v>
      </c>
      <c r="FD38" s="249">
        <f>IF(AND(Y38=0,P38=$P$82,Q38=$Q$84,R38=$R$84,S38=$S$82),-1*O38,0)</f>
        <v>0</v>
      </c>
      <c r="FE38" s="249">
        <f>IF(AND(Y38=0,P38=$P$82,Q38=$Q$84,R38=$R$84,S38=$S$83),-1*O38,0)</f>
        <v>0</v>
      </c>
      <c r="FF38" s="250">
        <f>IF(AND(Y38=0,P38=$P$82,Q38=$Q$82,R38=$R$84,S38=$S$81),-1*O38,0)</f>
        <v>0</v>
      </c>
      <c r="FG38" s="249">
        <f>IF(AND(Y38=0,P38=$P$82,Q38=$Q$82,R38=$R$84,S38=$S$82),-1*O38,0)</f>
        <v>0</v>
      </c>
      <c r="FH38" s="249">
        <f>IF(AND(Y38=0,P38=$P$82,Q38=$Q$82,R38=$R$84,S38=$S$83),-1*O38,0)</f>
        <v>0</v>
      </c>
      <c r="FI38" s="250">
        <f>IF(AND(Y38=0,P38=$P$82,Q38=$Q$83,R38=$R$84,S38=$S$81),-1*O38,0)</f>
        <v>0</v>
      </c>
      <c r="FJ38" s="249">
        <f>IF(AND(Y38=0,P38=$P$82,Q38=$Q$83,R38=$R$84,S38=$S$82),-1*O38,0)</f>
        <v>0</v>
      </c>
      <c r="FK38" s="249">
        <f>IF(AND(Y38=0,P38=$P$82,Q38=$Q$83,R38=$R$84,S38=$S$83),-1*O38,0)</f>
        <v>0</v>
      </c>
      <c r="FL38" s="250">
        <f>IF(AND(Y38=0,P38=$P$82,Q38=$Q$81,R38=$R$84,S38=$S$81),-1*O38,0)</f>
        <v>0</v>
      </c>
      <c r="FM38" s="249">
        <f>IF(AND(Y38=0,P38=$P$82,Q38=$Q$81,R38=$R$84,S38=$S$82),-1*O38,0)</f>
        <v>0</v>
      </c>
      <c r="FN38" s="251">
        <f>IF(AND(Y38=0,P38=$P$82,Q38=$Q$81,R38=$R$84,S38=$S$83),-1*O38,0)</f>
        <v>0</v>
      </c>
    </row>
    <row r="39" spans="1:170" ht="12.75" customHeight="1" x14ac:dyDescent="0.25">
      <c r="A39" s="445"/>
      <c r="B39" s="765"/>
      <c r="C39" s="510" t="s">
        <v>185</v>
      </c>
      <c r="D39" s="308"/>
      <c r="E39" s="315"/>
      <c r="F39" s="255"/>
      <c r="G39" s="256"/>
      <c r="H39" s="308"/>
      <c r="I39" s="315"/>
      <c r="J39" s="547"/>
      <c r="K39" s="548"/>
      <c r="L39" s="547"/>
      <c r="M39" s="548"/>
      <c r="N39" s="445"/>
      <c r="O39" s="45"/>
      <c r="P39" s="1"/>
      <c r="Q39" s="2"/>
      <c r="R39" s="13"/>
      <c r="S39" s="320"/>
      <c r="T39" s="321"/>
      <c r="U39" s="322"/>
      <c r="V39" s="323"/>
      <c r="W39" s="233"/>
      <c r="X39" s="330"/>
      <c r="Y39" s="248">
        <f t="shared" si="143"/>
        <v>0</v>
      </c>
      <c r="Z39" s="249">
        <f t="shared" si="0"/>
        <v>0</v>
      </c>
      <c r="AA39" s="249">
        <f t="shared" si="1"/>
        <v>0</v>
      </c>
      <c r="AB39" s="249">
        <f t="shared" si="2"/>
        <v>0</v>
      </c>
      <c r="AC39" s="249">
        <f t="shared" si="3"/>
        <v>0</v>
      </c>
      <c r="AD39" s="249">
        <f t="shared" si="4"/>
        <v>0</v>
      </c>
      <c r="AE39" s="249">
        <f t="shared" si="5"/>
        <v>0</v>
      </c>
      <c r="AF39" s="249">
        <f t="shared" si="6"/>
        <v>0</v>
      </c>
      <c r="AG39" s="249">
        <f t="shared" si="7"/>
        <v>0</v>
      </c>
      <c r="AH39" s="250" t="str">
        <f t="shared" si="8"/>
        <v/>
      </c>
      <c r="AI39" s="251" t="str">
        <f t="shared" si="9"/>
        <v/>
      </c>
      <c r="AJ39" s="249">
        <f t="shared" si="10"/>
        <v>1</v>
      </c>
      <c r="AK39" s="249">
        <f t="shared" si="11"/>
        <v>0</v>
      </c>
      <c r="AL39" s="249"/>
      <c r="AM39" s="251"/>
      <c r="AN39" s="237"/>
      <c r="AO39" s="250">
        <f t="shared" si="12"/>
        <v>0</v>
      </c>
      <c r="AP39" s="250">
        <f t="shared" si="13"/>
        <v>0</v>
      </c>
      <c r="AQ39" s="249">
        <f t="shared" si="14"/>
        <v>0</v>
      </c>
      <c r="AR39" s="249">
        <f t="shared" si="15"/>
        <v>0</v>
      </c>
      <c r="AS39" s="249">
        <f t="shared" si="16"/>
        <v>0</v>
      </c>
      <c r="AT39" s="249">
        <f t="shared" si="17"/>
        <v>0</v>
      </c>
      <c r="AU39" s="250">
        <f t="shared" si="18"/>
        <v>0</v>
      </c>
      <c r="AV39" s="249">
        <f t="shared" si="19"/>
        <v>0</v>
      </c>
      <c r="AW39" s="249">
        <f t="shared" si="20"/>
        <v>0</v>
      </c>
      <c r="AX39" s="249">
        <f t="shared" si="21"/>
        <v>0</v>
      </c>
      <c r="AY39" s="251">
        <f t="shared" si="22"/>
        <v>0</v>
      </c>
      <c r="AZ39" s="249">
        <f t="shared" si="23"/>
        <v>0</v>
      </c>
      <c r="BA39" s="250">
        <f t="shared" si="24"/>
        <v>0</v>
      </c>
      <c r="BB39" s="249">
        <f t="shared" si="25"/>
        <v>0</v>
      </c>
      <c r="BC39" s="249">
        <f t="shared" si="26"/>
        <v>0</v>
      </c>
      <c r="BD39" s="249">
        <f t="shared" si="27"/>
        <v>0</v>
      </c>
      <c r="BE39" s="249">
        <f t="shared" si="28"/>
        <v>0</v>
      </c>
      <c r="BF39" s="250">
        <f t="shared" si="29"/>
        <v>0</v>
      </c>
      <c r="BG39" s="249">
        <f t="shared" si="30"/>
        <v>0</v>
      </c>
      <c r="BH39" s="249">
        <f t="shared" si="31"/>
        <v>0</v>
      </c>
      <c r="BI39" s="249">
        <f t="shared" si="32"/>
        <v>0</v>
      </c>
      <c r="BJ39" s="249">
        <f t="shared" si="33"/>
        <v>0</v>
      </c>
      <c r="BK39" s="250">
        <f t="shared" si="34"/>
        <v>0</v>
      </c>
      <c r="BL39" s="249">
        <f t="shared" si="35"/>
        <v>0</v>
      </c>
      <c r="BM39" s="249">
        <f t="shared" si="36"/>
        <v>0</v>
      </c>
      <c r="BN39" s="250">
        <f t="shared" si="37"/>
        <v>0</v>
      </c>
      <c r="BO39" s="249">
        <f t="shared" si="38"/>
        <v>0</v>
      </c>
      <c r="BP39" s="249">
        <f t="shared" si="39"/>
        <v>0</v>
      </c>
      <c r="BQ39" s="250">
        <f t="shared" si="40"/>
        <v>0</v>
      </c>
      <c r="BR39" s="249">
        <f t="shared" si="41"/>
        <v>0</v>
      </c>
      <c r="BS39" s="249">
        <f t="shared" si="42"/>
        <v>0</v>
      </c>
      <c r="BT39" s="250">
        <f>IF(AND(Y39=0,T39=$P$82,U39=$U$81,V39=$V$81),O39,IF(AND(Y39=0,P39=$P$82,Q39=$Q$81,R39=$R$83,S39=$S$81),-1*O39,0))</f>
        <v>0</v>
      </c>
      <c r="BU39" s="249">
        <f>IF(AND(Y39=0,T39=$P$82,U39=$U$81,V39=$V$82),O39,IF(AND(Y39=0,P39=$P$82,Q39=$Q$81,R39=$R$83,S39=$S$82),-1*O39,0))</f>
        <v>0</v>
      </c>
      <c r="BV39" s="251">
        <f>IF(AND(Y39=0,T39=$P$82,U39=$U$81,V39=$V$83),O39,IF(AND(Y39=0,P39=$P$82,Q39=$Q$81,R39=$R$83,S39=$S$83),-1*O39,0))</f>
        <v>0</v>
      </c>
      <c r="BW39" s="249">
        <f>IF(AND(Y39=0,P39=$P$81,Q39=$Q$84,R39=$R$81,S39=$S$81),-1*O39,0)</f>
        <v>0</v>
      </c>
      <c r="BX39" s="249">
        <f>IF(AND(Y39=0,P39=$P$81,Q39=$Q$84,R39=$R$81,S39=$S$82),-1*O39,0)</f>
        <v>0</v>
      </c>
      <c r="BY39" s="249">
        <f>IF(AND(Y39=0,P39=$P$81,Q39=$Q$84,R39=$R$81,S39=$S$83),-1*O39,0)</f>
        <v>0</v>
      </c>
      <c r="BZ39" s="249">
        <f>IF(AND(Y39=0,P39=$P$81,Q39=$Q$84,R39=$R$81,S39=$S$84),-1*O39,0)</f>
        <v>0</v>
      </c>
      <c r="CA39" s="249">
        <f>IF(AND(Y39=0,P39=$P$81,Q39=$Q$84,R39=$R$81,S39=$S$85),-1*O39,0)</f>
        <v>0</v>
      </c>
      <c r="CB39" s="250">
        <f>IF(AND(Y39=0,P39=$P$81,Q39=$Q$82,R39=$R$81,S39=$S$81),-1*O39,0)</f>
        <v>0</v>
      </c>
      <c r="CC39" s="249">
        <f>IF(AND(Y39=0,P39=$P$81,Q39=$Q$82,R39=$R$81,S39=$S$82),-1*O39,0)</f>
        <v>0</v>
      </c>
      <c r="CD39" s="249">
        <f>IF(AND(Y39=0,P39=$P$81,Q39=$Q$82,R39=$R$81,S39=$S$83),-1*O39,0)</f>
        <v>0</v>
      </c>
      <c r="CE39" s="249">
        <f>IF(AND(Y39=0,P39=$P$81,Q39=$Q$82,R39=$R$81,S39=$S$84),-1*O39,0)</f>
        <v>0</v>
      </c>
      <c r="CF39" s="249">
        <f>IF(AND(Y39=0,P39=$P$81,Q39=$Q$82,R39=$R$81,S39=$S$85),-1*O39,0)</f>
        <v>0</v>
      </c>
      <c r="CG39" s="250">
        <f>IF(AND(Y39=0,P39=$P$81,Q39=$Q$83,R39=$R$81,S39=$S$81),-1*O39,0)</f>
        <v>0</v>
      </c>
      <c r="CH39" s="249">
        <f>IF(AND(Y39=0,P39=$P$81,Q39=$Q$83,R39=$R$81,S39=$S$82),-1*O39,0)</f>
        <v>0</v>
      </c>
      <c r="CI39" s="249">
        <f>IF(AND(Y39=0,P39=$P$81,Q39=$Q$83,R39=$R$81,S39=$S$83),-1*O39,0)</f>
        <v>0</v>
      </c>
      <c r="CJ39" s="249">
        <f>IF(AND(Y39=0,P39=$P$81,Q39=$Q$83,R39=$R$81,S39=$S$84),-1*O39,0)</f>
        <v>0</v>
      </c>
      <c r="CK39" s="249">
        <f>IF(AND(Y39=0,P39=$P$81,Q39=$Q$83,R39=$R$81,S39=$S$85),-1*O39,0)</f>
        <v>0</v>
      </c>
      <c r="CL39" s="250">
        <f>IF(AND(Y39=0,P39=$P$81,Q39=$Q$81,R39=$R$81,S39=$S$81),-1*O39,0)</f>
        <v>0</v>
      </c>
      <c r="CM39" s="249">
        <f>IF(AND(Y39=0,P39=$P$81,Q39=$Q$81,R39=$R$81,S39=$S$82),-1*O39,0)</f>
        <v>0</v>
      </c>
      <c r="CN39" s="249">
        <f>IF(AND(Y39=0,P39=$P$81,Q39=$Q$81,R39=$R$81,S39=$S$83),-1*O39,0)</f>
        <v>0</v>
      </c>
      <c r="CO39" s="249">
        <f>IF(AND(Y39=0,P39=$P$81,Q39=$Q$81,R39=$R$81,S39=$S$84),-1*O39,0)</f>
        <v>0</v>
      </c>
      <c r="CP39" s="249">
        <f>IF(AND(Y39=0,P39=$P$81,Q39=$Q$81,R39=$R$85,S39=$S$81),-1*O39,0)</f>
        <v>0</v>
      </c>
      <c r="CQ39" s="250">
        <f>IF(AND(Y39=0,P39=$P$82,Q39=$Q$84,R39=$R$81,S39=$S$81),-1*O39,0)</f>
        <v>0</v>
      </c>
      <c r="CR39" s="249">
        <f>IF(AND(Y39=0,P39=$P$82,Q39=$Q$84,R39=$R$81,S39=$S$82),-1*O39,0)</f>
        <v>0</v>
      </c>
      <c r="CS39" s="249">
        <f>IF(AND(Y39=0,P39=$P$82,Q39=$Q$84,R39=$R$81,S39=$S$83),-1*O39,0)</f>
        <v>0</v>
      </c>
      <c r="CT39" s="250">
        <f>IF(AND(Y39=0,P39=$P$82,Q39=$Q$82,R39=$R$81,S39=$S$81),-1*O39,0)</f>
        <v>0</v>
      </c>
      <c r="CU39" s="249">
        <f>IF(AND(Y39=0,P39=$P$82,Q39=$Q$82,R39=$R$81,S39=$S$82),-1*O39,0)</f>
        <v>0</v>
      </c>
      <c r="CV39" s="249">
        <f>IF(AND(Y39=0,P39=$P$82,Q39=$Q$82,R39=$R$81,S39=$S$83),-1*O39,0)</f>
        <v>0</v>
      </c>
      <c r="CW39" s="250">
        <f>IF(AND(Y39=0,P39=$P$82,Q39=$Q$83,R39=$R$81,S39=$S$81),-1*O39,0)</f>
        <v>0</v>
      </c>
      <c r="CX39" s="249">
        <f>IF(AND(Y39=0,P39=$P$82,Q39=$Q$82,R39=$R$81,S39=$S$82),-1*O39,0)</f>
        <v>0</v>
      </c>
      <c r="CY39" s="249">
        <f>IF(AND(Y39=0,P39=$P$82,Q39=$Q$83,R39=$R$81,S39=$S$83),-1*O39,0)</f>
        <v>0</v>
      </c>
      <c r="CZ39" s="250">
        <f>IF(AND(Y39=0,P39=$P$82,Q39=$Q$81,R39=$R$81,S39=$S$81),-1*O39,0)</f>
        <v>0</v>
      </c>
      <c r="DA39" s="249">
        <f>IF(AND(Y39=0,P39=$P$82,Q39=$Q$81,R39=$R$81,S39=$S$82),-1*O39,0)</f>
        <v>0</v>
      </c>
      <c r="DB39" s="249">
        <f>IF(AND(Y39=0,P39=$P$82,Q39=$Q$81,R39=$R$81,S39=$S$83),-1*O39,0)</f>
        <v>0</v>
      </c>
      <c r="DC39" s="250">
        <f>IF(AND(Y39=0,P39=$P$81,Q39=$Q$84,R39=$R$82,S39=$S$81),-1*O39,0)</f>
        <v>0</v>
      </c>
      <c r="DD39" s="249">
        <f>IF(AND(Y39=0,P39=$P$81,Q39=$Q$84,R39=$R$82,S39=$S$82),-1*O39,0)</f>
        <v>0</v>
      </c>
      <c r="DE39" s="249">
        <f>IF(AND(Y39=0,P39=$P$81,Q39=$Q$84,R39=$R$82,S39=$S$83),-1*O39,0)</f>
        <v>0</v>
      </c>
      <c r="DF39" s="249">
        <f>IF(AND(Y39=0,P39=$P$81,Q39=$Q$84,R39=$R$82,S39=$S$84),-1*O39,0)</f>
        <v>0</v>
      </c>
      <c r="DG39" s="249">
        <f>IF(AND(Y39=0,P39=$P$81,Q39=$Q$84,R39=$R$82,S39=$S$85),-1*O39,0)</f>
        <v>0</v>
      </c>
      <c r="DH39" s="250">
        <f>IF(AND(Y39=0,P39=$P$81,Q39=$Q$82,R39=$R$82,S39=$S$81),-1*O39,0)</f>
        <v>0</v>
      </c>
      <c r="DI39" s="249">
        <f>IF(AND(Y39=0,P39=$P$81,Q39=$Q$82,R39=$R$82,S39=$S$82),-1*O39,0)</f>
        <v>0</v>
      </c>
      <c r="DJ39" s="249">
        <f>IF(AND(Y39=0,P39=$P$81,Q39=$Q$82,R39=$R$82,S39=$S$83),-1*O39,0)</f>
        <v>0</v>
      </c>
      <c r="DK39" s="249">
        <f>IF(AND(Y39=0,P39=$P$81,Q39=$Q$82,R39=$R$82,S39=$S$84),-1*O39,0)</f>
        <v>0</v>
      </c>
      <c r="DL39" s="249">
        <f>IF(AND(Y39=0,P39=$P$81,Q39=$Q$82,R39=$R$82,S39=$S$85),-1*O39,0)</f>
        <v>0</v>
      </c>
      <c r="DM39" s="250">
        <f>IF(AND(Y39=0,P39=$P$81,Q39=$Q$83,R39=$R$82,S39=$S$81),-1*O39,0)</f>
        <v>0</v>
      </c>
      <c r="DN39" s="249">
        <f>IF(AND(Y39=0,P39=$P$81,Q39=$Q$83,R39=$R$82,S39=$S$82),-1*O39,0)</f>
        <v>0</v>
      </c>
      <c r="DO39" s="249">
        <f>IF(AND(Y39=0,P39=$P$81,Q39=$Q$83,R39=$R$82,S39=$S$83),-1*O39,0)</f>
        <v>0</v>
      </c>
      <c r="DP39" s="249">
        <f>IF(AND(Y39=0,P39=$P$81,Q39=$Q$83,R39=$R$82,S39=$S$84),-1*O39,0)</f>
        <v>0</v>
      </c>
      <c r="DQ39" s="249">
        <f>IF(AND(Y39=0,P39=$P$81,Q39=$Q$83,R39=$R$82,S39=$S$85),-1*O39,0)</f>
        <v>0</v>
      </c>
      <c r="DR39" s="250">
        <f>IF(AND(Y39=0,P39=$P$81,Q39=$Q$81,R39=$R$82,S39=$S$81),-1*O39,0)</f>
        <v>0</v>
      </c>
      <c r="DS39" s="249">
        <f>IF(AND(Y39=0,P39=$P$81,Q39=$Q$81,R39=$R$82,S39=$S$82),-1*O39,0)</f>
        <v>0</v>
      </c>
      <c r="DT39" s="249">
        <f>IF(AND(Y39=0,P39=$P$81,Q39=$Q$81,R39=$R$82,S39=$S$83),-1*O39,0)</f>
        <v>0</v>
      </c>
      <c r="DU39" s="249">
        <f>IF(AND(Y39=0,P39=$P$81,Q39=$Q$81,R39=$R$82,S39=$S$84),-1*O39,0)</f>
        <v>0</v>
      </c>
      <c r="DV39" s="249">
        <f>IF(AND(Y39=0,P39=$P$81,Q39=$Q$81,R39=$R$82,S39=$S$85),-1*O39,0)</f>
        <v>0</v>
      </c>
      <c r="DW39" s="250">
        <f>IF(AND(Y39=0,P39=$P$82,Q39=$Q$84,R39=$R$82,S39=$S$81),-1*O39,0)</f>
        <v>0</v>
      </c>
      <c r="DX39" s="249">
        <f>IF(AND(Y39=0,P39=$P$82,Q39=$Q$84,R39=$R$82,S39=$S$82),-1*O39,0)</f>
        <v>0</v>
      </c>
      <c r="DY39" s="249">
        <f>IF(AND(Y39=0,P39=$P$82,Q39=$Q$84,R39=$R$82,S39=$S$83),-1*O39,0)</f>
        <v>0</v>
      </c>
      <c r="DZ39" s="250">
        <f>IF(AND(Y39=0,P39=$P$82,Q39=$Q$82,R39=$R$82,S39=$S$81),-1*O39,0)</f>
        <v>0</v>
      </c>
      <c r="EA39" s="249">
        <f>IF(AND(Y39=0,P39=$P$82,Q39=$Q$82,R39=$R$82,S39=$S$82),-1*O39,0)</f>
        <v>0</v>
      </c>
      <c r="EB39" s="249">
        <f>IF(AND(Y39=0,P39=$P$82,Q39=$Q$82,R39=$R$82,S39=$S$83),-1*O39,0)</f>
        <v>0</v>
      </c>
      <c r="EC39" s="250">
        <f>IF(AND(Y39=0,P39=$P$82,Q39=$Q$83,R39=$R$82,S39=$S$81),-1*O39,0)</f>
        <v>0</v>
      </c>
      <c r="ED39" s="249">
        <f>IF(AND(Y39=0,P39=$P$82,Q39=$Q$83,R39=$R$82,S39=$S$82),-1*O39,0)</f>
        <v>0</v>
      </c>
      <c r="EE39" s="249">
        <f>IF(AND(Y39=0,P39=$P$82,Q39=$Q$83,R39=$R$82,S39=$S$83),-1*O39,0)</f>
        <v>0</v>
      </c>
      <c r="EF39" s="250">
        <f>IF(AND(Y39=0,P39=$P$82,Q39=$Q$81,R39=$R$82,S39=$S$81),-1*O39,0)</f>
        <v>0</v>
      </c>
      <c r="EG39" s="249">
        <f>IF(AND(Y39=0,P39=$P$82,Q39=$Q$81,R39=$R$82,S39=$S$82),-1*O39,0)</f>
        <v>0</v>
      </c>
      <c r="EH39" s="249">
        <f>IF(AND(Y39=0,P39=$P$82,Q39=$Q$81,R39=$R$82,S39=$S$83),-1*O39,0)</f>
        <v>0</v>
      </c>
      <c r="EI39" s="250">
        <f>IF(AND(Y39=0,P39=$P$81,Q39=$Q$84,R39=$R$84,S39=$S$81),-1*O39,0)</f>
        <v>0</v>
      </c>
      <c r="EJ39" s="249">
        <f>IF(AND(Y39=0,P39=$P$81,Q39=$Q$84,R39=$R$84,S39=$S$82),-1*O39,0)</f>
        <v>0</v>
      </c>
      <c r="EK39" s="249">
        <f>IF(AND(Y39=0,P39=$P$81,Q39=$Q$84,R39=$R$84,S39=$S$83),-1*O39,0)</f>
        <v>0</v>
      </c>
      <c r="EL39" s="249">
        <f>IF(AND(Y39=0,P39=$P$81,Q39=$Q$84,R39=$R$84,S39=$S$84),-1*O39,0)</f>
        <v>0</v>
      </c>
      <c r="EM39" s="249">
        <f>IF(AND(Y39=0,P39=$P$81,Q39=$Q$84,R39=$R$84,S39=$S$85),-1*O39,0)</f>
        <v>0</v>
      </c>
      <c r="EN39" s="250">
        <f>IF(AND(Y39=0,P39=$P$81,Q39=$Q$82,R39=$R$84,S39=$S$81),-1*O39,0)</f>
        <v>0</v>
      </c>
      <c r="EO39" s="249">
        <f>IF(AND(Y39=0,P39=$P$81,Q39=$Q$82,R39=$R$84,S39=$S$82),-1*O39,0)</f>
        <v>0</v>
      </c>
      <c r="EP39" s="249">
        <f>IF(AND(Y39=0,P39=$P$81,Q39=$Q$82,R39=$R$84,S39=$S$83),-1*O39,0)</f>
        <v>0</v>
      </c>
      <c r="EQ39" s="249">
        <f>IF(AND(Y39=0,P39=$P$81,Q39=$Q$82,R39=$R$84,S39=$S$84),-1*O39,0)</f>
        <v>0</v>
      </c>
      <c r="ER39" s="249">
        <f>IF(AND(Y39=0,P39=$P$81,Q39=$Q$82,R39=$R$84,S39=$S$85),-1*O39,0)</f>
        <v>0</v>
      </c>
      <c r="ES39" s="250">
        <f>IF(AND(Y39=0,P39=$P$81,Q39=$Q$83,R39=$R$84,S39=$S$81),-1*O39,0)</f>
        <v>0</v>
      </c>
      <c r="ET39" s="249">
        <f>IF(AND(Y39=0,P39=$P$81,Q39=$Q$83,R39=$R$84,S39=$S$82),-1*O39,0)</f>
        <v>0</v>
      </c>
      <c r="EU39" s="249">
        <f>IF(AND(Y39=0,P39=$P$81,Q39=$Q$83,R39=$R$84,S39=$S$83),-1*O39,0)</f>
        <v>0</v>
      </c>
      <c r="EV39" s="249">
        <f>IF(AND(Y39=0,P39=$P$81,Q39=$Q$83,R39=$R$84,S39=$S$84),-1*O39,0)</f>
        <v>0</v>
      </c>
      <c r="EW39" s="249">
        <f>IF(AND(Y39=0,P39=$P$81,Q39=$Q$83,R39=$R$84,S39=$S$85),-1*O39,0)</f>
        <v>0</v>
      </c>
      <c r="EX39" s="250">
        <f>IF(AND(Y39=0,P39=$P$81,Q39=$Q$81,R39=$R$84,S39=$S$81),-1*O39,0)</f>
        <v>0</v>
      </c>
      <c r="EY39" s="249">
        <f>IF(AND(Y39=0,P39=$P$81,Q39=$Q$81,R39=$R$84,S39=$S$82),-1*O39,0)</f>
        <v>0</v>
      </c>
      <c r="EZ39" s="249">
        <f>IF(AND(Y39=0,P39=$P$81,Q39=$Q$81,R39=$R$84,S39=$S$83),-1*O39,0)</f>
        <v>0</v>
      </c>
      <c r="FA39" s="249">
        <f>IF(AND(Y39=0,P39=$P$81,Q39=$Q$81,R39=$R$84,S39=$S$84),-1*O39,0)</f>
        <v>0</v>
      </c>
      <c r="FB39" s="249">
        <f>IF(AND(Y39=0,P39=$P$81,Q39=$Q$81,R39=$R$84,S39=$S$85),-1*O39,0)</f>
        <v>0</v>
      </c>
      <c r="FC39" s="250">
        <f>IF(AND(Y39=0,P39=$P$82,Q39=$Q$84,R39=$R$84,S39=$S$81),-1*O39,0)</f>
        <v>0</v>
      </c>
      <c r="FD39" s="249">
        <f>IF(AND(Y39=0,P39=$P$82,Q39=$Q$84,R39=$R$84,S39=$S$82),-1*O39,0)</f>
        <v>0</v>
      </c>
      <c r="FE39" s="249">
        <f>IF(AND(Y39=0,P39=$P$82,Q39=$Q$84,R39=$R$84,S39=$S$83),-1*O39,0)</f>
        <v>0</v>
      </c>
      <c r="FF39" s="250">
        <f>IF(AND(Y39=0,P39=$P$82,Q39=$Q$82,R39=$R$84,S39=$S$81),-1*O39,0)</f>
        <v>0</v>
      </c>
      <c r="FG39" s="249">
        <f>IF(AND(Y39=0,P39=$P$82,Q39=$Q$82,R39=$R$84,S39=$S$82),-1*O39,0)</f>
        <v>0</v>
      </c>
      <c r="FH39" s="249">
        <f>IF(AND(Y39=0,P39=$P$82,Q39=$Q$82,R39=$R$84,S39=$S$83),-1*O39,0)</f>
        <v>0</v>
      </c>
      <c r="FI39" s="250">
        <f>IF(AND(Y39=0,P39=$P$82,Q39=$Q$83,R39=$R$84,S39=$S$81),-1*O39,0)</f>
        <v>0</v>
      </c>
      <c r="FJ39" s="249">
        <f>IF(AND(Y39=0,P39=$P$82,Q39=$Q$83,R39=$R$84,S39=$S$82),-1*O39,0)</f>
        <v>0</v>
      </c>
      <c r="FK39" s="249">
        <f>IF(AND(Y39=0,P39=$P$82,Q39=$Q$83,R39=$R$84,S39=$S$83),-1*O39,0)</f>
        <v>0</v>
      </c>
      <c r="FL39" s="250">
        <f>IF(AND(Y39=0,P39=$P$82,Q39=$Q$81,R39=$R$84,S39=$S$81),-1*O39,0)</f>
        <v>0</v>
      </c>
      <c r="FM39" s="249">
        <f>IF(AND(Y39=0,P39=$P$82,Q39=$Q$81,R39=$R$84,S39=$S$82),-1*O39,0)</f>
        <v>0</v>
      </c>
      <c r="FN39" s="251">
        <f>IF(AND(Y39=0,P39=$P$82,Q39=$Q$81,R39=$R$84,S39=$S$83),-1*O39,0)</f>
        <v>0</v>
      </c>
    </row>
    <row r="40" spans="1:170" ht="12.75" customHeight="1" x14ac:dyDescent="0.25">
      <c r="A40" s="445"/>
      <c r="B40" s="765"/>
      <c r="C40" s="510" t="s">
        <v>10</v>
      </c>
      <c r="D40" s="308"/>
      <c r="E40" s="315"/>
      <c r="F40" s="255"/>
      <c r="G40" s="256"/>
      <c r="H40" s="308"/>
      <c r="I40" s="315"/>
      <c r="J40" s="547"/>
      <c r="K40" s="548"/>
      <c r="L40" s="547"/>
      <c r="M40" s="548"/>
      <c r="N40" s="445"/>
      <c r="O40" s="45"/>
      <c r="P40" s="1"/>
      <c r="Q40" s="2"/>
      <c r="R40" s="13"/>
      <c r="S40" s="320"/>
      <c r="T40" s="321"/>
      <c r="U40" s="322"/>
      <c r="V40" s="323"/>
      <c r="W40" s="233"/>
      <c r="X40" s="330"/>
      <c r="Y40" s="248">
        <f t="shared" si="143"/>
        <v>0</v>
      </c>
      <c r="Z40" s="249">
        <f t="shared" si="0"/>
        <v>0</v>
      </c>
      <c r="AA40" s="249">
        <f t="shared" si="1"/>
        <v>0</v>
      </c>
      <c r="AB40" s="249">
        <f t="shared" si="2"/>
        <v>0</v>
      </c>
      <c r="AC40" s="249">
        <f t="shared" si="3"/>
        <v>0</v>
      </c>
      <c r="AD40" s="249">
        <f t="shared" si="4"/>
        <v>0</v>
      </c>
      <c r="AE40" s="249">
        <f t="shared" si="5"/>
        <v>0</v>
      </c>
      <c r="AF40" s="249">
        <f t="shared" si="6"/>
        <v>0</v>
      </c>
      <c r="AG40" s="249">
        <f t="shared" si="7"/>
        <v>0</v>
      </c>
      <c r="AH40" s="250" t="str">
        <f t="shared" si="8"/>
        <v/>
      </c>
      <c r="AI40" s="251" t="str">
        <f t="shared" si="9"/>
        <v/>
      </c>
      <c r="AJ40" s="249">
        <f t="shared" si="10"/>
        <v>1</v>
      </c>
      <c r="AK40" s="249">
        <f t="shared" si="11"/>
        <v>0</v>
      </c>
      <c r="AL40" s="249"/>
      <c r="AM40" s="251"/>
      <c r="AN40" s="237"/>
      <c r="AO40" s="250">
        <f t="shared" si="12"/>
        <v>0</v>
      </c>
      <c r="AP40" s="250">
        <f t="shared" si="13"/>
        <v>0</v>
      </c>
      <c r="AQ40" s="249">
        <f t="shared" si="14"/>
        <v>0</v>
      </c>
      <c r="AR40" s="249">
        <f t="shared" si="15"/>
        <v>0</v>
      </c>
      <c r="AS40" s="249">
        <f t="shared" si="16"/>
        <v>0</v>
      </c>
      <c r="AT40" s="249">
        <f t="shared" si="17"/>
        <v>0</v>
      </c>
      <c r="AU40" s="250">
        <f t="shared" si="18"/>
        <v>0</v>
      </c>
      <c r="AV40" s="249">
        <f t="shared" si="19"/>
        <v>0</v>
      </c>
      <c r="AW40" s="249">
        <f t="shared" si="20"/>
        <v>0</v>
      </c>
      <c r="AX40" s="249">
        <f t="shared" si="21"/>
        <v>0</v>
      </c>
      <c r="AY40" s="251">
        <f t="shared" si="22"/>
        <v>0</v>
      </c>
      <c r="AZ40" s="249">
        <f t="shared" si="23"/>
        <v>0</v>
      </c>
      <c r="BA40" s="250">
        <f t="shared" si="24"/>
        <v>0</v>
      </c>
      <c r="BB40" s="249">
        <f t="shared" si="25"/>
        <v>0</v>
      </c>
      <c r="BC40" s="249">
        <f t="shared" si="26"/>
        <v>0</v>
      </c>
      <c r="BD40" s="249">
        <f t="shared" si="27"/>
        <v>0</v>
      </c>
      <c r="BE40" s="249">
        <f t="shared" si="28"/>
        <v>0</v>
      </c>
      <c r="BF40" s="250">
        <f t="shared" si="29"/>
        <v>0</v>
      </c>
      <c r="BG40" s="249">
        <f t="shared" si="30"/>
        <v>0</v>
      </c>
      <c r="BH40" s="249">
        <f t="shared" si="31"/>
        <v>0</v>
      </c>
      <c r="BI40" s="249">
        <f t="shared" si="32"/>
        <v>0</v>
      </c>
      <c r="BJ40" s="249">
        <f t="shared" si="33"/>
        <v>0</v>
      </c>
      <c r="BK40" s="250">
        <f t="shared" si="34"/>
        <v>0</v>
      </c>
      <c r="BL40" s="249">
        <f t="shared" si="35"/>
        <v>0</v>
      </c>
      <c r="BM40" s="249">
        <f t="shared" si="36"/>
        <v>0</v>
      </c>
      <c r="BN40" s="250">
        <f t="shared" si="37"/>
        <v>0</v>
      </c>
      <c r="BO40" s="249">
        <f t="shared" si="38"/>
        <v>0</v>
      </c>
      <c r="BP40" s="249">
        <f t="shared" si="39"/>
        <v>0</v>
      </c>
      <c r="BQ40" s="250">
        <f t="shared" si="40"/>
        <v>0</v>
      </c>
      <c r="BR40" s="249">
        <f t="shared" si="41"/>
        <v>0</v>
      </c>
      <c r="BS40" s="249">
        <f t="shared" si="42"/>
        <v>0</v>
      </c>
      <c r="BT40" s="250">
        <f>IF(AND(Y40=0,T40=$P$82,U40=$U$81,V40=$V$81),O40,IF(AND(Y40=0,P40=$P$82,Q40=$Q$81,R40=$R$83,S40=$S$81),-1*O40,0))</f>
        <v>0</v>
      </c>
      <c r="BU40" s="249">
        <f>IF(AND(Y40=0,T40=$P$82,U40=$U$81,V40=$V$82),O40,IF(AND(Y40=0,P40=$P$82,Q40=$Q$81,R40=$R$83,S40=$S$82),-1*O40,0))</f>
        <v>0</v>
      </c>
      <c r="BV40" s="251">
        <f>IF(AND(Y40=0,T40=$P$82,U40=$U$81,V40=$V$83),O40,IF(AND(Y40=0,P40=$P$82,Q40=$Q$81,R40=$R$83,S40=$S$83),-1*O40,0))</f>
        <v>0</v>
      </c>
      <c r="BW40" s="249">
        <f>IF(AND(Y40=0,P40=$P$81,Q40=$Q$84,R40=$R$81,S40=$S$81),-1*O40,0)</f>
        <v>0</v>
      </c>
      <c r="BX40" s="249">
        <f>IF(AND(Y40=0,P40=$P$81,Q40=$Q$84,R40=$R$81,S40=$S$82),-1*O40,0)</f>
        <v>0</v>
      </c>
      <c r="BY40" s="249">
        <f>IF(AND(Y40=0,P40=$P$81,Q40=$Q$84,R40=$R$81,S40=$S$83),-1*O40,0)</f>
        <v>0</v>
      </c>
      <c r="BZ40" s="249">
        <f>IF(AND(Y40=0,P40=$P$81,Q40=$Q$84,R40=$R$81,S40=$S$84),-1*O40,0)</f>
        <v>0</v>
      </c>
      <c r="CA40" s="249">
        <f>IF(AND(Y40=0,P40=$P$81,Q40=$Q$84,R40=$R$81,S40=$S$85),-1*O40,0)</f>
        <v>0</v>
      </c>
      <c r="CB40" s="250">
        <f>IF(AND(Y40=0,P40=$P$81,Q40=$Q$82,R40=$R$81,S40=$S$81),-1*O40,0)</f>
        <v>0</v>
      </c>
      <c r="CC40" s="249">
        <f>IF(AND(Y40=0,P40=$P$81,Q40=$Q$82,R40=$R$81,S40=$S$82),-1*O40,0)</f>
        <v>0</v>
      </c>
      <c r="CD40" s="249">
        <f>IF(AND(Y40=0,P40=$P$81,Q40=$Q$82,R40=$R$81,S40=$S$83),-1*O40,0)</f>
        <v>0</v>
      </c>
      <c r="CE40" s="249">
        <f>IF(AND(Y40=0,P40=$P$81,Q40=$Q$82,R40=$R$81,S40=$S$84),-1*O40,0)</f>
        <v>0</v>
      </c>
      <c r="CF40" s="249">
        <f>IF(AND(Y40=0,P40=$P$81,Q40=$Q$82,R40=$R$81,S40=$S$85),-1*O40,0)</f>
        <v>0</v>
      </c>
      <c r="CG40" s="250">
        <f>IF(AND(Y40=0,P40=$P$81,Q40=$Q$83,R40=$R$81,S40=$S$81),-1*O40,0)</f>
        <v>0</v>
      </c>
      <c r="CH40" s="249">
        <f>IF(AND(Y40=0,P40=$P$81,Q40=$Q$83,R40=$R$81,S40=$S$82),-1*O40,0)</f>
        <v>0</v>
      </c>
      <c r="CI40" s="249">
        <f>IF(AND(Y40=0,P40=$P$81,Q40=$Q$83,R40=$R$81,S40=$S$83),-1*O40,0)</f>
        <v>0</v>
      </c>
      <c r="CJ40" s="249">
        <f>IF(AND(Y40=0,P40=$P$81,Q40=$Q$83,R40=$R$81,S40=$S$84),-1*O40,0)</f>
        <v>0</v>
      </c>
      <c r="CK40" s="249">
        <f>IF(AND(Y40=0,P40=$P$81,Q40=$Q$83,R40=$R$81,S40=$S$85),-1*O40,0)</f>
        <v>0</v>
      </c>
      <c r="CL40" s="250">
        <f>IF(AND(Y40=0,P40=$P$81,Q40=$Q$81,R40=$R$81,S40=$S$81),-1*O40,0)</f>
        <v>0</v>
      </c>
      <c r="CM40" s="249">
        <f>IF(AND(Y40=0,P40=$P$81,Q40=$Q$81,R40=$R$81,S40=$S$82),-1*O40,0)</f>
        <v>0</v>
      </c>
      <c r="CN40" s="249">
        <f>IF(AND(Y40=0,P40=$P$81,Q40=$Q$81,R40=$R$81,S40=$S$83),-1*O40,0)</f>
        <v>0</v>
      </c>
      <c r="CO40" s="249">
        <f>IF(AND(Y40=0,P40=$P$81,Q40=$Q$81,R40=$R$81,S40=$S$84),-1*O40,0)</f>
        <v>0</v>
      </c>
      <c r="CP40" s="249">
        <f>IF(AND(Y40=0,P40=$P$81,Q40=$Q$81,R40=$R$85,S40=$S$81),-1*O40,0)</f>
        <v>0</v>
      </c>
      <c r="CQ40" s="250">
        <f>IF(AND(Y40=0,P40=$P$82,Q40=$Q$84,R40=$R$81,S40=$S$81),-1*O40,0)</f>
        <v>0</v>
      </c>
      <c r="CR40" s="249">
        <f>IF(AND(Y40=0,P40=$P$82,Q40=$Q$84,R40=$R$81,S40=$S$82),-1*O40,0)</f>
        <v>0</v>
      </c>
      <c r="CS40" s="249">
        <f>IF(AND(Y40=0,P40=$P$82,Q40=$Q$84,R40=$R$81,S40=$S$83),-1*O40,0)</f>
        <v>0</v>
      </c>
      <c r="CT40" s="250">
        <f>IF(AND(Y40=0,P40=$P$82,Q40=$Q$82,R40=$R$81,S40=$S$81),-1*O40,0)</f>
        <v>0</v>
      </c>
      <c r="CU40" s="249">
        <f>IF(AND(Y40=0,P40=$P$82,Q40=$Q$82,R40=$R$81,S40=$S$82),-1*O40,0)</f>
        <v>0</v>
      </c>
      <c r="CV40" s="249">
        <f>IF(AND(Y40=0,P40=$P$82,Q40=$Q$82,R40=$R$81,S40=$S$83),-1*O40,0)</f>
        <v>0</v>
      </c>
      <c r="CW40" s="250">
        <f>IF(AND(Y40=0,P40=$P$82,Q40=$Q$83,R40=$R$81,S40=$S$81),-1*O40,0)</f>
        <v>0</v>
      </c>
      <c r="CX40" s="249">
        <f>IF(AND(Y40=0,P40=$P$82,Q40=$Q$82,R40=$R$81,S40=$S$82),-1*O40,0)</f>
        <v>0</v>
      </c>
      <c r="CY40" s="249">
        <f>IF(AND(Y40=0,P40=$P$82,Q40=$Q$83,R40=$R$81,S40=$S$83),-1*O40,0)</f>
        <v>0</v>
      </c>
      <c r="CZ40" s="250">
        <f>IF(AND(Y40=0,P40=$P$82,Q40=$Q$81,R40=$R$81,S40=$S$81),-1*O40,0)</f>
        <v>0</v>
      </c>
      <c r="DA40" s="249">
        <f>IF(AND(Y40=0,P40=$P$82,Q40=$Q$81,R40=$R$81,S40=$S$82),-1*O40,0)</f>
        <v>0</v>
      </c>
      <c r="DB40" s="249">
        <f>IF(AND(Y40=0,P40=$P$82,Q40=$Q$81,R40=$R$81,S40=$S$83),-1*O40,0)</f>
        <v>0</v>
      </c>
      <c r="DC40" s="250">
        <f>IF(AND(Y40=0,P40=$P$81,Q40=$Q$84,R40=$R$82,S40=$S$81),-1*O40,0)</f>
        <v>0</v>
      </c>
      <c r="DD40" s="249">
        <f>IF(AND(Y40=0,P40=$P$81,Q40=$Q$84,R40=$R$82,S40=$S$82),-1*O40,0)</f>
        <v>0</v>
      </c>
      <c r="DE40" s="249">
        <f>IF(AND(Y40=0,P40=$P$81,Q40=$Q$84,R40=$R$82,S40=$S$83),-1*O40,0)</f>
        <v>0</v>
      </c>
      <c r="DF40" s="249">
        <f>IF(AND(Y40=0,P40=$P$81,Q40=$Q$84,R40=$R$82,S40=$S$84),-1*O40,0)</f>
        <v>0</v>
      </c>
      <c r="DG40" s="249">
        <f>IF(AND(Y40=0,P40=$P$81,Q40=$Q$84,R40=$R$82,S40=$S$85),-1*O40,0)</f>
        <v>0</v>
      </c>
      <c r="DH40" s="250">
        <f>IF(AND(Y40=0,P40=$P$81,Q40=$Q$82,R40=$R$82,S40=$S$81),-1*O40,0)</f>
        <v>0</v>
      </c>
      <c r="DI40" s="249">
        <f>IF(AND(Y40=0,P40=$P$81,Q40=$Q$82,R40=$R$82,S40=$S$82),-1*O40,0)</f>
        <v>0</v>
      </c>
      <c r="DJ40" s="249">
        <f>IF(AND(Y40=0,P40=$P$81,Q40=$Q$82,R40=$R$82,S40=$S$83),-1*O40,0)</f>
        <v>0</v>
      </c>
      <c r="DK40" s="249">
        <f>IF(AND(Y40=0,P40=$P$81,Q40=$Q$82,R40=$R$82,S40=$S$84),-1*O40,0)</f>
        <v>0</v>
      </c>
      <c r="DL40" s="249">
        <f>IF(AND(Y40=0,P40=$P$81,Q40=$Q$82,R40=$R$82,S40=$S$85),-1*O40,0)</f>
        <v>0</v>
      </c>
      <c r="DM40" s="250">
        <f>IF(AND(Y40=0,P40=$P$81,Q40=$Q$83,R40=$R$82,S40=$S$81),-1*O40,0)</f>
        <v>0</v>
      </c>
      <c r="DN40" s="249">
        <f>IF(AND(Y40=0,P40=$P$81,Q40=$Q$83,R40=$R$82,S40=$S$82),-1*O40,0)</f>
        <v>0</v>
      </c>
      <c r="DO40" s="249">
        <f>IF(AND(Y40=0,P40=$P$81,Q40=$Q$83,R40=$R$82,S40=$S$83),-1*O40,0)</f>
        <v>0</v>
      </c>
      <c r="DP40" s="249">
        <f>IF(AND(Y40=0,P40=$P$81,Q40=$Q$83,R40=$R$82,S40=$S$84),-1*O40,0)</f>
        <v>0</v>
      </c>
      <c r="DQ40" s="249">
        <f>IF(AND(Y40=0,P40=$P$81,Q40=$Q$83,R40=$R$82,S40=$S$85),-1*O40,0)</f>
        <v>0</v>
      </c>
      <c r="DR40" s="250">
        <f>IF(AND(Y40=0,P40=$P$81,Q40=$Q$81,R40=$R$82,S40=$S$81),-1*O40,0)</f>
        <v>0</v>
      </c>
      <c r="DS40" s="249">
        <f>IF(AND(Y40=0,P40=$P$81,Q40=$Q$81,R40=$R$82,S40=$S$82),-1*O40,0)</f>
        <v>0</v>
      </c>
      <c r="DT40" s="249">
        <f>IF(AND(Y40=0,P40=$P$81,Q40=$Q$81,R40=$R$82,S40=$S$83),-1*O40,0)</f>
        <v>0</v>
      </c>
      <c r="DU40" s="249">
        <f>IF(AND(Y40=0,P40=$P$81,Q40=$Q$81,R40=$R$82,S40=$S$84),-1*O40,0)</f>
        <v>0</v>
      </c>
      <c r="DV40" s="249">
        <f>IF(AND(Y40=0,P40=$P$81,Q40=$Q$81,R40=$R$82,S40=$S$85),-1*O40,0)</f>
        <v>0</v>
      </c>
      <c r="DW40" s="250">
        <f>IF(AND(Y40=0,P40=$P$82,Q40=$Q$84,R40=$R$82,S40=$S$81),-1*O40,0)</f>
        <v>0</v>
      </c>
      <c r="DX40" s="249">
        <f>IF(AND(Y40=0,P40=$P$82,Q40=$Q$84,R40=$R$82,S40=$S$82),-1*O40,0)</f>
        <v>0</v>
      </c>
      <c r="DY40" s="249">
        <f>IF(AND(Y40=0,P40=$P$82,Q40=$Q$84,R40=$R$82,S40=$S$83),-1*O40,0)</f>
        <v>0</v>
      </c>
      <c r="DZ40" s="250">
        <f>IF(AND(Y40=0,P40=$P$82,Q40=$Q$82,R40=$R$82,S40=$S$81),-1*O40,0)</f>
        <v>0</v>
      </c>
      <c r="EA40" s="249">
        <f>IF(AND(Y40=0,P40=$P$82,Q40=$Q$82,R40=$R$82,S40=$S$82),-1*O40,0)</f>
        <v>0</v>
      </c>
      <c r="EB40" s="249">
        <f>IF(AND(Y40=0,P40=$P$82,Q40=$Q$82,R40=$R$82,S40=$S$83),-1*O40,0)</f>
        <v>0</v>
      </c>
      <c r="EC40" s="250">
        <f>IF(AND(Y40=0,P40=$P$82,Q40=$Q$83,R40=$R$82,S40=$S$81),-1*O40,0)</f>
        <v>0</v>
      </c>
      <c r="ED40" s="249">
        <f>IF(AND(Y40=0,P40=$P$82,Q40=$Q$83,R40=$R$82,S40=$S$82),-1*O40,0)</f>
        <v>0</v>
      </c>
      <c r="EE40" s="249">
        <f>IF(AND(Y40=0,P40=$P$82,Q40=$Q$83,R40=$R$82,S40=$S$83),-1*O40,0)</f>
        <v>0</v>
      </c>
      <c r="EF40" s="250">
        <f>IF(AND(Y40=0,P40=$P$82,Q40=$Q$81,R40=$R$82,S40=$S$81),-1*O40,0)</f>
        <v>0</v>
      </c>
      <c r="EG40" s="249">
        <f>IF(AND(Y40=0,P40=$P$82,Q40=$Q$81,R40=$R$82,S40=$S$82),-1*O40,0)</f>
        <v>0</v>
      </c>
      <c r="EH40" s="249">
        <f>IF(AND(Y40=0,P40=$P$82,Q40=$Q$81,R40=$R$82,S40=$S$83),-1*O40,0)</f>
        <v>0</v>
      </c>
      <c r="EI40" s="250">
        <f>IF(AND(Y40=0,P40=$P$81,Q40=$Q$84,R40=$R$84,S40=$S$81),-1*O40,0)</f>
        <v>0</v>
      </c>
      <c r="EJ40" s="249">
        <f>IF(AND(Y40=0,P40=$P$81,Q40=$Q$84,R40=$R$84,S40=$S$82),-1*O40,0)</f>
        <v>0</v>
      </c>
      <c r="EK40" s="249">
        <f>IF(AND(Y40=0,P40=$P$81,Q40=$Q$84,R40=$R$84,S40=$S$83),-1*O40,0)</f>
        <v>0</v>
      </c>
      <c r="EL40" s="249">
        <f>IF(AND(Y40=0,P40=$P$81,Q40=$Q$84,R40=$R$84,S40=$S$84),-1*O40,0)</f>
        <v>0</v>
      </c>
      <c r="EM40" s="249">
        <f>IF(AND(Y40=0,P40=$P$81,Q40=$Q$84,R40=$R$84,S40=$S$85),-1*O40,0)</f>
        <v>0</v>
      </c>
      <c r="EN40" s="250">
        <f>IF(AND(Y40=0,P40=$P$81,Q40=$Q$82,R40=$R$84,S40=$S$81),-1*O40,0)</f>
        <v>0</v>
      </c>
      <c r="EO40" s="249">
        <f>IF(AND(Y40=0,P40=$P$81,Q40=$Q$82,R40=$R$84,S40=$S$82),-1*O40,0)</f>
        <v>0</v>
      </c>
      <c r="EP40" s="249">
        <f>IF(AND(Y40=0,P40=$P$81,Q40=$Q$82,R40=$R$84,S40=$S$83),-1*O40,0)</f>
        <v>0</v>
      </c>
      <c r="EQ40" s="249">
        <f>IF(AND(Y40=0,P40=$P$81,Q40=$Q$82,R40=$R$84,S40=$S$84),-1*O40,0)</f>
        <v>0</v>
      </c>
      <c r="ER40" s="249">
        <f>IF(AND(Y40=0,P40=$P$81,Q40=$Q$82,R40=$R$84,S40=$S$85),-1*O40,0)</f>
        <v>0</v>
      </c>
      <c r="ES40" s="250">
        <f>IF(AND(Y40=0,P40=$P$81,Q40=$Q$83,R40=$R$84,S40=$S$81),-1*O40,0)</f>
        <v>0</v>
      </c>
      <c r="ET40" s="249">
        <f>IF(AND(Y40=0,P40=$P$81,Q40=$Q$83,R40=$R$84,S40=$S$82),-1*O40,0)</f>
        <v>0</v>
      </c>
      <c r="EU40" s="249">
        <f>IF(AND(Y40=0,P40=$P$81,Q40=$Q$83,R40=$R$84,S40=$S$83),-1*O40,0)</f>
        <v>0</v>
      </c>
      <c r="EV40" s="249">
        <f>IF(AND(Y40=0,P40=$P$81,Q40=$Q$83,R40=$R$84,S40=$S$84),-1*O40,0)</f>
        <v>0</v>
      </c>
      <c r="EW40" s="249">
        <f>IF(AND(Y40=0,P40=$P$81,Q40=$Q$83,R40=$R$84,S40=$S$85),-1*O40,0)</f>
        <v>0</v>
      </c>
      <c r="EX40" s="250">
        <f>IF(AND(Y40=0,P40=$P$81,Q40=$Q$81,R40=$R$84,S40=$S$81),-1*O40,0)</f>
        <v>0</v>
      </c>
      <c r="EY40" s="249">
        <f>IF(AND(Y40=0,P40=$P$81,Q40=$Q$81,R40=$R$84,S40=$S$82),-1*O40,0)</f>
        <v>0</v>
      </c>
      <c r="EZ40" s="249">
        <f>IF(AND(Y40=0,P40=$P$81,Q40=$Q$81,R40=$R$84,S40=$S$83),-1*O40,0)</f>
        <v>0</v>
      </c>
      <c r="FA40" s="249">
        <f>IF(AND(Y40=0,P40=$P$81,Q40=$Q$81,R40=$R$84,S40=$S$84),-1*O40,0)</f>
        <v>0</v>
      </c>
      <c r="FB40" s="249">
        <f>IF(AND(Y40=0,P40=$P$81,Q40=$Q$81,R40=$R$84,S40=$S$85),-1*O40,0)</f>
        <v>0</v>
      </c>
      <c r="FC40" s="250">
        <f>IF(AND(Y40=0,P40=$P$82,Q40=$Q$84,R40=$R$84,S40=$S$81),-1*O40,0)</f>
        <v>0</v>
      </c>
      <c r="FD40" s="249">
        <f>IF(AND(Y40=0,P40=$P$82,Q40=$Q$84,R40=$R$84,S40=$S$82),-1*O40,0)</f>
        <v>0</v>
      </c>
      <c r="FE40" s="249">
        <f>IF(AND(Y40=0,P40=$P$82,Q40=$Q$84,R40=$R$84,S40=$S$83),-1*O40,0)</f>
        <v>0</v>
      </c>
      <c r="FF40" s="250">
        <f>IF(AND(Y40=0,P40=$P$82,Q40=$Q$82,R40=$R$84,S40=$S$81),-1*O40,0)</f>
        <v>0</v>
      </c>
      <c r="FG40" s="249">
        <f>IF(AND(Y40=0,P40=$P$82,Q40=$Q$82,R40=$R$84,S40=$S$82),-1*O40,0)</f>
        <v>0</v>
      </c>
      <c r="FH40" s="249">
        <f>IF(AND(Y40=0,P40=$P$82,Q40=$Q$82,R40=$R$84,S40=$S$83),-1*O40,0)</f>
        <v>0</v>
      </c>
      <c r="FI40" s="250">
        <f>IF(AND(Y40=0,P40=$P$82,Q40=$Q$83,R40=$R$84,S40=$S$81),-1*O40,0)</f>
        <v>0</v>
      </c>
      <c r="FJ40" s="249">
        <f>IF(AND(Y40=0,P40=$P$82,Q40=$Q$83,R40=$R$84,S40=$S$82),-1*O40,0)</f>
        <v>0</v>
      </c>
      <c r="FK40" s="249">
        <f>IF(AND(Y40=0,P40=$P$82,Q40=$Q$83,R40=$R$84,S40=$S$83),-1*O40,0)</f>
        <v>0</v>
      </c>
      <c r="FL40" s="250">
        <f>IF(AND(Y40=0,P40=$P$82,Q40=$Q$81,R40=$R$84,S40=$S$81),-1*O40,0)</f>
        <v>0</v>
      </c>
      <c r="FM40" s="249">
        <f>IF(AND(Y40=0,P40=$P$82,Q40=$Q$81,R40=$R$84,S40=$S$82),-1*O40,0)</f>
        <v>0</v>
      </c>
      <c r="FN40" s="251">
        <f>IF(AND(Y40=0,P40=$P$82,Q40=$Q$81,R40=$R$84,S40=$S$83),-1*O40,0)</f>
        <v>0</v>
      </c>
    </row>
    <row r="41" spans="1:170" ht="12.75" customHeight="1" x14ac:dyDescent="0.25">
      <c r="A41" s="445"/>
      <c r="B41" s="765"/>
      <c r="C41" s="510" t="s">
        <v>40</v>
      </c>
      <c r="D41" s="308"/>
      <c r="E41" s="315"/>
      <c r="F41" s="255"/>
      <c r="G41" s="256"/>
      <c r="H41" s="308"/>
      <c r="I41" s="315"/>
      <c r="J41" s="255"/>
      <c r="K41" s="256"/>
      <c r="L41" s="255"/>
      <c r="M41" s="256"/>
      <c r="N41" s="445"/>
      <c r="O41" s="45"/>
      <c r="P41" s="1"/>
      <c r="Q41" s="2"/>
      <c r="R41" s="13"/>
      <c r="S41" s="320"/>
      <c r="T41" s="321"/>
      <c r="U41" s="322"/>
      <c r="V41" s="323"/>
      <c r="W41" s="233"/>
      <c r="X41" s="330"/>
      <c r="Y41" s="248">
        <f t="shared" si="143"/>
        <v>0</v>
      </c>
      <c r="Z41" s="249">
        <f t="shared" si="0"/>
        <v>0</v>
      </c>
      <c r="AA41" s="249">
        <f t="shared" si="1"/>
        <v>0</v>
      </c>
      <c r="AB41" s="249">
        <f t="shared" si="2"/>
        <v>0</v>
      </c>
      <c r="AC41" s="249">
        <f t="shared" si="3"/>
        <v>0</v>
      </c>
      <c r="AD41" s="249">
        <f t="shared" si="4"/>
        <v>0</v>
      </c>
      <c r="AE41" s="249">
        <f t="shared" si="5"/>
        <v>0</v>
      </c>
      <c r="AF41" s="249">
        <f t="shared" si="6"/>
        <v>0</v>
      </c>
      <c r="AG41" s="249">
        <f t="shared" si="7"/>
        <v>0</v>
      </c>
      <c r="AH41" s="250" t="str">
        <f t="shared" si="8"/>
        <v/>
      </c>
      <c r="AI41" s="251" t="str">
        <f t="shared" si="9"/>
        <v/>
      </c>
      <c r="AJ41" s="249">
        <f t="shared" si="10"/>
        <v>1</v>
      </c>
      <c r="AK41" s="249">
        <f t="shared" si="11"/>
        <v>0</v>
      </c>
      <c r="AL41" s="249"/>
      <c r="AM41" s="251"/>
      <c r="AN41" s="237"/>
      <c r="AO41" s="250">
        <f t="shared" si="12"/>
        <v>0</v>
      </c>
      <c r="AP41" s="250">
        <f t="shared" si="13"/>
        <v>0</v>
      </c>
      <c r="AQ41" s="249">
        <f t="shared" si="14"/>
        <v>0</v>
      </c>
      <c r="AR41" s="249">
        <f t="shared" si="15"/>
        <v>0</v>
      </c>
      <c r="AS41" s="249">
        <f t="shared" si="16"/>
        <v>0</v>
      </c>
      <c r="AT41" s="249">
        <f t="shared" si="17"/>
        <v>0</v>
      </c>
      <c r="AU41" s="250">
        <f t="shared" si="18"/>
        <v>0</v>
      </c>
      <c r="AV41" s="249">
        <f t="shared" si="19"/>
        <v>0</v>
      </c>
      <c r="AW41" s="249">
        <f t="shared" si="20"/>
        <v>0</v>
      </c>
      <c r="AX41" s="249">
        <f t="shared" si="21"/>
        <v>0</v>
      </c>
      <c r="AY41" s="251">
        <f t="shared" si="22"/>
        <v>0</v>
      </c>
      <c r="AZ41" s="249">
        <f t="shared" si="23"/>
        <v>0</v>
      </c>
      <c r="BA41" s="250">
        <f t="shared" si="24"/>
        <v>0</v>
      </c>
      <c r="BB41" s="249">
        <f t="shared" si="25"/>
        <v>0</v>
      </c>
      <c r="BC41" s="249">
        <f t="shared" si="26"/>
        <v>0</v>
      </c>
      <c r="BD41" s="249">
        <f t="shared" si="27"/>
        <v>0</v>
      </c>
      <c r="BE41" s="249">
        <f t="shared" si="28"/>
        <v>0</v>
      </c>
      <c r="BF41" s="250">
        <f t="shared" si="29"/>
        <v>0</v>
      </c>
      <c r="BG41" s="249">
        <f t="shared" si="30"/>
        <v>0</v>
      </c>
      <c r="BH41" s="249">
        <f t="shared" si="31"/>
        <v>0</v>
      </c>
      <c r="BI41" s="249">
        <f t="shared" si="32"/>
        <v>0</v>
      </c>
      <c r="BJ41" s="249">
        <f t="shared" si="33"/>
        <v>0</v>
      </c>
      <c r="BK41" s="250">
        <f t="shared" si="34"/>
        <v>0</v>
      </c>
      <c r="BL41" s="249">
        <f t="shared" si="35"/>
        <v>0</v>
      </c>
      <c r="BM41" s="249">
        <f t="shared" si="36"/>
        <v>0</v>
      </c>
      <c r="BN41" s="250">
        <f t="shared" si="37"/>
        <v>0</v>
      </c>
      <c r="BO41" s="249">
        <f t="shared" si="38"/>
        <v>0</v>
      </c>
      <c r="BP41" s="249">
        <f t="shared" si="39"/>
        <v>0</v>
      </c>
      <c r="BQ41" s="250">
        <f t="shared" si="40"/>
        <v>0</v>
      </c>
      <c r="BR41" s="249">
        <f t="shared" si="41"/>
        <v>0</v>
      </c>
      <c r="BS41" s="249">
        <f t="shared" si="42"/>
        <v>0</v>
      </c>
      <c r="BT41" s="250">
        <f>IF(AND(Y41=0,T41=$P$82,U41=$U$81,V41=$V$81),O41,IF(AND(Y41=0,P41=$P$82,Q41=$Q$81,R41=$R$83,S41=$S$81),-1*O41,0))</f>
        <v>0</v>
      </c>
      <c r="BU41" s="249">
        <f>IF(AND(Y41=0,T41=$P$82,U41=$U$81,V41=$V$82),O41,IF(AND(Y41=0,P41=$P$82,Q41=$Q$81,R41=$R$83,S41=$S$82),-1*O41,0))</f>
        <v>0</v>
      </c>
      <c r="BV41" s="251">
        <f>IF(AND(Y41=0,T41=$P$82,U41=$U$81,V41=$V$83),O41,IF(AND(Y41=0,P41=$P$82,Q41=$Q$81,R41=$R$83,S41=$S$83),-1*O41,0))</f>
        <v>0</v>
      </c>
      <c r="BW41" s="249">
        <f>IF(AND(Y41=0,P41=$P$81,Q41=$Q$84,R41=$R$81,S41=$S$81),-1*O41,0)</f>
        <v>0</v>
      </c>
      <c r="BX41" s="249">
        <f>IF(AND(Y41=0,P41=$P$81,Q41=$Q$84,R41=$R$81,S41=$S$82),-1*O41,0)</f>
        <v>0</v>
      </c>
      <c r="BY41" s="249">
        <f>IF(AND(Y41=0,P41=$P$81,Q41=$Q$84,R41=$R$81,S41=$S$83),-1*O41,0)</f>
        <v>0</v>
      </c>
      <c r="BZ41" s="249">
        <f>IF(AND(Y41=0,P41=$P$81,Q41=$Q$84,R41=$R$81,S41=$S$84),-1*O41,0)</f>
        <v>0</v>
      </c>
      <c r="CA41" s="249">
        <f>IF(AND(Y41=0,P41=$P$81,Q41=$Q$84,R41=$R$81,S41=$S$85),-1*O41,0)</f>
        <v>0</v>
      </c>
      <c r="CB41" s="250">
        <f>IF(AND(Y41=0,P41=$P$81,Q41=$Q$82,R41=$R$81,S41=$S$81),-1*O41,0)</f>
        <v>0</v>
      </c>
      <c r="CC41" s="249">
        <f>IF(AND(Y41=0,P41=$P$81,Q41=$Q$82,R41=$R$81,S41=$S$82),-1*O41,0)</f>
        <v>0</v>
      </c>
      <c r="CD41" s="249">
        <f>IF(AND(Y41=0,P41=$P$81,Q41=$Q$82,R41=$R$81,S41=$S$83),-1*O41,0)</f>
        <v>0</v>
      </c>
      <c r="CE41" s="249">
        <f>IF(AND(Y41=0,P41=$P$81,Q41=$Q$82,R41=$R$81,S41=$S$84),-1*O41,0)</f>
        <v>0</v>
      </c>
      <c r="CF41" s="249">
        <f>IF(AND(Y41=0,P41=$P$81,Q41=$Q$82,R41=$R$81,S41=$S$85),-1*O41,0)</f>
        <v>0</v>
      </c>
      <c r="CG41" s="250">
        <f>IF(AND(Y41=0,P41=$P$81,Q41=$Q$83,R41=$R$81,S41=$S$81),-1*O41,0)</f>
        <v>0</v>
      </c>
      <c r="CH41" s="249">
        <f>IF(AND(Y41=0,P41=$P$81,Q41=$Q$83,R41=$R$81,S41=$S$82),-1*O41,0)</f>
        <v>0</v>
      </c>
      <c r="CI41" s="249">
        <f>IF(AND(Y41=0,P41=$P$81,Q41=$Q$83,R41=$R$81,S41=$S$83),-1*O41,0)</f>
        <v>0</v>
      </c>
      <c r="CJ41" s="249">
        <f>IF(AND(Y41=0,P41=$P$81,Q41=$Q$83,R41=$R$81,S41=$S$84),-1*O41,0)</f>
        <v>0</v>
      </c>
      <c r="CK41" s="249">
        <f>IF(AND(Y41=0,P41=$P$81,Q41=$Q$83,R41=$R$81,S41=$S$85),-1*O41,0)</f>
        <v>0</v>
      </c>
      <c r="CL41" s="250">
        <f>IF(AND(Y41=0,P41=$P$81,Q41=$Q$81,R41=$R$81,S41=$S$81),-1*O41,0)</f>
        <v>0</v>
      </c>
      <c r="CM41" s="249">
        <f>IF(AND(Y41=0,P41=$P$81,Q41=$Q$81,R41=$R$81,S41=$S$82),-1*O41,0)</f>
        <v>0</v>
      </c>
      <c r="CN41" s="249">
        <f>IF(AND(Y41=0,P41=$P$81,Q41=$Q$81,R41=$R$81,S41=$S$83),-1*O41,0)</f>
        <v>0</v>
      </c>
      <c r="CO41" s="249">
        <f>IF(AND(Y41=0,P41=$P$81,Q41=$Q$81,R41=$R$81,S41=$S$84),-1*O41,0)</f>
        <v>0</v>
      </c>
      <c r="CP41" s="249">
        <f>IF(AND(Y41=0,P41=$P$81,Q41=$Q$81,R41=$R$85,S41=$S$81),-1*O41,0)</f>
        <v>0</v>
      </c>
      <c r="CQ41" s="250">
        <f>IF(AND(Y41=0,P41=$P$82,Q41=$Q$84,R41=$R$81,S41=$S$81),-1*O41,0)</f>
        <v>0</v>
      </c>
      <c r="CR41" s="249">
        <f>IF(AND(Y41=0,P41=$P$82,Q41=$Q$84,R41=$R$81,S41=$S$82),-1*O41,0)</f>
        <v>0</v>
      </c>
      <c r="CS41" s="249">
        <f>IF(AND(Y41=0,P41=$P$82,Q41=$Q$84,R41=$R$81,S41=$S$83),-1*O41,0)</f>
        <v>0</v>
      </c>
      <c r="CT41" s="250">
        <f>IF(AND(Y41=0,P41=$P$82,Q41=$Q$82,R41=$R$81,S41=$S$81),-1*O41,0)</f>
        <v>0</v>
      </c>
      <c r="CU41" s="249">
        <f>IF(AND(Y41=0,P41=$P$82,Q41=$Q$82,R41=$R$81,S41=$S$82),-1*O41,0)</f>
        <v>0</v>
      </c>
      <c r="CV41" s="249">
        <f>IF(AND(Y41=0,P41=$P$82,Q41=$Q$82,R41=$R$81,S41=$S$83),-1*O41,0)</f>
        <v>0</v>
      </c>
      <c r="CW41" s="250">
        <f>IF(AND(Y41=0,P41=$P$82,Q41=$Q$83,R41=$R$81,S41=$S$81),-1*O41,0)</f>
        <v>0</v>
      </c>
      <c r="CX41" s="249">
        <f>IF(AND(Y41=0,P41=$P$82,Q41=$Q$82,R41=$R$81,S41=$S$82),-1*O41,0)</f>
        <v>0</v>
      </c>
      <c r="CY41" s="249">
        <f>IF(AND(Y41=0,P41=$P$82,Q41=$Q$83,R41=$R$81,S41=$S$83),-1*O41,0)</f>
        <v>0</v>
      </c>
      <c r="CZ41" s="250">
        <f>IF(AND(Y41=0,P41=$P$82,Q41=$Q$81,R41=$R$81,S41=$S$81),-1*O41,0)</f>
        <v>0</v>
      </c>
      <c r="DA41" s="249">
        <f>IF(AND(Y41=0,P41=$P$82,Q41=$Q$81,R41=$R$81,S41=$S$82),-1*O41,0)</f>
        <v>0</v>
      </c>
      <c r="DB41" s="249">
        <f>IF(AND(Y41=0,P41=$P$82,Q41=$Q$81,R41=$R$81,S41=$S$83),-1*O41,0)</f>
        <v>0</v>
      </c>
      <c r="DC41" s="250">
        <f>IF(AND(Y41=0,P41=$P$81,Q41=$Q$84,R41=$R$82,S41=$S$81),-1*O41,0)</f>
        <v>0</v>
      </c>
      <c r="DD41" s="249">
        <f>IF(AND(Y41=0,P41=$P$81,Q41=$Q$84,R41=$R$82,S41=$S$82),-1*O41,0)</f>
        <v>0</v>
      </c>
      <c r="DE41" s="249">
        <f>IF(AND(Y41=0,P41=$P$81,Q41=$Q$84,R41=$R$82,S41=$S$83),-1*O41,0)</f>
        <v>0</v>
      </c>
      <c r="DF41" s="249">
        <f>IF(AND(Y41=0,P41=$P$81,Q41=$Q$84,R41=$R$82,S41=$S$84),-1*O41,0)</f>
        <v>0</v>
      </c>
      <c r="DG41" s="249">
        <f>IF(AND(Y41=0,P41=$P$81,Q41=$Q$84,R41=$R$82,S41=$S$85),-1*O41,0)</f>
        <v>0</v>
      </c>
      <c r="DH41" s="250">
        <f>IF(AND(Y41=0,P41=$P$81,Q41=$Q$82,R41=$R$82,S41=$S$81),-1*O41,0)</f>
        <v>0</v>
      </c>
      <c r="DI41" s="249">
        <f>IF(AND(Y41=0,P41=$P$81,Q41=$Q$82,R41=$R$82,S41=$S$82),-1*O41,0)</f>
        <v>0</v>
      </c>
      <c r="DJ41" s="249">
        <f>IF(AND(Y41=0,P41=$P$81,Q41=$Q$82,R41=$R$82,S41=$S$83),-1*O41,0)</f>
        <v>0</v>
      </c>
      <c r="DK41" s="249">
        <f>IF(AND(Y41=0,P41=$P$81,Q41=$Q$82,R41=$R$82,S41=$S$84),-1*O41,0)</f>
        <v>0</v>
      </c>
      <c r="DL41" s="249">
        <f>IF(AND(Y41=0,P41=$P$81,Q41=$Q$82,R41=$R$82,S41=$S$85),-1*O41,0)</f>
        <v>0</v>
      </c>
      <c r="DM41" s="250">
        <f>IF(AND(Y41=0,P41=$P$81,Q41=$Q$83,R41=$R$82,S41=$S$81),-1*O41,0)</f>
        <v>0</v>
      </c>
      <c r="DN41" s="249">
        <f>IF(AND(Y41=0,P41=$P$81,Q41=$Q$83,R41=$R$82,S41=$S$82),-1*O41,0)</f>
        <v>0</v>
      </c>
      <c r="DO41" s="249">
        <f>IF(AND(Y41=0,P41=$P$81,Q41=$Q$83,R41=$R$82,S41=$S$83),-1*O41,0)</f>
        <v>0</v>
      </c>
      <c r="DP41" s="249">
        <f>IF(AND(Y41=0,P41=$P$81,Q41=$Q$83,R41=$R$82,S41=$S$84),-1*O41,0)</f>
        <v>0</v>
      </c>
      <c r="DQ41" s="249">
        <f>IF(AND(Y41=0,P41=$P$81,Q41=$Q$83,R41=$R$82,S41=$S$85),-1*O41,0)</f>
        <v>0</v>
      </c>
      <c r="DR41" s="250">
        <f>IF(AND(Y41=0,P41=$P$81,Q41=$Q$81,R41=$R$82,S41=$S$81),-1*O41,0)</f>
        <v>0</v>
      </c>
      <c r="DS41" s="249">
        <f>IF(AND(Y41=0,P41=$P$81,Q41=$Q$81,R41=$R$82,S41=$S$82),-1*O41,0)</f>
        <v>0</v>
      </c>
      <c r="DT41" s="249">
        <f>IF(AND(Y41=0,P41=$P$81,Q41=$Q$81,R41=$R$82,S41=$S$83),-1*O41,0)</f>
        <v>0</v>
      </c>
      <c r="DU41" s="249">
        <f>IF(AND(Y41=0,P41=$P$81,Q41=$Q$81,R41=$R$82,S41=$S$84),-1*O41,0)</f>
        <v>0</v>
      </c>
      <c r="DV41" s="249">
        <f>IF(AND(Y41=0,P41=$P$81,Q41=$Q$81,R41=$R$82,S41=$S$85),-1*O41,0)</f>
        <v>0</v>
      </c>
      <c r="DW41" s="250">
        <f>IF(AND(Y41=0,P41=$P$82,Q41=$Q$84,R41=$R$82,S41=$S$81),-1*O41,0)</f>
        <v>0</v>
      </c>
      <c r="DX41" s="249">
        <f>IF(AND(Y41=0,P41=$P$82,Q41=$Q$84,R41=$R$82,S41=$S$82),-1*O41,0)</f>
        <v>0</v>
      </c>
      <c r="DY41" s="249">
        <f>IF(AND(Y41=0,P41=$P$82,Q41=$Q$84,R41=$R$82,S41=$S$83),-1*O41,0)</f>
        <v>0</v>
      </c>
      <c r="DZ41" s="250">
        <f>IF(AND(Y41=0,P41=$P$82,Q41=$Q$82,R41=$R$82,S41=$S$81),-1*O41,0)</f>
        <v>0</v>
      </c>
      <c r="EA41" s="249">
        <f>IF(AND(Y41=0,P41=$P$82,Q41=$Q$82,R41=$R$82,S41=$S$82),-1*O41,0)</f>
        <v>0</v>
      </c>
      <c r="EB41" s="249">
        <f>IF(AND(Y41=0,P41=$P$82,Q41=$Q$82,R41=$R$82,S41=$S$83),-1*O41,0)</f>
        <v>0</v>
      </c>
      <c r="EC41" s="250">
        <f>IF(AND(Y41=0,P41=$P$82,Q41=$Q$83,R41=$R$82,S41=$S$81),-1*O41,0)</f>
        <v>0</v>
      </c>
      <c r="ED41" s="249">
        <f>IF(AND(Y41=0,P41=$P$82,Q41=$Q$83,R41=$R$82,S41=$S$82),-1*O41,0)</f>
        <v>0</v>
      </c>
      <c r="EE41" s="249">
        <f>IF(AND(Y41=0,P41=$P$82,Q41=$Q$83,R41=$R$82,S41=$S$83),-1*O41,0)</f>
        <v>0</v>
      </c>
      <c r="EF41" s="250">
        <f>IF(AND(Y41=0,P41=$P$82,Q41=$Q$81,R41=$R$82,S41=$S$81),-1*O41,0)</f>
        <v>0</v>
      </c>
      <c r="EG41" s="249">
        <f>IF(AND(Y41=0,P41=$P$82,Q41=$Q$81,R41=$R$82,S41=$S$82),-1*O41,0)</f>
        <v>0</v>
      </c>
      <c r="EH41" s="249">
        <f>IF(AND(Y41=0,P41=$P$82,Q41=$Q$81,R41=$R$82,S41=$S$83),-1*O41,0)</f>
        <v>0</v>
      </c>
      <c r="EI41" s="250">
        <f>IF(AND(Y41=0,P41=$P$81,Q41=$Q$84,R41=$R$84,S41=$S$81),-1*O41,0)</f>
        <v>0</v>
      </c>
      <c r="EJ41" s="249">
        <f>IF(AND(Y41=0,P41=$P$81,Q41=$Q$84,R41=$R$84,S41=$S$82),-1*O41,0)</f>
        <v>0</v>
      </c>
      <c r="EK41" s="249">
        <f>IF(AND(Y41=0,P41=$P$81,Q41=$Q$84,R41=$R$84,S41=$S$83),-1*O41,0)</f>
        <v>0</v>
      </c>
      <c r="EL41" s="249">
        <f>IF(AND(Y41=0,P41=$P$81,Q41=$Q$84,R41=$R$84,S41=$S$84),-1*O41,0)</f>
        <v>0</v>
      </c>
      <c r="EM41" s="249">
        <f>IF(AND(Y41=0,P41=$P$81,Q41=$Q$84,R41=$R$84,S41=$S$85),-1*O41,0)</f>
        <v>0</v>
      </c>
      <c r="EN41" s="250">
        <f>IF(AND(Y41=0,P41=$P$81,Q41=$Q$82,R41=$R$84,S41=$S$81),-1*O41,0)</f>
        <v>0</v>
      </c>
      <c r="EO41" s="249">
        <f>IF(AND(Y41=0,P41=$P$81,Q41=$Q$82,R41=$R$84,S41=$S$82),-1*O41,0)</f>
        <v>0</v>
      </c>
      <c r="EP41" s="249">
        <f>IF(AND(Y41=0,P41=$P$81,Q41=$Q$82,R41=$R$84,S41=$S$83),-1*O41,0)</f>
        <v>0</v>
      </c>
      <c r="EQ41" s="249">
        <f>IF(AND(Y41=0,P41=$P$81,Q41=$Q$82,R41=$R$84,S41=$S$84),-1*O41,0)</f>
        <v>0</v>
      </c>
      <c r="ER41" s="249">
        <f>IF(AND(Y41=0,P41=$P$81,Q41=$Q$82,R41=$R$84,S41=$S$85),-1*O41,0)</f>
        <v>0</v>
      </c>
      <c r="ES41" s="250">
        <f>IF(AND(Y41=0,P41=$P$81,Q41=$Q$83,R41=$R$84,S41=$S$81),-1*O41,0)</f>
        <v>0</v>
      </c>
      <c r="ET41" s="249">
        <f>IF(AND(Y41=0,P41=$P$81,Q41=$Q$83,R41=$R$84,S41=$S$82),-1*O41,0)</f>
        <v>0</v>
      </c>
      <c r="EU41" s="249">
        <f>IF(AND(Y41=0,P41=$P$81,Q41=$Q$83,R41=$R$84,S41=$S$83),-1*O41,0)</f>
        <v>0</v>
      </c>
      <c r="EV41" s="249">
        <f>IF(AND(Y41=0,P41=$P$81,Q41=$Q$83,R41=$R$84,S41=$S$84),-1*O41,0)</f>
        <v>0</v>
      </c>
      <c r="EW41" s="249">
        <f>IF(AND(Y41=0,P41=$P$81,Q41=$Q$83,R41=$R$84,S41=$S$85),-1*O41,0)</f>
        <v>0</v>
      </c>
      <c r="EX41" s="250">
        <f>IF(AND(Y41=0,P41=$P$81,Q41=$Q$81,R41=$R$84,S41=$S$81),-1*O41,0)</f>
        <v>0</v>
      </c>
      <c r="EY41" s="249">
        <f>IF(AND(Y41=0,P41=$P$81,Q41=$Q$81,R41=$R$84,S41=$S$82),-1*O41,0)</f>
        <v>0</v>
      </c>
      <c r="EZ41" s="249">
        <f>IF(AND(Y41=0,P41=$P$81,Q41=$Q$81,R41=$R$84,S41=$S$83),-1*O41,0)</f>
        <v>0</v>
      </c>
      <c r="FA41" s="249">
        <f>IF(AND(Y41=0,P41=$P$81,Q41=$Q$81,R41=$R$84,S41=$S$84),-1*O41,0)</f>
        <v>0</v>
      </c>
      <c r="FB41" s="249">
        <f>IF(AND(Y41=0,P41=$P$81,Q41=$Q$81,R41=$R$84,S41=$S$85),-1*O41,0)</f>
        <v>0</v>
      </c>
      <c r="FC41" s="250">
        <f>IF(AND(Y41=0,P41=$P$82,Q41=$Q$84,R41=$R$84,S41=$S$81),-1*O41,0)</f>
        <v>0</v>
      </c>
      <c r="FD41" s="249">
        <f>IF(AND(Y41=0,P41=$P$82,Q41=$Q$84,R41=$R$84,S41=$S$82),-1*O41,0)</f>
        <v>0</v>
      </c>
      <c r="FE41" s="249">
        <f>IF(AND(Y41=0,P41=$P$82,Q41=$Q$84,R41=$R$84,S41=$S$83),-1*O41,0)</f>
        <v>0</v>
      </c>
      <c r="FF41" s="250">
        <f>IF(AND(Y41=0,P41=$P$82,Q41=$Q$82,R41=$R$84,S41=$S$81),-1*O41,0)</f>
        <v>0</v>
      </c>
      <c r="FG41" s="249">
        <f>IF(AND(Y41=0,P41=$P$82,Q41=$Q$82,R41=$R$84,S41=$S$82),-1*O41,0)</f>
        <v>0</v>
      </c>
      <c r="FH41" s="249">
        <f>IF(AND(Y41=0,P41=$P$82,Q41=$Q$82,R41=$R$84,S41=$S$83),-1*O41,0)</f>
        <v>0</v>
      </c>
      <c r="FI41" s="250">
        <f>IF(AND(Y41=0,P41=$P$82,Q41=$Q$83,R41=$R$84,S41=$S$81),-1*O41,0)</f>
        <v>0</v>
      </c>
      <c r="FJ41" s="249">
        <f>IF(AND(Y41=0,P41=$P$82,Q41=$Q$83,R41=$R$84,S41=$S$82),-1*O41,0)</f>
        <v>0</v>
      </c>
      <c r="FK41" s="249">
        <f>IF(AND(Y41=0,P41=$P$82,Q41=$Q$83,R41=$R$84,S41=$S$83),-1*O41,0)</f>
        <v>0</v>
      </c>
      <c r="FL41" s="250">
        <f>IF(AND(Y41=0,P41=$P$82,Q41=$Q$81,R41=$R$84,S41=$S$81),-1*O41,0)</f>
        <v>0</v>
      </c>
      <c r="FM41" s="249">
        <f>IF(AND(Y41=0,P41=$P$82,Q41=$Q$81,R41=$R$84,S41=$S$82),-1*O41,0)</f>
        <v>0</v>
      </c>
      <c r="FN41" s="251">
        <f>IF(AND(Y41=0,P41=$P$82,Q41=$Q$81,R41=$R$84,S41=$S$83),-1*O41,0)</f>
        <v>0</v>
      </c>
    </row>
    <row r="42" spans="1:170" ht="12.75" customHeight="1" thickBot="1" x14ac:dyDescent="0.3">
      <c r="A42" s="445"/>
      <c r="B42" s="766"/>
      <c r="C42" s="511" t="s">
        <v>41</v>
      </c>
      <c r="D42" s="309"/>
      <c r="E42" s="512"/>
      <c r="F42" s="549"/>
      <c r="G42" s="550"/>
      <c r="H42" s="309"/>
      <c r="I42" s="512"/>
      <c r="J42" s="268"/>
      <c r="K42" s="269"/>
      <c r="L42" s="268"/>
      <c r="M42" s="269"/>
      <c r="N42" s="445"/>
      <c r="O42" s="45"/>
      <c r="P42" s="1"/>
      <c r="Q42" s="2"/>
      <c r="R42" s="13"/>
      <c r="S42" s="320"/>
      <c r="T42" s="321"/>
      <c r="U42" s="322"/>
      <c r="V42" s="323"/>
      <c r="W42" s="233"/>
      <c r="X42" s="330"/>
      <c r="Y42" s="248">
        <f t="shared" si="143"/>
        <v>0</v>
      </c>
      <c r="Z42" s="249">
        <f t="shared" si="0"/>
        <v>0</v>
      </c>
      <c r="AA42" s="249">
        <f t="shared" si="1"/>
        <v>0</v>
      </c>
      <c r="AB42" s="249">
        <f t="shared" si="2"/>
        <v>0</v>
      </c>
      <c r="AC42" s="249">
        <f t="shared" si="3"/>
        <v>0</v>
      </c>
      <c r="AD42" s="249">
        <f t="shared" si="4"/>
        <v>0</v>
      </c>
      <c r="AE42" s="249">
        <f t="shared" si="5"/>
        <v>0</v>
      </c>
      <c r="AF42" s="249">
        <f t="shared" si="6"/>
        <v>0</v>
      </c>
      <c r="AG42" s="249">
        <f t="shared" si="7"/>
        <v>0</v>
      </c>
      <c r="AH42" s="250" t="str">
        <f t="shared" si="8"/>
        <v/>
      </c>
      <c r="AI42" s="251" t="str">
        <f t="shared" si="9"/>
        <v/>
      </c>
      <c r="AJ42" s="249">
        <f t="shared" si="10"/>
        <v>1</v>
      </c>
      <c r="AK42" s="249">
        <f t="shared" si="11"/>
        <v>0</v>
      </c>
      <c r="AL42" s="249"/>
      <c r="AM42" s="251"/>
      <c r="AN42" s="237"/>
      <c r="AO42" s="250">
        <f t="shared" si="12"/>
        <v>0</v>
      </c>
      <c r="AP42" s="250">
        <f t="shared" si="13"/>
        <v>0</v>
      </c>
      <c r="AQ42" s="249">
        <f t="shared" si="14"/>
        <v>0</v>
      </c>
      <c r="AR42" s="249">
        <f t="shared" si="15"/>
        <v>0</v>
      </c>
      <c r="AS42" s="249">
        <f t="shared" si="16"/>
        <v>0</v>
      </c>
      <c r="AT42" s="249">
        <f t="shared" si="17"/>
        <v>0</v>
      </c>
      <c r="AU42" s="250">
        <f t="shared" si="18"/>
        <v>0</v>
      </c>
      <c r="AV42" s="249">
        <f t="shared" si="19"/>
        <v>0</v>
      </c>
      <c r="AW42" s="249">
        <f t="shared" si="20"/>
        <v>0</v>
      </c>
      <c r="AX42" s="249">
        <f t="shared" si="21"/>
        <v>0</v>
      </c>
      <c r="AY42" s="251">
        <f t="shared" si="22"/>
        <v>0</v>
      </c>
      <c r="AZ42" s="249">
        <f t="shared" si="23"/>
        <v>0</v>
      </c>
      <c r="BA42" s="250">
        <f t="shared" si="24"/>
        <v>0</v>
      </c>
      <c r="BB42" s="249">
        <f t="shared" si="25"/>
        <v>0</v>
      </c>
      <c r="BC42" s="249">
        <f t="shared" si="26"/>
        <v>0</v>
      </c>
      <c r="BD42" s="249">
        <f t="shared" si="27"/>
        <v>0</v>
      </c>
      <c r="BE42" s="249">
        <f t="shared" si="28"/>
        <v>0</v>
      </c>
      <c r="BF42" s="250">
        <f t="shared" si="29"/>
        <v>0</v>
      </c>
      <c r="BG42" s="249">
        <f t="shared" si="30"/>
        <v>0</v>
      </c>
      <c r="BH42" s="249">
        <f t="shared" si="31"/>
        <v>0</v>
      </c>
      <c r="BI42" s="249">
        <f t="shared" si="32"/>
        <v>0</v>
      </c>
      <c r="BJ42" s="249">
        <f t="shared" si="33"/>
        <v>0</v>
      </c>
      <c r="BK42" s="250">
        <f t="shared" si="34"/>
        <v>0</v>
      </c>
      <c r="BL42" s="249">
        <f t="shared" si="35"/>
        <v>0</v>
      </c>
      <c r="BM42" s="249">
        <f t="shared" si="36"/>
        <v>0</v>
      </c>
      <c r="BN42" s="250">
        <f t="shared" si="37"/>
        <v>0</v>
      </c>
      <c r="BO42" s="249">
        <f t="shared" si="38"/>
        <v>0</v>
      </c>
      <c r="BP42" s="249">
        <f t="shared" si="39"/>
        <v>0</v>
      </c>
      <c r="BQ42" s="250">
        <f t="shared" si="40"/>
        <v>0</v>
      </c>
      <c r="BR42" s="249">
        <f t="shared" si="41"/>
        <v>0</v>
      </c>
      <c r="BS42" s="249">
        <f t="shared" si="42"/>
        <v>0</v>
      </c>
      <c r="BT42" s="250">
        <f>IF(AND(Y42=0,T42=$P$82,U42=$U$81,V42=$V$81),O42,IF(AND(Y42=0,P42=$P$82,Q42=$Q$81,R42=$R$83,S42=$S$81),-1*O42,0))</f>
        <v>0</v>
      </c>
      <c r="BU42" s="249">
        <f>IF(AND(Y42=0,T42=$P$82,U42=$U$81,V42=$V$82),O42,IF(AND(Y42=0,P42=$P$82,Q42=$Q$81,R42=$R$83,S42=$S$82),-1*O42,0))</f>
        <v>0</v>
      </c>
      <c r="BV42" s="251">
        <f>IF(AND(Y42=0,T42=$P$82,U42=$U$81,V42=$V$83),O42,IF(AND(Y42=0,P42=$P$82,Q42=$Q$81,R42=$R$83,S42=$S$83),-1*O42,0))</f>
        <v>0</v>
      </c>
      <c r="BW42" s="249">
        <f>IF(AND(Y42=0,P42=$P$81,Q42=$Q$84,R42=$R$81,S42=$S$81),-1*O42,0)</f>
        <v>0</v>
      </c>
      <c r="BX42" s="249">
        <f>IF(AND(Y42=0,P42=$P$81,Q42=$Q$84,R42=$R$81,S42=$S$82),-1*O42,0)</f>
        <v>0</v>
      </c>
      <c r="BY42" s="249">
        <f>IF(AND(Y42=0,P42=$P$81,Q42=$Q$84,R42=$R$81,S42=$S$83),-1*O42,0)</f>
        <v>0</v>
      </c>
      <c r="BZ42" s="249">
        <f>IF(AND(Y42=0,P42=$P$81,Q42=$Q$84,R42=$R$81,S42=$S$84),-1*O42,0)</f>
        <v>0</v>
      </c>
      <c r="CA42" s="249">
        <f>IF(AND(Y42=0,P42=$P$81,Q42=$Q$84,R42=$R$81,S42=$S$85),-1*O42,0)</f>
        <v>0</v>
      </c>
      <c r="CB42" s="250">
        <f>IF(AND(Y42=0,P42=$P$81,Q42=$Q$82,R42=$R$81,S42=$S$81),-1*O42,0)</f>
        <v>0</v>
      </c>
      <c r="CC42" s="249">
        <f>IF(AND(Y42=0,P42=$P$81,Q42=$Q$82,R42=$R$81,S42=$S$82),-1*O42,0)</f>
        <v>0</v>
      </c>
      <c r="CD42" s="249">
        <f>IF(AND(Y42=0,P42=$P$81,Q42=$Q$82,R42=$R$81,S42=$S$83),-1*O42,0)</f>
        <v>0</v>
      </c>
      <c r="CE42" s="249">
        <f>IF(AND(Y42=0,P42=$P$81,Q42=$Q$82,R42=$R$81,S42=$S$84),-1*O42,0)</f>
        <v>0</v>
      </c>
      <c r="CF42" s="249">
        <f>IF(AND(Y42=0,P42=$P$81,Q42=$Q$82,R42=$R$81,S42=$S$85),-1*O42,0)</f>
        <v>0</v>
      </c>
      <c r="CG42" s="250">
        <f>IF(AND(Y42=0,P42=$P$81,Q42=$Q$83,R42=$R$81,S42=$S$81),-1*O42,0)</f>
        <v>0</v>
      </c>
      <c r="CH42" s="249">
        <f>IF(AND(Y42=0,P42=$P$81,Q42=$Q$83,R42=$R$81,S42=$S$82),-1*O42,0)</f>
        <v>0</v>
      </c>
      <c r="CI42" s="249">
        <f>IF(AND(Y42=0,P42=$P$81,Q42=$Q$83,R42=$R$81,S42=$S$83),-1*O42,0)</f>
        <v>0</v>
      </c>
      <c r="CJ42" s="249">
        <f>IF(AND(Y42=0,P42=$P$81,Q42=$Q$83,R42=$R$81,S42=$S$84),-1*O42,0)</f>
        <v>0</v>
      </c>
      <c r="CK42" s="249">
        <f>IF(AND(Y42=0,P42=$P$81,Q42=$Q$83,R42=$R$81,S42=$S$85),-1*O42,0)</f>
        <v>0</v>
      </c>
      <c r="CL42" s="250">
        <f>IF(AND(Y42=0,P42=$P$81,Q42=$Q$81,R42=$R$81,S42=$S$81),-1*O42,0)</f>
        <v>0</v>
      </c>
      <c r="CM42" s="249">
        <f>IF(AND(Y42=0,P42=$P$81,Q42=$Q$81,R42=$R$81,S42=$S$82),-1*O42,0)</f>
        <v>0</v>
      </c>
      <c r="CN42" s="249">
        <f>IF(AND(Y42=0,P42=$P$81,Q42=$Q$81,R42=$R$81,S42=$S$83),-1*O42,0)</f>
        <v>0</v>
      </c>
      <c r="CO42" s="249">
        <f>IF(AND(Y42=0,P42=$P$81,Q42=$Q$81,R42=$R$81,S42=$S$84),-1*O42,0)</f>
        <v>0</v>
      </c>
      <c r="CP42" s="249">
        <f>IF(AND(Y42=0,P42=$P$81,Q42=$Q$81,R42=$R$85,S42=$S$81),-1*O42,0)</f>
        <v>0</v>
      </c>
      <c r="CQ42" s="250">
        <f>IF(AND(Y42=0,P42=$P$82,Q42=$Q$84,R42=$R$81,S42=$S$81),-1*O42,0)</f>
        <v>0</v>
      </c>
      <c r="CR42" s="249">
        <f>IF(AND(Y42=0,P42=$P$82,Q42=$Q$84,R42=$R$81,S42=$S$82),-1*O42,0)</f>
        <v>0</v>
      </c>
      <c r="CS42" s="249">
        <f>IF(AND(Y42=0,P42=$P$82,Q42=$Q$84,R42=$R$81,S42=$S$83),-1*O42,0)</f>
        <v>0</v>
      </c>
      <c r="CT42" s="250">
        <f>IF(AND(Y42=0,P42=$P$82,Q42=$Q$82,R42=$R$81,S42=$S$81),-1*O42,0)</f>
        <v>0</v>
      </c>
      <c r="CU42" s="249">
        <f>IF(AND(Y42=0,P42=$P$82,Q42=$Q$82,R42=$R$81,S42=$S$82),-1*O42,0)</f>
        <v>0</v>
      </c>
      <c r="CV42" s="249">
        <f>IF(AND(Y42=0,P42=$P$82,Q42=$Q$82,R42=$R$81,S42=$S$83),-1*O42,0)</f>
        <v>0</v>
      </c>
      <c r="CW42" s="250">
        <f>IF(AND(Y42=0,P42=$P$82,Q42=$Q$83,R42=$R$81,S42=$S$81),-1*O42,0)</f>
        <v>0</v>
      </c>
      <c r="CX42" s="249">
        <f>IF(AND(Y42=0,P42=$P$82,Q42=$Q$82,R42=$R$81,S42=$S$82),-1*O42,0)</f>
        <v>0</v>
      </c>
      <c r="CY42" s="249">
        <f>IF(AND(Y42=0,P42=$P$82,Q42=$Q$83,R42=$R$81,S42=$S$83),-1*O42,0)</f>
        <v>0</v>
      </c>
      <c r="CZ42" s="250">
        <f>IF(AND(Y42=0,P42=$P$82,Q42=$Q$81,R42=$R$81,S42=$S$81),-1*O42,0)</f>
        <v>0</v>
      </c>
      <c r="DA42" s="249">
        <f>IF(AND(Y42=0,P42=$P$82,Q42=$Q$81,R42=$R$81,S42=$S$82),-1*O42,0)</f>
        <v>0</v>
      </c>
      <c r="DB42" s="249">
        <f>IF(AND(Y42=0,P42=$P$82,Q42=$Q$81,R42=$R$81,S42=$S$83),-1*O42,0)</f>
        <v>0</v>
      </c>
      <c r="DC42" s="250">
        <f>IF(AND(Y42=0,P42=$P$81,Q42=$Q$84,R42=$R$82,S42=$S$81),-1*O42,0)</f>
        <v>0</v>
      </c>
      <c r="DD42" s="249">
        <f>IF(AND(Y42=0,P42=$P$81,Q42=$Q$84,R42=$R$82,S42=$S$82),-1*O42,0)</f>
        <v>0</v>
      </c>
      <c r="DE42" s="249">
        <f>IF(AND(Y42=0,P42=$P$81,Q42=$Q$84,R42=$R$82,S42=$S$83),-1*O42,0)</f>
        <v>0</v>
      </c>
      <c r="DF42" s="249">
        <f>IF(AND(Y42=0,P42=$P$81,Q42=$Q$84,R42=$R$82,S42=$S$84),-1*O42,0)</f>
        <v>0</v>
      </c>
      <c r="DG42" s="249">
        <f>IF(AND(Y42=0,P42=$P$81,Q42=$Q$84,R42=$R$82,S42=$S$85),-1*O42,0)</f>
        <v>0</v>
      </c>
      <c r="DH42" s="250">
        <f>IF(AND(Y42=0,P42=$P$81,Q42=$Q$82,R42=$R$82,S42=$S$81),-1*O42,0)</f>
        <v>0</v>
      </c>
      <c r="DI42" s="249">
        <f>IF(AND(Y42=0,P42=$P$81,Q42=$Q$82,R42=$R$82,S42=$S$82),-1*O42,0)</f>
        <v>0</v>
      </c>
      <c r="DJ42" s="249">
        <f>IF(AND(Y42=0,P42=$P$81,Q42=$Q$82,R42=$R$82,S42=$S$83),-1*O42,0)</f>
        <v>0</v>
      </c>
      <c r="DK42" s="249">
        <f>IF(AND(Y42=0,P42=$P$81,Q42=$Q$82,R42=$R$82,S42=$S$84),-1*O42,0)</f>
        <v>0</v>
      </c>
      <c r="DL42" s="249">
        <f>IF(AND(Y42=0,P42=$P$81,Q42=$Q$82,R42=$R$82,S42=$S$85),-1*O42,0)</f>
        <v>0</v>
      </c>
      <c r="DM42" s="250">
        <f>IF(AND(Y42=0,P42=$P$81,Q42=$Q$83,R42=$R$82,S42=$S$81),-1*O42,0)</f>
        <v>0</v>
      </c>
      <c r="DN42" s="249">
        <f>IF(AND(Y42=0,P42=$P$81,Q42=$Q$83,R42=$R$82,S42=$S$82),-1*O42,0)</f>
        <v>0</v>
      </c>
      <c r="DO42" s="249">
        <f>IF(AND(Y42=0,P42=$P$81,Q42=$Q$83,R42=$R$82,S42=$S$83),-1*O42,0)</f>
        <v>0</v>
      </c>
      <c r="DP42" s="249">
        <f>IF(AND(Y42=0,P42=$P$81,Q42=$Q$83,R42=$R$82,S42=$S$84),-1*O42,0)</f>
        <v>0</v>
      </c>
      <c r="DQ42" s="249">
        <f>IF(AND(Y42=0,P42=$P$81,Q42=$Q$83,R42=$R$82,S42=$S$85),-1*O42,0)</f>
        <v>0</v>
      </c>
      <c r="DR42" s="250">
        <f>IF(AND(Y42=0,P42=$P$81,Q42=$Q$81,R42=$R$82,S42=$S$81),-1*O42,0)</f>
        <v>0</v>
      </c>
      <c r="DS42" s="249">
        <f>IF(AND(Y42=0,P42=$P$81,Q42=$Q$81,R42=$R$82,S42=$S$82),-1*O42,0)</f>
        <v>0</v>
      </c>
      <c r="DT42" s="249">
        <f>IF(AND(Y42=0,P42=$P$81,Q42=$Q$81,R42=$R$82,S42=$S$83),-1*O42,0)</f>
        <v>0</v>
      </c>
      <c r="DU42" s="249">
        <f>IF(AND(Y42=0,P42=$P$81,Q42=$Q$81,R42=$R$82,S42=$S$84),-1*O42,0)</f>
        <v>0</v>
      </c>
      <c r="DV42" s="249">
        <f>IF(AND(Y42=0,P42=$P$81,Q42=$Q$81,R42=$R$82,S42=$S$85),-1*O42,0)</f>
        <v>0</v>
      </c>
      <c r="DW42" s="250">
        <f>IF(AND(Y42=0,P42=$P$82,Q42=$Q$84,R42=$R$82,S42=$S$81),-1*O42,0)</f>
        <v>0</v>
      </c>
      <c r="DX42" s="249">
        <f>IF(AND(Y42=0,P42=$P$82,Q42=$Q$84,R42=$R$82,S42=$S$82),-1*O42,0)</f>
        <v>0</v>
      </c>
      <c r="DY42" s="249">
        <f>IF(AND(Y42=0,P42=$P$82,Q42=$Q$84,R42=$R$82,S42=$S$83),-1*O42,0)</f>
        <v>0</v>
      </c>
      <c r="DZ42" s="250">
        <f>IF(AND(Y42=0,P42=$P$82,Q42=$Q$82,R42=$R$82,S42=$S$81),-1*O42,0)</f>
        <v>0</v>
      </c>
      <c r="EA42" s="249">
        <f>IF(AND(Y42=0,P42=$P$82,Q42=$Q$82,R42=$R$82,S42=$S$82),-1*O42,0)</f>
        <v>0</v>
      </c>
      <c r="EB42" s="249">
        <f>IF(AND(Y42=0,P42=$P$82,Q42=$Q$82,R42=$R$82,S42=$S$83),-1*O42,0)</f>
        <v>0</v>
      </c>
      <c r="EC42" s="250">
        <f>IF(AND(Y42=0,P42=$P$82,Q42=$Q$83,R42=$R$82,S42=$S$81),-1*O42,0)</f>
        <v>0</v>
      </c>
      <c r="ED42" s="249">
        <f>IF(AND(Y42=0,P42=$P$82,Q42=$Q$83,R42=$R$82,S42=$S$82),-1*O42,0)</f>
        <v>0</v>
      </c>
      <c r="EE42" s="249">
        <f>IF(AND(Y42=0,P42=$P$82,Q42=$Q$83,R42=$R$82,S42=$S$83),-1*O42,0)</f>
        <v>0</v>
      </c>
      <c r="EF42" s="250">
        <f>IF(AND(Y42=0,P42=$P$82,Q42=$Q$81,R42=$R$82,S42=$S$81),-1*O42,0)</f>
        <v>0</v>
      </c>
      <c r="EG42" s="249">
        <f>IF(AND(Y42=0,P42=$P$82,Q42=$Q$81,R42=$R$82,S42=$S$82),-1*O42,0)</f>
        <v>0</v>
      </c>
      <c r="EH42" s="249">
        <f>IF(AND(Y42=0,P42=$P$82,Q42=$Q$81,R42=$R$82,S42=$S$83),-1*O42,0)</f>
        <v>0</v>
      </c>
      <c r="EI42" s="250">
        <f>IF(AND(Y42=0,P42=$P$81,Q42=$Q$84,R42=$R$84,S42=$S$81),-1*O42,0)</f>
        <v>0</v>
      </c>
      <c r="EJ42" s="249">
        <f>IF(AND(Y42=0,P42=$P$81,Q42=$Q$84,R42=$R$84,S42=$S$82),-1*O42,0)</f>
        <v>0</v>
      </c>
      <c r="EK42" s="249">
        <f>IF(AND(Y42=0,P42=$P$81,Q42=$Q$84,R42=$R$84,S42=$S$83),-1*O42,0)</f>
        <v>0</v>
      </c>
      <c r="EL42" s="249">
        <f>IF(AND(Y42=0,P42=$P$81,Q42=$Q$84,R42=$R$84,S42=$S$84),-1*O42,0)</f>
        <v>0</v>
      </c>
      <c r="EM42" s="249">
        <f>IF(AND(Y42=0,P42=$P$81,Q42=$Q$84,R42=$R$84,S42=$S$85),-1*O42,0)</f>
        <v>0</v>
      </c>
      <c r="EN42" s="250">
        <f>IF(AND(Y42=0,P42=$P$81,Q42=$Q$82,R42=$R$84,S42=$S$81),-1*O42,0)</f>
        <v>0</v>
      </c>
      <c r="EO42" s="249">
        <f>IF(AND(Y42=0,P42=$P$81,Q42=$Q$82,R42=$R$84,S42=$S$82),-1*O42,0)</f>
        <v>0</v>
      </c>
      <c r="EP42" s="249">
        <f>IF(AND(Y42=0,P42=$P$81,Q42=$Q$82,R42=$R$84,S42=$S$83),-1*O42,0)</f>
        <v>0</v>
      </c>
      <c r="EQ42" s="249">
        <f>IF(AND(Y42=0,P42=$P$81,Q42=$Q$82,R42=$R$84,S42=$S$84),-1*O42,0)</f>
        <v>0</v>
      </c>
      <c r="ER42" s="249">
        <f>IF(AND(Y42=0,P42=$P$81,Q42=$Q$82,R42=$R$84,S42=$S$85),-1*O42,0)</f>
        <v>0</v>
      </c>
      <c r="ES42" s="250">
        <f>IF(AND(Y42=0,P42=$P$81,Q42=$Q$83,R42=$R$84,S42=$S$81),-1*O42,0)</f>
        <v>0</v>
      </c>
      <c r="ET42" s="249">
        <f>IF(AND(Y42=0,P42=$P$81,Q42=$Q$83,R42=$R$84,S42=$S$82),-1*O42,0)</f>
        <v>0</v>
      </c>
      <c r="EU42" s="249">
        <f>IF(AND(Y42=0,P42=$P$81,Q42=$Q$83,R42=$R$84,S42=$S$83),-1*O42,0)</f>
        <v>0</v>
      </c>
      <c r="EV42" s="249">
        <f>IF(AND(Y42=0,P42=$P$81,Q42=$Q$83,R42=$R$84,S42=$S$84),-1*O42,0)</f>
        <v>0</v>
      </c>
      <c r="EW42" s="249">
        <f>IF(AND(Y42=0,P42=$P$81,Q42=$Q$83,R42=$R$84,S42=$S$85),-1*O42,0)</f>
        <v>0</v>
      </c>
      <c r="EX42" s="250">
        <f>IF(AND(Y42=0,P42=$P$81,Q42=$Q$81,R42=$R$84,S42=$S$81),-1*O42,0)</f>
        <v>0</v>
      </c>
      <c r="EY42" s="249">
        <f>IF(AND(Y42=0,P42=$P$81,Q42=$Q$81,R42=$R$84,S42=$S$82),-1*O42,0)</f>
        <v>0</v>
      </c>
      <c r="EZ42" s="249">
        <f>IF(AND(Y42=0,P42=$P$81,Q42=$Q$81,R42=$R$84,S42=$S$83),-1*O42,0)</f>
        <v>0</v>
      </c>
      <c r="FA42" s="249">
        <f>IF(AND(Y42=0,P42=$P$81,Q42=$Q$81,R42=$R$84,S42=$S$84),-1*O42,0)</f>
        <v>0</v>
      </c>
      <c r="FB42" s="249">
        <f>IF(AND(Y42=0,P42=$P$81,Q42=$Q$81,R42=$R$84,S42=$S$85),-1*O42,0)</f>
        <v>0</v>
      </c>
      <c r="FC42" s="250">
        <f>IF(AND(Y42=0,P42=$P$82,Q42=$Q$84,R42=$R$84,S42=$S$81),-1*O42,0)</f>
        <v>0</v>
      </c>
      <c r="FD42" s="249">
        <f>IF(AND(Y42=0,P42=$P$82,Q42=$Q$84,R42=$R$84,S42=$S$82),-1*O42,0)</f>
        <v>0</v>
      </c>
      <c r="FE42" s="249">
        <f>IF(AND(Y42=0,P42=$P$82,Q42=$Q$84,R42=$R$84,S42=$S$83),-1*O42,0)</f>
        <v>0</v>
      </c>
      <c r="FF42" s="250">
        <f>IF(AND(Y42=0,P42=$P$82,Q42=$Q$82,R42=$R$84,S42=$S$81),-1*O42,0)</f>
        <v>0</v>
      </c>
      <c r="FG42" s="249">
        <f>IF(AND(Y42=0,P42=$P$82,Q42=$Q$82,R42=$R$84,S42=$S$82),-1*O42,0)</f>
        <v>0</v>
      </c>
      <c r="FH42" s="249">
        <f>IF(AND(Y42=0,P42=$P$82,Q42=$Q$82,R42=$R$84,S42=$S$83),-1*O42,0)</f>
        <v>0</v>
      </c>
      <c r="FI42" s="250">
        <f>IF(AND(Y42=0,P42=$P$82,Q42=$Q$83,R42=$R$84,S42=$S$81),-1*O42,0)</f>
        <v>0</v>
      </c>
      <c r="FJ42" s="249">
        <f>IF(AND(Y42=0,P42=$P$82,Q42=$Q$83,R42=$R$84,S42=$S$82),-1*O42,0)</f>
        <v>0</v>
      </c>
      <c r="FK42" s="249">
        <f>IF(AND(Y42=0,P42=$P$82,Q42=$Q$83,R42=$R$84,S42=$S$83),-1*O42,0)</f>
        <v>0</v>
      </c>
      <c r="FL42" s="250">
        <f>IF(AND(Y42=0,P42=$P$82,Q42=$Q$81,R42=$R$84,S42=$S$81),-1*O42,0)</f>
        <v>0</v>
      </c>
      <c r="FM42" s="249">
        <f>IF(AND(Y42=0,P42=$P$82,Q42=$Q$81,R42=$R$84,S42=$S$82),-1*O42,0)</f>
        <v>0</v>
      </c>
      <c r="FN42" s="251">
        <f>IF(AND(Y42=0,P42=$P$82,Q42=$Q$81,R42=$R$84,S42=$S$83),-1*O42,0)</f>
        <v>0</v>
      </c>
    </row>
    <row r="43" spans="1:170" ht="12.75" customHeight="1" thickBot="1" x14ac:dyDescent="0.35">
      <c r="A43" s="445"/>
      <c r="B43" s="716" t="s">
        <v>88</v>
      </c>
      <c r="C43" s="717"/>
      <c r="D43" s="718"/>
      <c r="E43" s="718"/>
      <c r="F43" s="718"/>
      <c r="G43" s="718"/>
      <c r="H43" s="717"/>
      <c r="I43" s="717"/>
      <c r="J43" s="718"/>
      <c r="K43" s="718"/>
      <c r="L43" s="717"/>
      <c r="M43" s="719"/>
      <c r="N43" s="445"/>
      <c r="O43" s="45"/>
      <c r="P43" s="1"/>
      <c r="Q43" s="2"/>
      <c r="R43" s="13"/>
      <c r="S43" s="320"/>
      <c r="T43" s="321"/>
      <c r="U43" s="322"/>
      <c r="V43" s="323"/>
      <c r="W43" s="233" t="str">
        <f t="shared" si="142"/>
        <v/>
      </c>
      <c r="X43" s="330"/>
      <c r="Y43" s="248">
        <f t="shared" si="143"/>
        <v>0</v>
      </c>
      <c r="Z43" s="249">
        <f t="shared" ref="Z43:Z63" si="144">IF(AND(OR(Q43=$Q$83,Q43=$Q$84),OR(U43=$U$85,U43=$U$86)),1,0)</f>
        <v>0</v>
      </c>
      <c r="AA43" s="249">
        <f t="shared" ref="AA43:AA63" si="145">IF(OR(AND(P43=$P$82,OR(Q43=$Q$82,Q43=$Q$84),OR(U43=$U$81, U43=$U$83,U43=$U$85)),AND(P43=$P$82,OR(Q43=$Q$81,Q43=$Q$83),OR(U43=$U$82, U43=$U$84,U43=$U$86))),1,0)</f>
        <v>0</v>
      </c>
      <c r="AB43" s="249">
        <f t="shared" ref="AB43:AB63" si="146">IF(AND(OR(Q43=$Q$81, Q43=$Q$83),OR(U43=$U$82,U43=$U$84,U43=$U$86), OR(V43=$V$84,V43=$V$85)),1,0)</f>
        <v>0</v>
      </c>
      <c r="AC43" s="249">
        <f t="shared" ref="AC43:AC63" si="147">IF(AND(OR(Q43=$Q$81, Q43=$Q$82),OR(U43=$U$83, U43=$U$84)),1, 0)</f>
        <v>0</v>
      </c>
      <c r="AD43" s="249">
        <f t="shared" ref="AD43:AD63" si="148">IF(AND(OR(Q43=$Q$83, Q43=$Q$84),OR(U43=$U$81, U43=$U$82)),1,0)</f>
        <v>0</v>
      </c>
      <c r="AE43" s="249">
        <f t="shared" ref="AE43:AE63" si="149">IF(AND(P43=$P$81,T43=$P$82),1,0)</f>
        <v>0</v>
      </c>
      <c r="AF43" s="249">
        <f t="shared" ref="AF43:AF63" si="150">IF(AND(P43=$P$81,OR(Q43=$Q$81,Q43=$Q$83),OR(U43=$U$82,U43=$U$84, U43=$U$86)),1,0)</f>
        <v>0</v>
      </c>
      <c r="AG43" s="249">
        <f t="shared" ref="AG43:AG63" si="151">IF(AND(P43=$P$81,OR(Q43=$Q$82,Q43=$Q$84),OR(S43=$S$82, S43=$S$83),OR(U43=$U$81,U43=$U$83, U43=$U$85)),1,0)</f>
        <v>0</v>
      </c>
      <c r="AH43" s="250" t="str">
        <f t="shared" si="8"/>
        <v/>
      </c>
      <c r="AI43" s="251" t="str">
        <f t="shared" si="9"/>
        <v/>
      </c>
      <c r="AJ43" s="249">
        <f t="shared" ref="AJ43:AJ63" si="152">IF(NOT(AND(P43=$P$81,OR(AND(Q43=$Q$81,S43=$S$85),AND(Q43=$Q$83,S43=$S$85),AND(Q43=$Q$82,S43=$S$85),AND(Q43=$Q$84,S43=$S$85),AND(Q43=$Q$82,S43=$S$84),AND(Q43=$Q$84,S43=$S$84),AND(Q43=$Q$82,S43=$S$81),AND(Q43=$Q$84,S43=$S$81)))),1,0)</f>
        <v>1</v>
      </c>
      <c r="AK43" s="249">
        <f t="shared" ref="AK43:AK63" si="153">IF(AND(T43=$P$81, AJ43=1, OR(AND(U43=$Q$81,V43=$V$85),AND(U43=$Q$83,V43=$V$85),AND(U43=$Q$82,V43=$V$85),AND(U43=$Q$84,V43=$V$85),AND(U43=$Q$82,V43=$V$84),AND(U43=$Q$84,V43=$V$84),AND(U43=$Q$82,V43=$V$81),AND(U43=$Q$84,V43=$V$81))),1,0)</f>
        <v>0</v>
      </c>
      <c r="AL43" s="249"/>
      <c r="AM43" s="251"/>
      <c r="AN43" s="237"/>
      <c r="AO43" s="250">
        <f t="shared" ref="AO43:AO63" si="154">IF(AND(Y43=0,T43=$P$81,U43=$U$86,V43=$V$85),O43,0)</f>
        <v>0</v>
      </c>
      <c r="AP43" s="250">
        <f t="shared" ref="AP43:AP63" si="155">IF(AND(Y43=0,T43=$P$81,U43=$U$84,V43=$V$81),O43,IF(AND(Y43=0,P43=$P$81,Q43=$Q$84,R43=$R$83,S43=$S$81),-1*O43,0))</f>
        <v>0</v>
      </c>
      <c r="AQ43" s="249">
        <f t="shared" ref="AQ43:AQ63" si="156">IF(AND(Y43=0,T43=$P$81,U43=$U$84,V43=$V$82),O43,IF(AND(Y43=0,P43=$P$81,Q43=$Q$84,R43=$R$83,S43=$S$82),-1*O43,0))</f>
        <v>0</v>
      </c>
      <c r="AR43" s="249">
        <f t="shared" ref="AR43:AR63" si="157">IF(AND(Y43=0,T43=$P$81,U43=$U$84,V43=$V$83),O43,IF(AND(Y43=0,P43=$P$81,Q43=$Q$84,R43=$R$83,S43=$S$83),-1*O43,0))</f>
        <v>0</v>
      </c>
      <c r="AS43" s="249">
        <f t="shared" ref="AS43:AS63" si="158">IF(AND(Y43=0,T43=$P$81,U43=$U$84,V43=$V$84),O43,IF(AND(Y43=0,P43=$P$81,Q43=$Q$84,R43=$R$83,S43=$S$84),-1*O43,0))</f>
        <v>0</v>
      </c>
      <c r="AT43" s="249">
        <f t="shared" ref="AT43:AT63" si="159">IF(AND(Y43=0,T43=$P$81,U43=$U$84,V43=$V$85),O43,IF(AND(Y43=0,P43=$P$81,Q43=$Q$84,R43=$R$83,S43=$S$85),-1*O43,0))</f>
        <v>0</v>
      </c>
      <c r="AU43" s="250">
        <f t="shared" si="18"/>
        <v>0</v>
      </c>
      <c r="AV43" s="249">
        <f t="shared" ref="AV43:AV63" si="160">IF(AND(Y43=0,T43=$P$81,U43=$U$82,V43=$V$82),O43,IF(AND(Y43=0,P43=$P$81,Q43=$Q$82,R43=$R$83,S43=$S$82),(-1*O43),0))</f>
        <v>0</v>
      </c>
      <c r="AW43" s="249">
        <f t="shared" ref="AW43:AW63" si="161">IF(AND(Y43=0,T43=$P$81,U43=$U$82,V43=$V$83),O43,IF(AND(Y43=0,P43=$P$81,Q43=$Q$82,R43=$R$83,S43=$S$83),(-1*O43),0))</f>
        <v>0</v>
      </c>
      <c r="AX43" s="249">
        <f t="shared" ref="AX43:AX63" si="162">IF(AND(Y43=0,T43=$P$81,U43=$U$82,V43=$V$84),O43,IF(AND(Y43=0,P43=$P$81,Q43=$Q$82,R43=$R$83,S43=$S$84),(-1*O43),0))</f>
        <v>0</v>
      </c>
      <c r="AY43" s="251">
        <f t="shared" ref="AY43:AY63" si="163">IF(AND(Y43=0,T43=$P$81,U43=$U$82,V43=$V$85),O43,IF(AND(Y43=0,P43=$P$81,Q43=$Q$82,R43=$R$83,S43=$S$85),(-1*O43),0))</f>
        <v>0</v>
      </c>
      <c r="AZ43" s="249">
        <f t="shared" ref="AZ43:AZ63" si="164">IF(AND(Y43=0,T43=$P$81,U43=$U$85,V43=$V$85),O43,0)</f>
        <v>0</v>
      </c>
      <c r="BA43" s="250">
        <f t="shared" ref="BA43:BA63" si="165">IF(AND(Y43=0,T43=$P$81,U43=$U$83,V43=$V$81),O43,IF(AND(Y43=0,P43=$P$81,Q43=$Q$83,R43=$R$83,S43=$S$81),-1*O43,0))</f>
        <v>0</v>
      </c>
      <c r="BB43" s="249">
        <f t="shared" ref="BB43:BB63" si="166">IF(AND(Y43=0,T43=$P$81,U43=$U$83,V43=$V$82),O43,IF(AND(Y43=0,P43=$P$81,Q43=$Q$83,R43=$R$83,S43=$S$82),-1*O43,0))</f>
        <v>0</v>
      </c>
      <c r="BC43" s="249">
        <f t="shared" ref="BC43:BC63" si="167">IF(AND(Y43=0,T43=$P$81,U43=$U$83,V43=$V$83),O43,IF(AND(Y43=0,P43=$P$81,Q43=$Q$83,R43=$R$83,S43=$S$83),-1*O43,0))</f>
        <v>0</v>
      </c>
      <c r="BD43" s="249">
        <f t="shared" ref="BD43:BD63" si="168">IF(AND(Y43=0,T43=$P$81,U43=$U$83,V43=$V$84),O43,IF(AND(Y43=0,P43=$P$81,Q43=$Q$83,R43=$R$83,S43=$S$84),-1*O43,0))</f>
        <v>0</v>
      </c>
      <c r="BE43" s="249">
        <f t="shared" si="28"/>
        <v>0</v>
      </c>
      <c r="BF43" s="250">
        <f t="shared" ref="BF43:BF63" si="169">IF(AND(Y43=0,T43=$P$81,U43=$U$81,V43=$V$81),O43,IF(AND(Y43=0,P43=$P$81,Q43=$Q$81,R43=$R$83,S43=$S$81),-1*O43,0))</f>
        <v>0</v>
      </c>
      <c r="BG43" s="249">
        <f t="shared" ref="BG43:BG63" si="170">IF(AND(Y43=0,T43=$P$81,U43=$U$81,V43=$V$82),O43,IF(AND(Y43=0,P43=$P$81,Q43=$Q$81,R43=$R$83,S43=$S$82),-1*O43,0))</f>
        <v>0</v>
      </c>
      <c r="BH43" s="249">
        <f t="shared" ref="BH43:BH63" si="171">IF(AND(Y43=0,T43=$P$81,U43=$U$81,V43=$V$83),O43,IF(AND(Y43=0,P43=$P$81,Q43=$Q$81,R43=$R$83,S43=$S$83),-1*O43,0))</f>
        <v>0</v>
      </c>
      <c r="BI43" s="249">
        <f t="shared" ref="BI43:BI63" si="172">IF(AND(Y43=0,T43=$P$81,U43=$U$81,V43=$V$84),O43,IF(AND(Y43=0,P43=$P$81,Q43=$Q$81,R43=$R$83,S43=$S$84),-1*O43,0))</f>
        <v>0</v>
      </c>
      <c r="BJ43" s="249">
        <f t="shared" ref="BJ43:BJ63" si="173">IF(AND(Y43=0,T43=$P$81,U43=$U$81,V43=$V$85),O43,IF(AND(Y43=0,P43=$P$81,Q43=$Q$81,R43=$R$83,S43=$S$85),-1*O43,0))</f>
        <v>0</v>
      </c>
      <c r="BK43" s="250">
        <f t="shared" ref="BK43:BK63" si="174">IF(AND(Y43=0,T43=$P$82,U43=$U$84,V43=$V$81),O43,IF(AND(Y43=0,P43=$P$82,Q43=$Q$84,R43=$R$83,S43=$S$81),-1*O43,0))</f>
        <v>0</v>
      </c>
      <c r="BL43" s="249">
        <f t="shared" ref="BL43:BL63" si="175">IF(AND(Y43=0,T43=$P$82,U43=$U$84,V43=$V$82),O43,IF(AND(Y43=0,P43=$P$82,Q43=$Q$84,R43=$R$83,S43=$S$82),-1*O43,0))</f>
        <v>0</v>
      </c>
      <c r="BM43" s="249">
        <f t="shared" ref="BM43:BM63" si="176">IF(AND(Y43=0,T43=$P$82,U43=$U$84,V43=$V$83),O43,IF(AND(Y43=0,P43=$P$82,Q43=$Q$84,R43=$R$83,S43=$S$83),-1*O43,0))</f>
        <v>0</v>
      </c>
      <c r="BN43" s="250">
        <f t="shared" ref="BN43:BN63" si="177">IF(AND(Y43=0,T43=$P$82,U43=$U$82,V43=$V$81),O43,IF(AND(Y43=0,P43=$P$82,Q43=$Q$82,R43=$R$83,S43=$S$81),-1*O43,0))</f>
        <v>0</v>
      </c>
      <c r="BO43" s="249">
        <f t="shared" si="38"/>
        <v>0</v>
      </c>
      <c r="BP43" s="249">
        <f t="shared" ref="BP43:BP63" si="178">IF(AND(Y43=0,T43=$P$82,U43=$U$82,V43=$V$83),O43,IF(AND(Y43=0,P43=$P$82,Q43=$Q$82,R43=$R$83,S43=$S$83),-1*O43,0))</f>
        <v>0</v>
      </c>
      <c r="BQ43" s="250">
        <f t="shared" ref="BQ43:BQ63" si="179">IF(AND(Y43=0,T43=$P$82,U43=$U$83,V43=$V$81),O43,IF(AND(Y43=0,P43=$P$82,Q43=$Q$83,R43=$R$83,S43=$S$81),-1*O43,0))</f>
        <v>0</v>
      </c>
      <c r="BR43" s="249">
        <f t="shared" ref="BR43:BR63" si="180">IF(AND(Y43=0,T43=$P$82,U43=$U$83,V43=$V$82),O43,IF(AND(Y43=0,P43=$P$82,Q43=$Q$83,R43=$R$83,S43=$S$82),-1*O43,0))</f>
        <v>0</v>
      </c>
      <c r="BS43" s="249">
        <f t="shared" ref="BS43:BS63" si="181">IF(AND(Y43=0,T43=$P$82,U43=$U$83,V43=$V$83),O43,IF(AND(Y43=0,P43=$P$82,Q43=$Q$83,R43=$R$83,S43=$S$83),-1*O43,0))</f>
        <v>0</v>
      </c>
      <c r="BT43" s="250">
        <f t="shared" ref="BT43:BT63" si="182">IF(AND(Y43=0,T43=$P$82,U43=$U$81,V43=$V$81),O43,IF(AND(Y43=0,P43=$P$82,Q43=$Q$81,R43=$R$83,S43=$S$81),-1*O43,0))</f>
        <v>0</v>
      </c>
      <c r="BU43" s="249">
        <f t="shared" ref="BU43:BU63" si="183">IF(AND(Y43=0,T43=$P$82,U43=$U$81,V43=$V$82),O43,IF(AND(Y43=0,P43=$P$82,Q43=$Q$81,R43=$R$83,S43=$S$82),-1*O43,0))</f>
        <v>0</v>
      </c>
      <c r="BV43" s="251">
        <f t="shared" ref="BV43:BV63" si="184">IF(AND(Y43=0,T43=$P$82,U43=$U$81,V43=$V$83),O43,IF(AND(Y43=0,P43=$P$82,Q43=$Q$81,R43=$R$83,S43=$S$83),-1*O43,0))</f>
        <v>0</v>
      </c>
      <c r="BW43" s="249">
        <f t="shared" ref="BW43:BW63" si="185">IF(AND(Y43=0,P43=$P$81,Q43=$Q$84,R43=$R$81,S43=$S$81),-1*O43,0)</f>
        <v>0</v>
      </c>
      <c r="BX43" s="249">
        <f t="shared" ref="BX43:BX63" si="186">IF(AND(Y43=0,P43=$P$81,Q43=$Q$84,R43=$R$81,S43=$S$82),-1*O43,0)</f>
        <v>0</v>
      </c>
      <c r="BY43" s="249">
        <f t="shared" ref="BY43:BY63" si="187">IF(AND(Y43=0,P43=$P$81,Q43=$Q$84,R43=$R$81,S43=$S$83),-1*O43,0)</f>
        <v>0</v>
      </c>
      <c r="BZ43" s="249">
        <f t="shared" ref="BZ43:BZ63" si="188">IF(AND(Y43=0,P43=$P$81,Q43=$Q$84,R43=$R$81,S43=$S$84),-1*O43,0)</f>
        <v>0</v>
      </c>
      <c r="CA43" s="249">
        <f t="shared" ref="CA43:CA63" si="189">IF(AND(Y43=0,P43=$P$81,Q43=$Q$84,R43=$R$81,S43=$S$85),-1*O43,0)</f>
        <v>0</v>
      </c>
      <c r="CB43" s="250">
        <f t="shared" ref="CB43:CB63" si="190">IF(AND(Y43=0,P43=$P$81,Q43=$Q$82,R43=$R$81,S43=$S$81),-1*O43,0)</f>
        <v>0</v>
      </c>
      <c r="CC43" s="249">
        <f t="shared" ref="CC43:CC63" si="191">IF(AND(Y43=0,P43=$P$81,Q43=$Q$82,R43=$R$81,S43=$S$82),-1*O43,0)</f>
        <v>0</v>
      </c>
      <c r="CD43" s="249">
        <f t="shared" ref="CD43:CD63" si="192">IF(AND(Y43=0,P43=$P$81,Q43=$Q$82,R43=$R$81,S43=$S$83),-1*O43,0)</f>
        <v>0</v>
      </c>
      <c r="CE43" s="249">
        <f t="shared" ref="CE43:CE63" si="193">IF(AND(Y43=0,P43=$P$81,Q43=$Q$82,R43=$R$81,S43=$S$84),-1*O43,0)</f>
        <v>0</v>
      </c>
      <c r="CF43" s="249">
        <f t="shared" ref="CF43:CF63" si="194">IF(AND(Y43=0,P43=$P$81,Q43=$Q$82,R43=$R$81,S43=$S$85),-1*O43,0)</f>
        <v>0</v>
      </c>
      <c r="CG43" s="250">
        <f t="shared" ref="CG43:CG63" si="195">IF(AND(Y43=0,P43=$P$81,Q43=$Q$83,R43=$R$81,S43=$S$81),-1*O43,0)</f>
        <v>0</v>
      </c>
      <c r="CH43" s="249">
        <f t="shared" ref="CH43:CH63" si="196">IF(AND(Y43=0,P43=$P$81,Q43=$Q$83,R43=$R$81,S43=$S$82),-1*O43,0)</f>
        <v>0</v>
      </c>
      <c r="CI43" s="249">
        <f t="shared" ref="CI43:CI63" si="197">IF(AND(Y43=0,P43=$P$81,Q43=$Q$83,R43=$R$81,S43=$S$83),-1*O43,0)</f>
        <v>0</v>
      </c>
      <c r="CJ43" s="249">
        <f t="shared" ref="CJ43:CJ63" si="198">IF(AND(Y43=0,P43=$P$81,Q43=$Q$83,R43=$R$81,S43=$S$84),-1*O43,0)</f>
        <v>0</v>
      </c>
      <c r="CK43" s="249">
        <f t="shared" ref="CK43:CK63" si="199">IF(AND(Y43=0,P43=$P$81,Q43=$Q$83,R43=$R$81,S43=$S$85),-1*O43,0)</f>
        <v>0</v>
      </c>
      <c r="CL43" s="250">
        <f t="shared" ref="CL43:CL63" si="200">IF(AND(Y43=0,P43=$P$81,Q43=$Q$81,R43=$R$81,S43=$S$81),-1*O43,0)</f>
        <v>0</v>
      </c>
      <c r="CM43" s="249">
        <f t="shared" ref="CM43:CM63" si="201">IF(AND(Y43=0,P43=$P$81,Q43=$Q$81,R43=$R$81,S43=$S$82),-1*O43,0)</f>
        <v>0</v>
      </c>
      <c r="CN43" s="249">
        <f t="shared" ref="CN43:CN63" si="202">IF(AND(Y43=0,P43=$P$81,Q43=$Q$81,R43=$R$81,S43=$S$83),-1*O43,0)</f>
        <v>0</v>
      </c>
      <c r="CO43" s="249">
        <f t="shared" ref="CO43:CO63" si="203">IF(AND(Y43=0,P43=$P$81,Q43=$Q$81,R43=$R$81,S43=$S$84),-1*O43,0)</f>
        <v>0</v>
      </c>
      <c r="CP43" s="249">
        <f t="shared" ref="CP43:CP63" si="204">IF(AND(Y43=0,P43=$P$81,Q43=$Q$81,R43=$R$85,S43=$S$81),-1*O43,0)</f>
        <v>0</v>
      </c>
      <c r="CQ43" s="250">
        <f t="shared" ref="CQ43:CQ63" si="205">IF(AND(Y43=0,P43=$P$82,Q43=$Q$84,R43=$R$81,S43=$S$81),-1*O43,0)</f>
        <v>0</v>
      </c>
      <c r="CR43" s="249">
        <f t="shared" ref="CR43:CR63" si="206">IF(AND(Y43=0,P43=$P$82,Q43=$Q$84,R43=$R$81,S43=$S$82),-1*O43,0)</f>
        <v>0</v>
      </c>
      <c r="CS43" s="249">
        <f t="shared" ref="CS43:CS63" si="207">IF(AND(Y43=0,P43=$P$82,Q43=$Q$84,R43=$R$81,S43=$S$83),-1*O43,0)</f>
        <v>0</v>
      </c>
      <c r="CT43" s="250">
        <f t="shared" ref="CT43:CT63" si="208">IF(AND(Y43=0,P43=$P$82,Q43=$Q$82,R43=$R$81,S43=$S$81),-1*O43,0)</f>
        <v>0</v>
      </c>
      <c r="CU43" s="249">
        <f t="shared" ref="CU43:CU63" si="209">IF(AND(Y43=0,P43=$P$82,Q43=$Q$82,R43=$R$81,S43=$S$82),-1*O43,0)</f>
        <v>0</v>
      </c>
      <c r="CV43" s="249">
        <f t="shared" ref="CV43:CV63" si="210">IF(AND(Y43=0,P43=$P$82,Q43=$Q$82,R43=$R$81,S43=$S$83),-1*O43,0)</f>
        <v>0</v>
      </c>
      <c r="CW43" s="250">
        <f t="shared" ref="CW43:CW63" si="211">IF(AND(Y43=0,P43=$P$82,Q43=$Q$83,R43=$R$81,S43=$S$81),-1*O43,0)</f>
        <v>0</v>
      </c>
      <c r="CX43" s="249">
        <f t="shared" ref="CX43:CX63" si="212">IF(AND(Y43=0,P43=$P$82,Q43=$Q$82,R43=$R$81,S43=$S$82),-1*O43,0)</f>
        <v>0</v>
      </c>
      <c r="CY43" s="249">
        <f t="shared" ref="CY43:CY63" si="213">IF(AND(Y43=0,P43=$P$82,Q43=$Q$83,R43=$R$81,S43=$S$83),-1*O43,0)</f>
        <v>0</v>
      </c>
      <c r="CZ43" s="250">
        <f t="shared" ref="CZ43:CZ63" si="214">IF(AND(Y43=0,P43=$P$82,Q43=$Q$81,R43=$R$81,S43=$S$81),-1*O43,0)</f>
        <v>0</v>
      </c>
      <c r="DA43" s="249">
        <f t="shared" ref="DA43:DA63" si="215">IF(AND(Y43=0,P43=$P$82,Q43=$Q$81,R43=$R$81,S43=$S$82),-1*O43,0)</f>
        <v>0</v>
      </c>
      <c r="DB43" s="249">
        <f t="shared" ref="DB43:DB63" si="216">IF(AND(Y43=0,P43=$P$82,Q43=$Q$81,R43=$R$81,S43=$S$83),-1*O43,0)</f>
        <v>0</v>
      </c>
      <c r="DC43" s="250">
        <f t="shared" ref="DC43:DC63" si="217">IF(AND(Y43=0,P43=$P$81,Q43=$Q$84,R43=$R$82,S43=$S$81),-1*O43,0)</f>
        <v>0</v>
      </c>
      <c r="DD43" s="249">
        <f t="shared" ref="DD43:DD63" si="218">IF(AND(Y43=0,P43=$P$81,Q43=$Q$84,R43=$R$82,S43=$S$82),-1*O43,0)</f>
        <v>0</v>
      </c>
      <c r="DE43" s="249">
        <f t="shared" ref="DE43:DE63" si="219">IF(AND(Y43=0,P43=$P$81,Q43=$Q$84,R43=$R$82,S43=$S$83),-1*O43,0)</f>
        <v>0</v>
      </c>
      <c r="DF43" s="249">
        <f t="shared" ref="DF43:DF63" si="220">IF(AND(Y43=0,P43=$P$81,Q43=$Q$84,R43=$R$82,S43=$S$84),-1*O43,0)</f>
        <v>0</v>
      </c>
      <c r="DG43" s="249">
        <f t="shared" ref="DG43:DG63" si="221">IF(AND(Y43=0,P43=$P$81,Q43=$Q$84,R43=$R$82,S43=$S$85),-1*O43,0)</f>
        <v>0</v>
      </c>
      <c r="DH43" s="250">
        <f t="shared" ref="DH43:DH63" si="222">IF(AND(Y43=0,P43=$P$81,Q43=$Q$82,R43=$R$82,S43=$S$81),-1*O43,0)</f>
        <v>0</v>
      </c>
      <c r="DI43" s="249">
        <f t="shared" ref="DI43:DI63" si="223">IF(AND(Y43=0,P43=$P$81,Q43=$Q$82,R43=$R$82,S43=$S$82),-1*O43,0)</f>
        <v>0</v>
      </c>
      <c r="DJ43" s="249">
        <f t="shared" ref="DJ43:DJ63" si="224">IF(AND(Y43=0,P43=$P$81,Q43=$Q$82,R43=$R$82,S43=$S$83),-1*O43,0)</f>
        <v>0</v>
      </c>
      <c r="DK43" s="249">
        <f t="shared" ref="DK43:DK63" si="225">IF(AND(Y43=0,P43=$P$81,Q43=$Q$82,R43=$R$82,S43=$S$84),-1*O43,0)</f>
        <v>0</v>
      </c>
      <c r="DL43" s="249">
        <f t="shared" ref="DL43:DL63" si="226">IF(AND(Y43=0,P43=$P$81,Q43=$Q$82,R43=$R$82,S43=$S$85),-1*O43,0)</f>
        <v>0</v>
      </c>
      <c r="DM43" s="250">
        <f t="shared" ref="DM43:DM63" si="227">IF(AND(Y43=0,P43=$P$81,Q43=$Q$83,R43=$R$82,S43=$S$81),-1*O43,0)</f>
        <v>0</v>
      </c>
      <c r="DN43" s="249">
        <f t="shared" ref="DN43:DN63" si="228">IF(AND(Y43=0,P43=$P$81,Q43=$Q$83,R43=$R$82,S43=$S$82),-1*O43,0)</f>
        <v>0</v>
      </c>
      <c r="DO43" s="249">
        <f t="shared" ref="DO43:DO63" si="229">IF(AND(Y43=0,P43=$P$81,Q43=$Q$83,R43=$R$82,S43=$S$83),-1*O43,0)</f>
        <v>0</v>
      </c>
      <c r="DP43" s="249">
        <f t="shared" ref="DP43:DP63" si="230">IF(AND(Y43=0,P43=$P$81,Q43=$Q$83,R43=$R$82,S43=$S$84),-1*O43,0)</f>
        <v>0</v>
      </c>
      <c r="DQ43" s="249">
        <f t="shared" ref="DQ43:DQ63" si="231">IF(AND(Y43=0,P43=$P$81,Q43=$Q$83,R43=$R$82,S43=$S$85),-1*O43,0)</f>
        <v>0</v>
      </c>
      <c r="DR43" s="250">
        <f t="shared" ref="DR43:DR63" si="232">IF(AND(Y43=0,P43=$P$81,Q43=$Q$81,R43=$R$82,S43=$S$81),-1*O43,0)</f>
        <v>0</v>
      </c>
      <c r="DS43" s="249">
        <f t="shared" ref="DS43:DS63" si="233">IF(AND(Y43=0,P43=$P$81,Q43=$Q$81,R43=$R$82,S43=$S$82),-1*O43,0)</f>
        <v>0</v>
      </c>
      <c r="DT43" s="249">
        <f t="shared" ref="DT43:DT63" si="234">IF(AND(Y43=0,P43=$P$81,Q43=$Q$81,R43=$R$82,S43=$S$83),-1*O43,0)</f>
        <v>0</v>
      </c>
      <c r="DU43" s="249">
        <f t="shared" ref="DU43:DU63" si="235">IF(AND(Y43=0,P43=$P$81,Q43=$Q$81,R43=$R$82,S43=$S$84),-1*O43,0)</f>
        <v>0</v>
      </c>
      <c r="DV43" s="249">
        <f t="shared" ref="DV43:DV63" si="236">IF(AND(Y43=0,P43=$P$81,Q43=$Q$81,R43=$R$82,S43=$S$85),-1*O43,0)</f>
        <v>0</v>
      </c>
      <c r="DW43" s="250">
        <f t="shared" ref="DW43:DW63" si="237">IF(AND(Y43=0,P43=$P$82,Q43=$Q$84,R43=$R$82,S43=$S$81),-1*O43,0)</f>
        <v>0</v>
      </c>
      <c r="DX43" s="249">
        <f t="shared" ref="DX43:DX63" si="238">IF(AND(Y43=0,P43=$P$82,Q43=$Q$84,R43=$R$82,S43=$S$82),-1*O43,0)</f>
        <v>0</v>
      </c>
      <c r="DY43" s="249">
        <f t="shared" ref="DY43:DY63" si="239">IF(AND(Y43=0,P43=$P$82,Q43=$Q$84,R43=$R$82,S43=$S$83),-1*O43,0)</f>
        <v>0</v>
      </c>
      <c r="DZ43" s="250">
        <f t="shared" ref="DZ43:DZ63" si="240">IF(AND(Y43=0,P43=$P$82,Q43=$Q$82,R43=$R$82,S43=$S$81),-1*O43,0)</f>
        <v>0</v>
      </c>
      <c r="EA43" s="249">
        <f t="shared" ref="EA43:EA63" si="241">IF(AND(Y43=0,P43=$P$82,Q43=$Q$82,R43=$R$82,S43=$S$82),-1*O43,0)</f>
        <v>0</v>
      </c>
      <c r="EB43" s="249">
        <f t="shared" ref="EB43:EB63" si="242">IF(AND(Y43=0,P43=$P$82,Q43=$Q$82,R43=$R$82,S43=$S$83),-1*O43,0)</f>
        <v>0</v>
      </c>
      <c r="EC43" s="250">
        <f t="shared" ref="EC43:EC63" si="243">IF(AND(Y43=0,P43=$P$82,Q43=$Q$83,R43=$R$82,S43=$S$81),-1*O43,0)</f>
        <v>0</v>
      </c>
      <c r="ED43" s="249">
        <f t="shared" ref="ED43:ED63" si="244">IF(AND(Y43=0,P43=$P$82,Q43=$Q$83,R43=$R$82,S43=$S$82),-1*O43,0)</f>
        <v>0</v>
      </c>
      <c r="EE43" s="249">
        <f t="shared" ref="EE43:EE63" si="245">IF(AND(Y43=0,P43=$P$82,Q43=$Q$83,R43=$R$82,S43=$S$83),-1*O43,0)</f>
        <v>0</v>
      </c>
      <c r="EF43" s="250">
        <f t="shared" ref="EF43:EF63" si="246">IF(AND(Y43=0,P43=$P$82,Q43=$Q$81,R43=$R$82,S43=$S$81),-1*O43,0)</f>
        <v>0</v>
      </c>
      <c r="EG43" s="249">
        <f t="shared" ref="EG43:EG63" si="247">IF(AND(Y43=0,P43=$P$82,Q43=$Q$81,R43=$R$82,S43=$S$82),-1*O43,0)</f>
        <v>0</v>
      </c>
      <c r="EH43" s="249">
        <f t="shared" ref="EH43:EH63" si="248">IF(AND(Y43=0,P43=$P$82,Q43=$Q$81,R43=$R$82,S43=$S$83),-1*O43,0)</f>
        <v>0</v>
      </c>
      <c r="EI43" s="250">
        <f t="shared" ref="EI43:EI63" si="249">IF(AND(Y43=0,P43=$P$81,Q43=$Q$84,R43=$R$84,S43=$S$81),-1*O43,0)</f>
        <v>0</v>
      </c>
      <c r="EJ43" s="249">
        <f t="shared" ref="EJ43:EJ63" si="250">IF(AND(Y43=0,P43=$P$81,Q43=$Q$84,R43=$R$84,S43=$S$82),-1*O43,0)</f>
        <v>0</v>
      </c>
      <c r="EK43" s="249">
        <f t="shared" ref="EK43:EK63" si="251">IF(AND(Y43=0,P43=$P$81,Q43=$Q$84,R43=$R$84,S43=$S$83),-1*O43,0)</f>
        <v>0</v>
      </c>
      <c r="EL43" s="249">
        <f t="shared" ref="EL43:EL63" si="252">IF(AND(Y43=0,P43=$P$81,Q43=$Q$84,R43=$R$84,S43=$S$84),-1*O43,0)</f>
        <v>0</v>
      </c>
      <c r="EM43" s="249">
        <f t="shared" ref="EM43:EM63" si="253">IF(AND(Y43=0,P43=$P$81,Q43=$Q$84,R43=$R$84,S43=$S$85),-1*O43,0)</f>
        <v>0</v>
      </c>
      <c r="EN43" s="250">
        <f t="shared" ref="EN43:EN63" si="254">IF(AND(Y43=0,P43=$P$81,Q43=$Q$82,R43=$R$84,S43=$S$81),-1*O43,0)</f>
        <v>0</v>
      </c>
      <c r="EO43" s="249">
        <f t="shared" ref="EO43:EO63" si="255">IF(AND(Y43=0,P43=$P$81,Q43=$Q$82,R43=$R$84,S43=$S$82),-1*O43,0)</f>
        <v>0</v>
      </c>
      <c r="EP43" s="249">
        <f t="shared" ref="EP43:EP63" si="256">IF(AND(Y43=0,P43=$P$81,Q43=$Q$82,R43=$R$84,S43=$S$83),-1*O43,0)</f>
        <v>0</v>
      </c>
      <c r="EQ43" s="249">
        <f t="shared" ref="EQ43:EQ63" si="257">IF(AND(Y43=0,P43=$P$81,Q43=$Q$82,R43=$R$84,S43=$S$84),-1*O43,0)</f>
        <v>0</v>
      </c>
      <c r="ER43" s="249">
        <f t="shared" ref="ER43:ER63" si="258">IF(AND(Y43=0,P43=$P$81,Q43=$Q$82,R43=$R$84,S43=$S$85),-1*O43,0)</f>
        <v>0</v>
      </c>
      <c r="ES43" s="250">
        <f t="shared" ref="ES43:ES63" si="259">IF(AND(Y43=0,P43=$P$81,Q43=$Q$83,R43=$R$84,S43=$S$81),-1*O43,0)</f>
        <v>0</v>
      </c>
      <c r="ET43" s="249">
        <f t="shared" ref="ET43:ET63" si="260">IF(AND(Y43=0,P43=$P$81,Q43=$Q$83,R43=$R$84,S43=$S$82),-1*O43,0)</f>
        <v>0</v>
      </c>
      <c r="EU43" s="249">
        <f t="shared" ref="EU43:EU63" si="261">IF(AND(Y43=0,P43=$P$81,Q43=$Q$83,R43=$R$84,S43=$S$83),-1*O43,0)</f>
        <v>0</v>
      </c>
      <c r="EV43" s="249">
        <f t="shared" ref="EV43:EV63" si="262">IF(AND(Y43=0,P43=$P$81,Q43=$Q$83,R43=$R$84,S43=$S$84),-1*O43,0)</f>
        <v>0</v>
      </c>
      <c r="EW43" s="249">
        <f t="shared" ref="EW43:EW63" si="263">IF(AND(Y43=0,P43=$P$81,Q43=$Q$83,R43=$R$84,S43=$S$85),-1*O43,0)</f>
        <v>0</v>
      </c>
      <c r="EX43" s="250">
        <f t="shared" ref="EX43:EX63" si="264">IF(AND(Y43=0,P43=$P$81,Q43=$Q$81,R43=$R$84,S43=$S$81),-1*O43,0)</f>
        <v>0</v>
      </c>
      <c r="EY43" s="249">
        <f t="shared" ref="EY43:EY63" si="265">IF(AND(Y43=0,P43=$P$81,Q43=$Q$81,R43=$R$84,S43=$S$82),-1*O43,0)</f>
        <v>0</v>
      </c>
      <c r="EZ43" s="249">
        <f t="shared" ref="EZ43:EZ63" si="266">IF(AND(Y43=0,P43=$P$81,Q43=$Q$81,R43=$R$84,S43=$S$83),-1*O43,0)</f>
        <v>0</v>
      </c>
      <c r="FA43" s="249">
        <f t="shared" ref="FA43:FA63" si="267">IF(AND(Y43=0,P43=$P$81,Q43=$Q$81,R43=$R$84,S43=$S$84),-1*O43,0)</f>
        <v>0</v>
      </c>
      <c r="FB43" s="249">
        <f t="shared" ref="FB43:FB63" si="268">IF(AND(Y43=0,P43=$P$81,Q43=$Q$81,R43=$R$84,S43=$S$85),-1*O43,0)</f>
        <v>0</v>
      </c>
      <c r="FC43" s="250">
        <f t="shared" ref="FC43:FC63" si="269">IF(AND(Y43=0,P43=$P$82,Q43=$Q$84,R43=$R$84,S43=$S$81),-1*O43,0)</f>
        <v>0</v>
      </c>
      <c r="FD43" s="249">
        <f t="shared" ref="FD43:FD63" si="270">IF(AND(Y43=0,P43=$P$82,Q43=$Q$84,R43=$R$84,S43=$S$82),-1*O43,0)</f>
        <v>0</v>
      </c>
      <c r="FE43" s="249">
        <f t="shared" ref="FE43:FE63" si="271">IF(AND(Y43=0,P43=$P$82,Q43=$Q$84,R43=$R$84,S43=$S$83),-1*O43,0)</f>
        <v>0</v>
      </c>
      <c r="FF43" s="250">
        <f t="shared" ref="FF43:FF63" si="272">IF(AND(Y43=0,P43=$P$82,Q43=$Q$82,R43=$R$84,S43=$S$81),-1*O43,0)</f>
        <v>0</v>
      </c>
      <c r="FG43" s="249">
        <f t="shared" ref="FG43:FG63" si="273">IF(AND(Y43=0,P43=$P$82,Q43=$Q$82,R43=$R$84,S43=$S$82),-1*O43,0)</f>
        <v>0</v>
      </c>
      <c r="FH43" s="249">
        <f t="shared" ref="FH43:FH63" si="274">IF(AND(Y43=0,P43=$P$82,Q43=$Q$82,R43=$R$84,S43=$S$83),-1*O43,0)</f>
        <v>0</v>
      </c>
      <c r="FI43" s="250">
        <f t="shared" ref="FI43:FI63" si="275">IF(AND(Y43=0,P43=$P$82,Q43=$Q$83,R43=$R$84,S43=$S$81),-1*O43,0)</f>
        <v>0</v>
      </c>
      <c r="FJ43" s="249">
        <f t="shared" ref="FJ43:FJ63" si="276">IF(AND(Y43=0,P43=$P$82,Q43=$Q$83,R43=$R$84,S43=$S$82),-1*O43,0)</f>
        <v>0</v>
      </c>
      <c r="FK43" s="249">
        <f t="shared" ref="FK43:FK63" si="277">IF(AND(Y43=0,P43=$P$82,Q43=$Q$83,R43=$R$84,S43=$S$83),-1*O43,0)</f>
        <v>0</v>
      </c>
      <c r="FL43" s="250">
        <f t="shared" ref="FL43:FL63" si="278">IF(AND(Y43=0,P43=$P$82,Q43=$Q$81,R43=$R$84,S43=$S$81),-1*O43,0)</f>
        <v>0</v>
      </c>
      <c r="FM43" s="249">
        <f t="shared" ref="FM43:FM63" si="279">IF(AND(Y43=0,P43=$P$82,Q43=$Q$81,R43=$R$84,S43=$S$82),-1*O43,0)</f>
        <v>0</v>
      </c>
      <c r="FN43" s="251">
        <f t="shared" ref="FN43:FN63" si="280">IF(AND(Y43=0,P43=$P$82,Q43=$Q$81,R43=$R$84,S43=$S$83),-1*O43,0)</f>
        <v>0</v>
      </c>
    </row>
    <row r="44" spans="1:170" ht="12.75" customHeight="1" x14ac:dyDescent="0.25">
      <c r="A44" s="445"/>
      <c r="B44" s="711" t="s">
        <v>59</v>
      </c>
      <c r="C44" s="238" t="s">
        <v>184</v>
      </c>
      <c r="D44" s="516">
        <f>D18+SUM(BF$17:BF$63)-D38</f>
        <v>0</v>
      </c>
      <c r="E44" s="552">
        <f>E18+SUM(AU17:AU63)</f>
        <v>0</v>
      </c>
      <c r="F44" s="241"/>
      <c r="G44" s="242"/>
      <c r="H44" s="540">
        <f>H18+SUM(BA17:BA63)</f>
        <v>0</v>
      </c>
      <c r="I44" s="520">
        <f>I18+SUM(AP17:AP63)</f>
        <v>0</v>
      </c>
      <c r="J44" s="239">
        <f>J18+SUM(BT17:BT63)</f>
        <v>0</v>
      </c>
      <c r="K44" s="245">
        <f>K18+SUM(BN17:BN63)</f>
        <v>0</v>
      </c>
      <c r="L44" s="246">
        <f>L18+SUM(BQ17:BQ63)</f>
        <v>0</v>
      </c>
      <c r="M44" s="244">
        <f>M18+SUM(BK17:BK63)</f>
        <v>0</v>
      </c>
      <c r="N44" s="445"/>
      <c r="O44" s="45"/>
      <c r="P44" s="1"/>
      <c r="Q44" s="2"/>
      <c r="R44" s="13"/>
      <c r="S44" s="320"/>
      <c r="T44" s="321"/>
      <c r="U44" s="322"/>
      <c r="V44" s="323"/>
      <c r="W44" s="233" t="str">
        <f t="shared" si="142"/>
        <v/>
      </c>
      <c r="X44" s="330"/>
      <c r="Y44" s="248">
        <f t="shared" si="143"/>
        <v>0</v>
      </c>
      <c r="Z44" s="249">
        <f t="shared" si="144"/>
        <v>0</v>
      </c>
      <c r="AA44" s="249">
        <f t="shared" si="145"/>
        <v>0</v>
      </c>
      <c r="AB44" s="249">
        <f t="shared" si="146"/>
        <v>0</v>
      </c>
      <c r="AC44" s="249">
        <f t="shared" si="147"/>
        <v>0</v>
      </c>
      <c r="AD44" s="249">
        <f t="shared" si="148"/>
        <v>0</v>
      </c>
      <c r="AE44" s="249">
        <f t="shared" si="149"/>
        <v>0</v>
      </c>
      <c r="AF44" s="249">
        <f t="shared" si="150"/>
        <v>0</v>
      </c>
      <c r="AG44" s="249">
        <f t="shared" si="151"/>
        <v>0</v>
      </c>
      <c r="AH44" s="250" t="str">
        <f t="shared" si="8"/>
        <v/>
      </c>
      <c r="AI44" s="251" t="str">
        <f t="shared" ref="AI44:AI63" si="281">IF(AB44=1, $B$94, IF(AF44=1, $B$100, IF(AG44=1, $B$101, "")))</f>
        <v/>
      </c>
      <c r="AJ44" s="249">
        <f t="shared" si="152"/>
        <v>1</v>
      </c>
      <c r="AK44" s="249">
        <f t="shared" si="153"/>
        <v>0</v>
      </c>
      <c r="AL44" s="249"/>
      <c r="AM44" s="251"/>
      <c r="AN44" s="237"/>
      <c r="AO44" s="250">
        <f t="shared" si="154"/>
        <v>0</v>
      </c>
      <c r="AP44" s="250">
        <f t="shared" si="155"/>
        <v>0</v>
      </c>
      <c r="AQ44" s="249">
        <f t="shared" si="156"/>
        <v>0</v>
      </c>
      <c r="AR44" s="249">
        <f t="shared" si="157"/>
        <v>0</v>
      </c>
      <c r="AS44" s="249">
        <f t="shared" si="158"/>
        <v>0</v>
      </c>
      <c r="AT44" s="249">
        <f t="shared" si="159"/>
        <v>0</v>
      </c>
      <c r="AU44" s="250">
        <f t="shared" ref="AU44:AU63" si="282">IF(AND(Y44=0,T44=$P$81,U44=$U$82,V44=$V$81),O44,IF(AND(Y44=0,P44=$P$81,Q44=$Q$82,R44=$R$83,S44=$S$81),(-1*O44),0))</f>
        <v>0</v>
      </c>
      <c r="AV44" s="249">
        <f t="shared" si="160"/>
        <v>0</v>
      </c>
      <c r="AW44" s="249">
        <f t="shared" si="161"/>
        <v>0</v>
      </c>
      <c r="AX44" s="249">
        <f t="shared" si="162"/>
        <v>0</v>
      </c>
      <c r="AY44" s="251">
        <f t="shared" si="163"/>
        <v>0</v>
      </c>
      <c r="AZ44" s="249">
        <f t="shared" si="164"/>
        <v>0</v>
      </c>
      <c r="BA44" s="250">
        <f t="shared" si="165"/>
        <v>0</v>
      </c>
      <c r="BB44" s="249">
        <f t="shared" si="166"/>
        <v>0</v>
      </c>
      <c r="BC44" s="249">
        <f t="shared" si="167"/>
        <v>0</v>
      </c>
      <c r="BD44" s="249">
        <f t="shared" si="168"/>
        <v>0</v>
      </c>
      <c r="BE44" s="249">
        <f t="shared" ref="BE44:BE63" si="283">IF(AND(Y44=0,T44=$P$81,U44=$U$83,V44=$V$85),O44,IF(AND(Y44=0,P44=$P$81,Q44=$Q$83,R44=$R$83,S44=$S$85),-1*O44,0))</f>
        <v>0</v>
      </c>
      <c r="BF44" s="250">
        <f t="shared" si="169"/>
        <v>0</v>
      </c>
      <c r="BG44" s="249">
        <f t="shared" si="170"/>
        <v>0</v>
      </c>
      <c r="BH44" s="249">
        <f t="shared" si="171"/>
        <v>0</v>
      </c>
      <c r="BI44" s="249">
        <f t="shared" si="172"/>
        <v>0</v>
      </c>
      <c r="BJ44" s="249">
        <f t="shared" si="173"/>
        <v>0</v>
      </c>
      <c r="BK44" s="250">
        <f t="shared" si="174"/>
        <v>0</v>
      </c>
      <c r="BL44" s="249">
        <f t="shared" si="175"/>
        <v>0</v>
      </c>
      <c r="BM44" s="249">
        <f t="shared" si="176"/>
        <v>0</v>
      </c>
      <c r="BN44" s="250">
        <f t="shared" si="177"/>
        <v>0</v>
      </c>
      <c r="BO44" s="249">
        <f t="shared" ref="BO44:BO63" si="284">IF(AND(Y44=0,T44=$P$82,U44=$U$82,V44=$V$82),O44,IF(AND(Y44=0,P44=$P$82,Q44=$Q$82,R44=$R$83,S44=$S$82),-1*O44,0))</f>
        <v>0</v>
      </c>
      <c r="BP44" s="249">
        <f t="shared" si="178"/>
        <v>0</v>
      </c>
      <c r="BQ44" s="250">
        <f t="shared" si="179"/>
        <v>0</v>
      </c>
      <c r="BR44" s="249">
        <f t="shared" si="180"/>
        <v>0</v>
      </c>
      <c r="BS44" s="249">
        <f t="shared" si="181"/>
        <v>0</v>
      </c>
      <c r="BT44" s="250">
        <f t="shared" si="182"/>
        <v>0</v>
      </c>
      <c r="BU44" s="249">
        <f t="shared" si="183"/>
        <v>0</v>
      </c>
      <c r="BV44" s="251">
        <f t="shared" si="184"/>
        <v>0</v>
      </c>
      <c r="BW44" s="249">
        <f t="shared" si="185"/>
        <v>0</v>
      </c>
      <c r="BX44" s="249">
        <f t="shared" si="186"/>
        <v>0</v>
      </c>
      <c r="BY44" s="249">
        <f t="shared" si="187"/>
        <v>0</v>
      </c>
      <c r="BZ44" s="249">
        <f t="shared" si="188"/>
        <v>0</v>
      </c>
      <c r="CA44" s="249">
        <f t="shared" si="189"/>
        <v>0</v>
      </c>
      <c r="CB44" s="250">
        <f t="shared" si="190"/>
        <v>0</v>
      </c>
      <c r="CC44" s="249">
        <f t="shared" si="191"/>
        <v>0</v>
      </c>
      <c r="CD44" s="249">
        <f t="shared" si="192"/>
        <v>0</v>
      </c>
      <c r="CE44" s="249">
        <f t="shared" si="193"/>
        <v>0</v>
      </c>
      <c r="CF44" s="249">
        <f t="shared" si="194"/>
        <v>0</v>
      </c>
      <c r="CG44" s="250">
        <f t="shared" si="195"/>
        <v>0</v>
      </c>
      <c r="CH44" s="249">
        <f t="shared" si="196"/>
        <v>0</v>
      </c>
      <c r="CI44" s="249">
        <f t="shared" si="197"/>
        <v>0</v>
      </c>
      <c r="CJ44" s="249">
        <f t="shared" si="198"/>
        <v>0</v>
      </c>
      <c r="CK44" s="249">
        <f t="shared" si="199"/>
        <v>0</v>
      </c>
      <c r="CL44" s="250">
        <f t="shared" si="200"/>
        <v>0</v>
      </c>
      <c r="CM44" s="249">
        <f t="shared" si="201"/>
        <v>0</v>
      </c>
      <c r="CN44" s="249">
        <f t="shared" si="202"/>
        <v>0</v>
      </c>
      <c r="CO44" s="249">
        <f t="shared" si="203"/>
        <v>0</v>
      </c>
      <c r="CP44" s="249">
        <f t="shared" si="204"/>
        <v>0</v>
      </c>
      <c r="CQ44" s="250">
        <f t="shared" si="205"/>
        <v>0</v>
      </c>
      <c r="CR44" s="249">
        <f t="shared" si="206"/>
        <v>0</v>
      </c>
      <c r="CS44" s="249">
        <f t="shared" si="207"/>
        <v>0</v>
      </c>
      <c r="CT44" s="250">
        <f t="shared" si="208"/>
        <v>0</v>
      </c>
      <c r="CU44" s="249">
        <f t="shared" si="209"/>
        <v>0</v>
      </c>
      <c r="CV44" s="249">
        <f t="shared" si="210"/>
        <v>0</v>
      </c>
      <c r="CW44" s="250">
        <f t="shared" si="211"/>
        <v>0</v>
      </c>
      <c r="CX44" s="249">
        <f t="shared" si="212"/>
        <v>0</v>
      </c>
      <c r="CY44" s="249">
        <f t="shared" si="213"/>
        <v>0</v>
      </c>
      <c r="CZ44" s="250">
        <f t="shared" si="214"/>
        <v>0</v>
      </c>
      <c r="DA44" s="249">
        <f t="shared" si="215"/>
        <v>0</v>
      </c>
      <c r="DB44" s="249">
        <f t="shared" si="216"/>
        <v>0</v>
      </c>
      <c r="DC44" s="250">
        <f t="shared" si="217"/>
        <v>0</v>
      </c>
      <c r="DD44" s="249">
        <f t="shared" si="218"/>
        <v>0</v>
      </c>
      <c r="DE44" s="249">
        <f t="shared" si="219"/>
        <v>0</v>
      </c>
      <c r="DF44" s="249">
        <f t="shared" si="220"/>
        <v>0</v>
      </c>
      <c r="DG44" s="249">
        <f t="shared" si="221"/>
        <v>0</v>
      </c>
      <c r="DH44" s="250">
        <f t="shared" si="222"/>
        <v>0</v>
      </c>
      <c r="DI44" s="249">
        <f t="shared" si="223"/>
        <v>0</v>
      </c>
      <c r="DJ44" s="249">
        <f t="shared" si="224"/>
        <v>0</v>
      </c>
      <c r="DK44" s="249">
        <f t="shared" si="225"/>
        <v>0</v>
      </c>
      <c r="DL44" s="249">
        <f t="shared" si="226"/>
        <v>0</v>
      </c>
      <c r="DM44" s="250">
        <f t="shared" si="227"/>
        <v>0</v>
      </c>
      <c r="DN44" s="249">
        <f t="shared" si="228"/>
        <v>0</v>
      </c>
      <c r="DO44" s="249">
        <f t="shared" si="229"/>
        <v>0</v>
      </c>
      <c r="DP44" s="249">
        <f t="shared" si="230"/>
        <v>0</v>
      </c>
      <c r="DQ44" s="249">
        <f t="shared" si="231"/>
        <v>0</v>
      </c>
      <c r="DR44" s="250">
        <f t="shared" si="232"/>
        <v>0</v>
      </c>
      <c r="DS44" s="249">
        <f t="shared" si="233"/>
        <v>0</v>
      </c>
      <c r="DT44" s="249">
        <f t="shared" si="234"/>
        <v>0</v>
      </c>
      <c r="DU44" s="249">
        <f t="shared" si="235"/>
        <v>0</v>
      </c>
      <c r="DV44" s="249">
        <f t="shared" si="236"/>
        <v>0</v>
      </c>
      <c r="DW44" s="250">
        <f t="shared" si="237"/>
        <v>0</v>
      </c>
      <c r="DX44" s="249">
        <f t="shared" si="238"/>
        <v>0</v>
      </c>
      <c r="DY44" s="249">
        <f t="shared" si="239"/>
        <v>0</v>
      </c>
      <c r="DZ44" s="250">
        <f t="shared" si="240"/>
        <v>0</v>
      </c>
      <c r="EA44" s="249">
        <f t="shared" si="241"/>
        <v>0</v>
      </c>
      <c r="EB44" s="249">
        <f t="shared" si="242"/>
        <v>0</v>
      </c>
      <c r="EC44" s="250">
        <f t="shared" si="243"/>
        <v>0</v>
      </c>
      <c r="ED44" s="249">
        <f t="shared" si="244"/>
        <v>0</v>
      </c>
      <c r="EE44" s="249">
        <f t="shared" si="245"/>
        <v>0</v>
      </c>
      <c r="EF44" s="250">
        <f t="shared" si="246"/>
        <v>0</v>
      </c>
      <c r="EG44" s="249">
        <f t="shared" si="247"/>
        <v>0</v>
      </c>
      <c r="EH44" s="249">
        <f t="shared" si="248"/>
        <v>0</v>
      </c>
      <c r="EI44" s="250">
        <f t="shared" si="249"/>
        <v>0</v>
      </c>
      <c r="EJ44" s="249">
        <f t="shared" si="250"/>
        <v>0</v>
      </c>
      <c r="EK44" s="249">
        <f t="shared" si="251"/>
        <v>0</v>
      </c>
      <c r="EL44" s="249">
        <f t="shared" si="252"/>
        <v>0</v>
      </c>
      <c r="EM44" s="249">
        <f t="shared" si="253"/>
        <v>0</v>
      </c>
      <c r="EN44" s="250">
        <f t="shared" si="254"/>
        <v>0</v>
      </c>
      <c r="EO44" s="249">
        <f t="shared" si="255"/>
        <v>0</v>
      </c>
      <c r="EP44" s="249">
        <f t="shared" si="256"/>
        <v>0</v>
      </c>
      <c r="EQ44" s="249">
        <f t="shared" si="257"/>
        <v>0</v>
      </c>
      <c r="ER44" s="249">
        <f t="shared" si="258"/>
        <v>0</v>
      </c>
      <c r="ES44" s="250">
        <f t="shared" si="259"/>
        <v>0</v>
      </c>
      <c r="ET44" s="249">
        <f t="shared" si="260"/>
        <v>0</v>
      </c>
      <c r="EU44" s="249">
        <f t="shared" si="261"/>
        <v>0</v>
      </c>
      <c r="EV44" s="249">
        <f t="shared" si="262"/>
        <v>0</v>
      </c>
      <c r="EW44" s="249">
        <f t="shared" si="263"/>
        <v>0</v>
      </c>
      <c r="EX44" s="250">
        <f t="shared" si="264"/>
        <v>0</v>
      </c>
      <c r="EY44" s="249">
        <f t="shared" si="265"/>
        <v>0</v>
      </c>
      <c r="EZ44" s="249">
        <f t="shared" si="266"/>
        <v>0</v>
      </c>
      <c r="FA44" s="249">
        <f t="shared" si="267"/>
        <v>0</v>
      </c>
      <c r="FB44" s="249">
        <f t="shared" si="268"/>
        <v>0</v>
      </c>
      <c r="FC44" s="250">
        <f t="shared" si="269"/>
        <v>0</v>
      </c>
      <c r="FD44" s="249">
        <f t="shared" si="270"/>
        <v>0</v>
      </c>
      <c r="FE44" s="249">
        <f t="shared" si="271"/>
        <v>0</v>
      </c>
      <c r="FF44" s="250">
        <f t="shared" si="272"/>
        <v>0</v>
      </c>
      <c r="FG44" s="249">
        <f t="shared" si="273"/>
        <v>0</v>
      </c>
      <c r="FH44" s="249">
        <f t="shared" si="274"/>
        <v>0</v>
      </c>
      <c r="FI44" s="250">
        <f t="shared" si="275"/>
        <v>0</v>
      </c>
      <c r="FJ44" s="249">
        <f t="shared" si="276"/>
        <v>0</v>
      </c>
      <c r="FK44" s="249">
        <f t="shared" si="277"/>
        <v>0</v>
      </c>
      <c r="FL44" s="250">
        <f t="shared" si="278"/>
        <v>0</v>
      </c>
      <c r="FM44" s="249">
        <f t="shared" si="279"/>
        <v>0</v>
      </c>
      <c r="FN44" s="251">
        <f t="shared" si="280"/>
        <v>0</v>
      </c>
    </row>
    <row r="45" spans="1:170" ht="12.75" customHeight="1" x14ac:dyDescent="0.25">
      <c r="A45" s="445"/>
      <c r="B45" s="712"/>
      <c r="C45" s="252" t="s">
        <v>185</v>
      </c>
      <c r="D45" s="517">
        <f>D19+SUM(BF$17:BF$63)-D39</f>
        <v>0</v>
      </c>
      <c r="E45" s="514">
        <f>E19+SUM(AV17:AV63)</f>
        <v>0</v>
      </c>
      <c r="F45" s="255"/>
      <c r="G45" s="256"/>
      <c r="H45" s="541">
        <f>H19+SUM(BB17:BB63)</f>
        <v>0</v>
      </c>
      <c r="I45" s="521">
        <f>I19+SUM(AQ17:AQ63)</f>
        <v>0</v>
      </c>
      <c r="J45" s="253">
        <f>J19+SUM(BU17:BU63)</f>
        <v>0</v>
      </c>
      <c r="K45" s="259">
        <f>K19+SUM(BO17:BO63)</f>
        <v>0</v>
      </c>
      <c r="L45" s="260">
        <f>L19+SUM(BR17:BR63)</f>
        <v>0</v>
      </c>
      <c r="M45" s="258">
        <f>M19+SUM(BL17:BL63)</f>
        <v>0</v>
      </c>
      <c r="N45" s="445"/>
      <c r="O45" s="45"/>
      <c r="P45" s="1"/>
      <c r="Q45" s="2"/>
      <c r="R45" s="13"/>
      <c r="S45" s="320"/>
      <c r="T45" s="321"/>
      <c r="U45" s="322"/>
      <c r="V45" s="323"/>
      <c r="W45" s="233" t="str">
        <f t="shared" si="142"/>
        <v/>
      </c>
      <c r="X45" s="330"/>
      <c r="Y45" s="248">
        <f t="shared" si="143"/>
        <v>0</v>
      </c>
      <c r="Z45" s="249">
        <f t="shared" si="144"/>
        <v>0</v>
      </c>
      <c r="AA45" s="249">
        <f t="shared" si="145"/>
        <v>0</v>
      </c>
      <c r="AB45" s="249">
        <f t="shared" si="146"/>
        <v>0</v>
      </c>
      <c r="AC45" s="249">
        <f t="shared" si="147"/>
        <v>0</v>
      </c>
      <c r="AD45" s="249">
        <f t="shared" si="148"/>
        <v>0</v>
      </c>
      <c r="AE45" s="249">
        <f t="shared" si="149"/>
        <v>0</v>
      </c>
      <c r="AF45" s="249">
        <f t="shared" si="150"/>
        <v>0</v>
      </c>
      <c r="AG45" s="249">
        <f t="shared" si="151"/>
        <v>0</v>
      </c>
      <c r="AH45" s="250" t="str">
        <f t="shared" ref="AH45:AH63" si="285">IF(Z45=1, $B$96, IF(AC45=1,$B$98, IF(AD45=1, $B$99, IF(AA45=1, $B$95, IF(AE45=1, $B$97, "")))))</f>
        <v/>
      </c>
      <c r="AI45" s="251" t="str">
        <f t="shared" si="281"/>
        <v/>
      </c>
      <c r="AJ45" s="249">
        <f t="shared" si="152"/>
        <v>1</v>
      </c>
      <c r="AK45" s="249">
        <f t="shared" si="153"/>
        <v>0</v>
      </c>
      <c r="AL45" s="249"/>
      <c r="AM45" s="251"/>
      <c r="AN45" s="237"/>
      <c r="AO45" s="250">
        <f t="shared" si="154"/>
        <v>0</v>
      </c>
      <c r="AP45" s="250">
        <f t="shared" si="155"/>
        <v>0</v>
      </c>
      <c r="AQ45" s="249">
        <f t="shared" si="156"/>
        <v>0</v>
      </c>
      <c r="AR45" s="249">
        <f t="shared" si="157"/>
        <v>0</v>
      </c>
      <c r="AS45" s="249">
        <f t="shared" si="158"/>
        <v>0</v>
      </c>
      <c r="AT45" s="249">
        <f t="shared" si="159"/>
        <v>0</v>
      </c>
      <c r="AU45" s="250">
        <f t="shared" si="282"/>
        <v>0</v>
      </c>
      <c r="AV45" s="249">
        <f t="shared" si="160"/>
        <v>0</v>
      </c>
      <c r="AW45" s="249">
        <f t="shared" si="161"/>
        <v>0</v>
      </c>
      <c r="AX45" s="249">
        <f t="shared" si="162"/>
        <v>0</v>
      </c>
      <c r="AY45" s="251">
        <f t="shared" si="163"/>
        <v>0</v>
      </c>
      <c r="AZ45" s="249">
        <f t="shared" si="164"/>
        <v>0</v>
      </c>
      <c r="BA45" s="250">
        <f t="shared" si="165"/>
        <v>0</v>
      </c>
      <c r="BB45" s="249">
        <f t="shared" si="166"/>
        <v>0</v>
      </c>
      <c r="BC45" s="249">
        <f t="shared" si="167"/>
        <v>0</v>
      </c>
      <c r="BD45" s="249">
        <f t="shared" si="168"/>
        <v>0</v>
      </c>
      <c r="BE45" s="249">
        <f t="shared" si="283"/>
        <v>0</v>
      </c>
      <c r="BF45" s="250">
        <f t="shared" si="169"/>
        <v>0</v>
      </c>
      <c r="BG45" s="249">
        <f t="shared" si="170"/>
        <v>0</v>
      </c>
      <c r="BH45" s="249">
        <f t="shared" si="171"/>
        <v>0</v>
      </c>
      <c r="BI45" s="249">
        <f t="shared" si="172"/>
        <v>0</v>
      </c>
      <c r="BJ45" s="249">
        <f t="shared" si="173"/>
        <v>0</v>
      </c>
      <c r="BK45" s="250">
        <f t="shared" si="174"/>
        <v>0</v>
      </c>
      <c r="BL45" s="249">
        <f t="shared" si="175"/>
        <v>0</v>
      </c>
      <c r="BM45" s="249">
        <f t="shared" si="176"/>
        <v>0</v>
      </c>
      <c r="BN45" s="250">
        <f t="shared" si="177"/>
        <v>0</v>
      </c>
      <c r="BO45" s="249">
        <f t="shared" si="284"/>
        <v>0</v>
      </c>
      <c r="BP45" s="249">
        <f t="shared" si="178"/>
        <v>0</v>
      </c>
      <c r="BQ45" s="250">
        <f t="shared" si="179"/>
        <v>0</v>
      </c>
      <c r="BR45" s="249">
        <f t="shared" si="180"/>
        <v>0</v>
      </c>
      <c r="BS45" s="249">
        <f t="shared" si="181"/>
        <v>0</v>
      </c>
      <c r="BT45" s="250">
        <f t="shared" si="182"/>
        <v>0</v>
      </c>
      <c r="BU45" s="249">
        <f t="shared" si="183"/>
        <v>0</v>
      </c>
      <c r="BV45" s="251">
        <f t="shared" si="184"/>
        <v>0</v>
      </c>
      <c r="BW45" s="249">
        <f t="shared" si="185"/>
        <v>0</v>
      </c>
      <c r="BX45" s="249">
        <f t="shared" si="186"/>
        <v>0</v>
      </c>
      <c r="BY45" s="249">
        <f t="shared" si="187"/>
        <v>0</v>
      </c>
      <c r="BZ45" s="249">
        <f t="shared" si="188"/>
        <v>0</v>
      </c>
      <c r="CA45" s="249">
        <f t="shared" si="189"/>
        <v>0</v>
      </c>
      <c r="CB45" s="250">
        <f t="shared" si="190"/>
        <v>0</v>
      </c>
      <c r="CC45" s="249">
        <f t="shared" si="191"/>
        <v>0</v>
      </c>
      <c r="CD45" s="249">
        <f t="shared" si="192"/>
        <v>0</v>
      </c>
      <c r="CE45" s="249">
        <f t="shared" si="193"/>
        <v>0</v>
      </c>
      <c r="CF45" s="249">
        <f t="shared" si="194"/>
        <v>0</v>
      </c>
      <c r="CG45" s="250">
        <f t="shared" si="195"/>
        <v>0</v>
      </c>
      <c r="CH45" s="249">
        <f t="shared" si="196"/>
        <v>0</v>
      </c>
      <c r="CI45" s="249">
        <f t="shared" si="197"/>
        <v>0</v>
      </c>
      <c r="CJ45" s="249">
        <f t="shared" si="198"/>
        <v>0</v>
      </c>
      <c r="CK45" s="249">
        <f t="shared" si="199"/>
        <v>0</v>
      </c>
      <c r="CL45" s="250">
        <f t="shared" si="200"/>
        <v>0</v>
      </c>
      <c r="CM45" s="249">
        <f t="shared" si="201"/>
        <v>0</v>
      </c>
      <c r="CN45" s="249">
        <f t="shared" si="202"/>
        <v>0</v>
      </c>
      <c r="CO45" s="249">
        <f t="shared" si="203"/>
        <v>0</v>
      </c>
      <c r="CP45" s="249">
        <f t="shared" si="204"/>
        <v>0</v>
      </c>
      <c r="CQ45" s="250">
        <f t="shared" si="205"/>
        <v>0</v>
      </c>
      <c r="CR45" s="249">
        <f t="shared" si="206"/>
        <v>0</v>
      </c>
      <c r="CS45" s="249">
        <f t="shared" si="207"/>
        <v>0</v>
      </c>
      <c r="CT45" s="250">
        <f t="shared" si="208"/>
        <v>0</v>
      </c>
      <c r="CU45" s="249">
        <f t="shared" si="209"/>
        <v>0</v>
      </c>
      <c r="CV45" s="249">
        <f t="shared" si="210"/>
        <v>0</v>
      </c>
      <c r="CW45" s="250">
        <f t="shared" si="211"/>
        <v>0</v>
      </c>
      <c r="CX45" s="249">
        <f t="shared" si="212"/>
        <v>0</v>
      </c>
      <c r="CY45" s="249">
        <f t="shared" si="213"/>
        <v>0</v>
      </c>
      <c r="CZ45" s="250">
        <f t="shared" si="214"/>
        <v>0</v>
      </c>
      <c r="DA45" s="249">
        <f t="shared" si="215"/>
        <v>0</v>
      </c>
      <c r="DB45" s="249">
        <f t="shared" si="216"/>
        <v>0</v>
      </c>
      <c r="DC45" s="250">
        <f t="shared" si="217"/>
        <v>0</v>
      </c>
      <c r="DD45" s="249">
        <f t="shared" si="218"/>
        <v>0</v>
      </c>
      <c r="DE45" s="249">
        <f t="shared" si="219"/>
        <v>0</v>
      </c>
      <c r="DF45" s="249">
        <f t="shared" si="220"/>
        <v>0</v>
      </c>
      <c r="DG45" s="249">
        <f t="shared" si="221"/>
        <v>0</v>
      </c>
      <c r="DH45" s="250">
        <f t="shared" si="222"/>
        <v>0</v>
      </c>
      <c r="DI45" s="249">
        <f t="shared" si="223"/>
        <v>0</v>
      </c>
      <c r="DJ45" s="249">
        <f t="shared" si="224"/>
        <v>0</v>
      </c>
      <c r="DK45" s="249">
        <f t="shared" si="225"/>
        <v>0</v>
      </c>
      <c r="DL45" s="249">
        <f t="shared" si="226"/>
        <v>0</v>
      </c>
      <c r="DM45" s="250">
        <f t="shared" si="227"/>
        <v>0</v>
      </c>
      <c r="DN45" s="249">
        <f t="shared" si="228"/>
        <v>0</v>
      </c>
      <c r="DO45" s="249">
        <f t="shared" si="229"/>
        <v>0</v>
      </c>
      <c r="DP45" s="249">
        <f t="shared" si="230"/>
        <v>0</v>
      </c>
      <c r="DQ45" s="249">
        <f t="shared" si="231"/>
        <v>0</v>
      </c>
      <c r="DR45" s="250">
        <f t="shared" si="232"/>
        <v>0</v>
      </c>
      <c r="DS45" s="249">
        <f t="shared" si="233"/>
        <v>0</v>
      </c>
      <c r="DT45" s="249">
        <f t="shared" si="234"/>
        <v>0</v>
      </c>
      <c r="DU45" s="249">
        <f t="shared" si="235"/>
        <v>0</v>
      </c>
      <c r="DV45" s="249">
        <f t="shared" si="236"/>
        <v>0</v>
      </c>
      <c r="DW45" s="250">
        <f t="shared" si="237"/>
        <v>0</v>
      </c>
      <c r="DX45" s="249">
        <f t="shared" si="238"/>
        <v>0</v>
      </c>
      <c r="DY45" s="249">
        <f t="shared" si="239"/>
        <v>0</v>
      </c>
      <c r="DZ45" s="250">
        <f t="shared" si="240"/>
        <v>0</v>
      </c>
      <c r="EA45" s="249">
        <f t="shared" si="241"/>
        <v>0</v>
      </c>
      <c r="EB45" s="249">
        <f t="shared" si="242"/>
        <v>0</v>
      </c>
      <c r="EC45" s="250">
        <f t="shared" si="243"/>
        <v>0</v>
      </c>
      <c r="ED45" s="249">
        <f t="shared" si="244"/>
        <v>0</v>
      </c>
      <c r="EE45" s="249">
        <f t="shared" si="245"/>
        <v>0</v>
      </c>
      <c r="EF45" s="250">
        <f t="shared" si="246"/>
        <v>0</v>
      </c>
      <c r="EG45" s="249">
        <f t="shared" si="247"/>
        <v>0</v>
      </c>
      <c r="EH45" s="249">
        <f t="shared" si="248"/>
        <v>0</v>
      </c>
      <c r="EI45" s="250">
        <f t="shared" si="249"/>
        <v>0</v>
      </c>
      <c r="EJ45" s="249">
        <f t="shared" si="250"/>
        <v>0</v>
      </c>
      <c r="EK45" s="249">
        <f t="shared" si="251"/>
        <v>0</v>
      </c>
      <c r="EL45" s="249">
        <f t="shared" si="252"/>
        <v>0</v>
      </c>
      <c r="EM45" s="249">
        <f t="shared" si="253"/>
        <v>0</v>
      </c>
      <c r="EN45" s="250">
        <f t="shared" si="254"/>
        <v>0</v>
      </c>
      <c r="EO45" s="249">
        <f t="shared" si="255"/>
        <v>0</v>
      </c>
      <c r="EP45" s="249">
        <f t="shared" si="256"/>
        <v>0</v>
      </c>
      <c r="EQ45" s="249">
        <f t="shared" si="257"/>
        <v>0</v>
      </c>
      <c r="ER45" s="249">
        <f t="shared" si="258"/>
        <v>0</v>
      </c>
      <c r="ES45" s="250">
        <f t="shared" si="259"/>
        <v>0</v>
      </c>
      <c r="ET45" s="249">
        <f t="shared" si="260"/>
        <v>0</v>
      </c>
      <c r="EU45" s="249">
        <f t="shared" si="261"/>
        <v>0</v>
      </c>
      <c r="EV45" s="249">
        <f t="shared" si="262"/>
        <v>0</v>
      </c>
      <c r="EW45" s="249">
        <f t="shared" si="263"/>
        <v>0</v>
      </c>
      <c r="EX45" s="250">
        <f t="shared" si="264"/>
        <v>0</v>
      </c>
      <c r="EY45" s="249">
        <f t="shared" si="265"/>
        <v>0</v>
      </c>
      <c r="EZ45" s="249">
        <f t="shared" si="266"/>
        <v>0</v>
      </c>
      <c r="FA45" s="249">
        <f t="shared" si="267"/>
        <v>0</v>
      </c>
      <c r="FB45" s="249">
        <f t="shared" si="268"/>
        <v>0</v>
      </c>
      <c r="FC45" s="250">
        <f t="shared" si="269"/>
        <v>0</v>
      </c>
      <c r="FD45" s="249">
        <f t="shared" si="270"/>
        <v>0</v>
      </c>
      <c r="FE45" s="249">
        <f t="shared" si="271"/>
        <v>0</v>
      </c>
      <c r="FF45" s="250">
        <f t="shared" si="272"/>
        <v>0</v>
      </c>
      <c r="FG45" s="249">
        <f t="shared" si="273"/>
        <v>0</v>
      </c>
      <c r="FH45" s="249">
        <f t="shared" si="274"/>
        <v>0</v>
      </c>
      <c r="FI45" s="250">
        <f t="shared" si="275"/>
        <v>0</v>
      </c>
      <c r="FJ45" s="249">
        <f t="shared" si="276"/>
        <v>0</v>
      </c>
      <c r="FK45" s="249">
        <f t="shared" si="277"/>
        <v>0</v>
      </c>
      <c r="FL45" s="250">
        <f t="shared" si="278"/>
        <v>0</v>
      </c>
      <c r="FM45" s="249">
        <f t="shared" si="279"/>
        <v>0</v>
      </c>
      <c r="FN45" s="251">
        <f t="shared" si="280"/>
        <v>0</v>
      </c>
    </row>
    <row r="46" spans="1:170" ht="12.75" customHeight="1" x14ac:dyDescent="0.25">
      <c r="A46" s="445"/>
      <c r="B46" s="712"/>
      <c r="C46" s="252" t="s">
        <v>10</v>
      </c>
      <c r="D46" s="517">
        <f>D20+SUM(BF$17:BF$63)-D40</f>
        <v>0</v>
      </c>
      <c r="E46" s="514">
        <f>E20+SUM(AW17:AW63)</f>
        <v>0</v>
      </c>
      <c r="F46" s="255"/>
      <c r="G46" s="256"/>
      <c r="H46" s="541">
        <f>H20+SUM(BC17:BC63)</f>
        <v>0</v>
      </c>
      <c r="I46" s="521">
        <f>I20+SUM(AR17:AR63)</f>
        <v>0</v>
      </c>
      <c r="J46" s="253">
        <f>J20+SUM(BV17:BV63)</f>
        <v>0</v>
      </c>
      <c r="K46" s="259">
        <f>K20+SUM(BP17:BP63)</f>
        <v>0</v>
      </c>
      <c r="L46" s="260">
        <f>L20+SUM(BS17:BS63)</f>
        <v>0</v>
      </c>
      <c r="M46" s="258">
        <f>M20+SUM(BM17:BM63)</f>
        <v>0</v>
      </c>
      <c r="N46" s="445"/>
      <c r="O46" s="45"/>
      <c r="P46" s="1"/>
      <c r="Q46" s="2"/>
      <c r="R46" s="13"/>
      <c r="S46" s="320"/>
      <c r="T46" s="321"/>
      <c r="U46" s="322"/>
      <c r="V46" s="323"/>
      <c r="W46" s="233" t="str">
        <f t="shared" si="142"/>
        <v/>
      </c>
      <c r="X46" s="330"/>
      <c r="Y46" s="248">
        <f t="shared" si="143"/>
        <v>0</v>
      </c>
      <c r="Z46" s="249">
        <f t="shared" si="144"/>
        <v>0</v>
      </c>
      <c r="AA46" s="249">
        <f t="shared" si="145"/>
        <v>0</v>
      </c>
      <c r="AB46" s="249">
        <f t="shared" si="146"/>
        <v>0</v>
      </c>
      <c r="AC46" s="249">
        <f t="shared" si="147"/>
        <v>0</v>
      </c>
      <c r="AD46" s="249">
        <f t="shared" si="148"/>
        <v>0</v>
      </c>
      <c r="AE46" s="249">
        <f t="shared" si="149"/>
        <v>0</v>
      </c>
      <c r="AF46" s="249">
        <f t="shared" si="150"/>
        <v>0</v>
      </c>
      <c r="AG46" s="249">
        <f t="shared" si="151"/>
        <v>0</v>
      </c>
      <c r="AH46" s="250" t="str">
        <f t="shared" si="285"/>
        <v/>
      </c>
      <c r="AI46" s="251" t="str">
        <f t="shared" si="281"/>
        <v/>
      </c>
      <c r="AJ46" s="249">
        <f t="shared" si="152"/>
        <v>1</v>
      </c>
      <c r="AK46" s="249">
        <f t="shared" si="153"/>
        <v>0</v>
      </c>
      <c r="AL46" s="249"/>
      <c r="AM46" s="251"/>
      <c r="AN46" s="237"/>
      <c r="AO46" s="250">
        <f t="shared" si="154"/>
        <v>0</v>
      </c>
      <c r="AP46" s="250">
        <f t="shared" si="155"/>
        <v>0</v>
      </c>
      <c r="AQ46" s="249">
        <f t="shared" si="156"/>
        <v>0</v>
      </c>
      <c r="AR46" s="249">
        <f t="shared" si="157"/>
        <v>0</v>
      </c>
      <c r="AS46" s="249">
        <f t="shared" si="158"/>
        <v>0</v>
      </c>
      <c r="AT46" s="249">
        <f t="shared" si="159"/>
        <v>0</v>
      </c>
      <c r="AU46" s="250">
        <f t="shared" si="282"/>
        <v>0</v>
      </c>
      <c r="AV46" s="249">
        <f t="shared" si="160"/>
        <v>0</v>
      </c>
      <c r="AW46" s="249">
        <f t="shared" si="161"/>
        <v>0</v>
      </c>
      <c r="AX46" s="249">
        <f t="shared" si="162"/>
        <v>0</v>
      </c>
      <c r="AY46" s="251">
        <f t="shared" si="163"/>
        <v>0</v>
      </c>
      <c r="AZ46" s="249">
        <f t="shared" si="164"/>
        <v>0</v>
      </c>
      <c r="BA46" s="250">
        <f t="shared" si="165"/>
        <v>0</v>
      </c>
      <c r="BB46" s="249">
        <f t="shared" si="166"/>
        <v>0</v>
      </c>
      <c r="BC46" s="249">
        <f t="shared" si="167"/>
        <v>0</v>
      </c>
      <c r="BD46" s="249">
        <f t="shared" si="168"/>
        <v>0</v>
      </c>
      <c r="BE46" s="249">
        <f t="shared" si="283"/>
        <v>0</v>
      </c>
      <c r="BF46" s="250">
        <f t="shared" si="169"/>
        <v>0</v>
      </c>
      <c r="BG46" s="249">
        <f t="shared" si="170"/>
        <v>0</v>
      </c>
      <c r="BH46" s="249">
        <f t="shared" si="171"/>
        <v>0</v>
      </c>
      <c r="BI46" s="249">
        <f t="shared" si="172"/>
        <v>0</v>
      </c>
      <c r="BJ46" s="249">
        <f t="shared" si="173"/>
        <v>0</v>
      </c>
      <c r="BK46" s="250">
        <f t="shared" si="174"/>
        <v>0</v>
      </c>
      <c r="BL46" s="249">
        <f t="shared" si="175"/>
        <v>0</v>
      </c>
      <c r="BM46" s="249">
        <f t="shared" si="176"/>
        <v>0</v>
      </c>
      <c r="BN46" s="250">
        <f t="shared" si="177"/>
        <v>0</v>
      </c>
      <c r="BO46" s="249">
        <f t="shared" si="284"/>
        <v>0</v>
      </c>
      <c r="BP46" s="249">
        <f t="shared" si="178"/>
        <v>0</v>
      </c>
      <c r="BQ46" s="250">
        <f t="shared" si="179"/>
        <v>0</v>
      </c>
      <c r="BR46" s="249">
        <f t="shared" si="180"/>
        <v>0</v>
      </c>
      <c r="BS46" s="249">
        <f t="shared" si="181"/>
        <v>0</v>
      </c>
      <c r="BT46" s="250">
        <f t="shared" si="182"/>
        <v>0</v>
      </c>
      <c r="BU46" s="249">
        <f t="shared" si="183"/>
        <v>0</v>
      </c>
      <c r="BV46" s="251">
        <f t="shared" si="184"/>
        <v>0</v>
      </c>
      <c r="BW46" s="249">
        <f t="shared" si="185"/>
        <v>0</v>
      </c>
      <c r="BX46" s="249">
        <f t="shared" si="186"/>
        <v>0</v>
      </c>
      <c r="BY46" s="249">
        <f t="shared" si="187"/>
        <v>0</v>
      </c>
      <c r="BZ46" s="249">
        <f t="shared" si="188"/>
        <v>0</v>
      </c>
      <c r="CA46" s="249">
        <f t="shared" si="189"/>
        <v>0</v>
      </c>
      <c r="CB46" s="250">
        <f t="shared" si="190"/>
        <v>0</v>
      </c>
      <c r="CC46" s="249">
        <f t="shared" si="191"/>
        <v>0</v>
      </c>
      <c r="CD46" s="249">
        <f t="shared" si="192"/>
        <v>0</v>
      </c>
      <c r="CE46" s="249">
        <f t="shared" si="193"/>
        <v>0</v>
      </c>
      <c r="CF46" s="249">
        <f t="shared" si="194"/>
        <v>0</v>
      </c>
      <c r="CG46" s="250">
        <f t="shared" si="195"/>
        <v>0</v>
      </c>
      <c r="CH46" s="249">
        <f t="shared" si="196"/>
        <v>0</v>
      </c>
      <c r="CI46" s="249">
        <f t="shared" si="197"/>
        <v>0</v>
      </c>
      <c r="CJ46" s="249">
        <f t="shared" si="198"/>
        <v>0</v>
      </c>
      <c r="CK46" s="249">
        <f t="shared" si="199"/>
        <v>0</v>
      </c>
      <c r="CL46" s="250">
        <f t="shared" si="200"/>
        <v>0</v>
      </c>
      <c r="CM46" s="249">
        <f t="shared" si="201"/>
        <v>0</v>
      </c>
      <c r="CN46" s="249">
        <f t="shared" si="202"/>
        <v>0</v>
      </c>
      <c r="CO46" s="249">
        <f t="shared" si="203"/>
        <v>0</v>
      </c>
      <c r="CP46" s="249">
        <f t="shared" si="204"/>
        <v>0</v>
      </c>
      <c r="CQ46" s="250">
        <f t="shared" si="205"/>
        <v>0</v>
      </c>
      <c r="CR46" s="249">
        <f t="shared" si="206"/>
        <v>0</v>
      </c>
      <c r="CS46" s="249">
        <f t="shared" si="207"/>
        <v>0</v>
      </c>
      <c r="CT46" s="250">
        <f t="shared" si="208"/>
        <v>0</v>
      </c>
      <c r="CU46" s="249">
        <f t="shared" si="209"/>
        <v>0</v>
      </c>
      <c r="CV46" s="249">
        <f t="shared" si="210"/>
        <v>0</v>
      </c>
      <c r="CW46" s="250">
        <f t="shared" si="211"/>
        <v>0</v>
      </c>
      <c r="CX46" s="249">
        <f t="shared" si="212"/>
        <v>0</v>
      </c>
      <c r="CY46" s="249">
        <f t="shared" si="213"/>
        <v>0</v>
      </c>
      <c r="CZ46" s="250">
        <f t="shared" si="214"/>
        <v>0</v>
      </c>
      <c r="DA46" s="249">
        <f t="shared" si="215"/>
        <v>0</v>
      </c>
      <c r="DB46" s="249">
        <f t="shared" si="216"/>
        <v>0</v>
      </c>
      <c r="DC46" s="250">
        <f t="shared" si="217"/>
        <v>0</v>
      </c>
      <c r="DD46" s="249">
        <f t="shared" si="218"/>
        <v>0</v>
      </c>
      <c r="DE46" s="249">
        <f t="shared" si="219"/>
        <v>0</v>
      </c>
      <c r="DF46" s="249">
        <f t="shared" si="220"/>
        <v>0</v>
      </c>
      <c r="DG46" s="249">
        <f t="shared" si="221"/>
        <v>0</v>
      </c>
      <c r="DH46" s="250">
        <f t="shared" si="222"/>
        <v>0</v>
      </c>
      <c r="DI46" s="249">
        <f t="shared" si="223"/>
        <v>0</v>
      </c>
      <c r="DJ46" s="249">
        <f t="shared" si="224"/>
        <v>0</v>
      </c>
      <c r="DK46" s="249">
        <f t="shared" si="225"/>
        <v>0</v>
      </c>
      <c r="DL46" s="249">
        <f t="shared" si="226"/>
        <v>0</v>
      </c>
      <c r="DM46" s="250">
        <f t="shared" si="227"/>
        <v>0</v>
      </c>
      <c r="DN46" s="249">
        <f t="shared" si="228"/>
        <v>0</v>
      </c>
      <c r="DO46" s="249">
        <f t="shared" si="229"/>
        <v>0</v>
      </c>
      <c r="DP46" s="249">
        <f t="shared" si="230"/>
        <v>0</v>
      </c>
      <c r="DQ46" s="249">
        <f t="shared" si="231"/>
        <v>0</v>
      </c>
      <c r="DR46" s="250">
        <f t="shared" si="232"/>
        <v>0</v>
      </c>
      <c r="DS46" s="249">
        <f t="shared" si="233"/>
        <v>0</v>
      </c>
      <c r="DT46" s="249">
        <f t="shared" si="234"/>
        <v>0</v>
      </c>
      <c r="DU46" s="249">
        <f t="shared" si="235"/>
        <v>0</v>
      </c>
      <c r="DV46" s="249">
        <f t="shared" si="236"/>
        <v>0</v>
      </c>
      <c r="DW46" s="250">
        <f t="shared" si="237"/>
        <v>0</v>
      </c>
      <c r="DX46" s="249">
        <f t="shared" si="238"/>
        <v>0</v>
      </c>
      <c r="DY46" s="249">
        <f t="shared" si="239"/>
        <v>0</v>
      </c>
      <c r="DZ46" s="250">
        <f t="shared" si="240"/>
        <v>0</v>
      </c>
      <c r="EA46" s="249">
        <f t="shared" si="241"/>
        <v>0</v>
      </c>
      <c r="EB46" s="249">
        <f t="shared" si="242"/>
        <v>0</v>
      </c>
      <c r="EC46" s="250">
        <f t="shared" si="243"/>
        <v>0</v>
      </c>
      <c r="ED46" s="249">
        <f t="shared" si="244"/>
        <v>0</v>
      </c>
      <c r="EE46" s="249">
        <f t="shared" si="245"/>
        <v>0</v>
      </c>
      <c r="EF46" s="250">
        <f t="shared" si="246"/>
        <v>0</v>
      </c>
      <c r="EG46" s="249">
        <f t="shared" si="247"/>
        <v>0</v>
      </c>
      <c r="EH46" s="249">
        <f t="shared" si="248"/>
        <v>0</v>
      </c>
      <c r="EI46" s="250">
        <f t="shared" si="249"/>
        <v>0</v>
      </c>
      <c r="EJ46" s="249">
        <f t="shared" si="250"/>
        <v>0</v>
      </c>
      <c r="EK46" s="249">
        <f t="shared" si="251"/>
        <v>0</v>
      </c>
      <c r="EL46" s="249">
        <f t="shared" si="252"/>
        <v>0</v>
      </c>
      <c r="EM46" s="249">
        <f t="shared" si="253"/>
        <v>0</v>
      </c>
      <c r="EN46" s="250">
        <f t="shared" si="254"/>
        <v>0</v>
      </c>
      <c r="EO46" s="249">
        <f t="shared" si="255"/>
        <v>0</v>
      </c>
      <c r="EP46" s="249">
        <f t="shared" si="256"/>
        <v>0</v>
      </c>
      <c r="EQ46" s="249">
        <f t="shared" si="257"/>
        <v>0</v>
      </c>
      <c r="ER46" s="249">
        <f t="shared" si="258"/>
        <v>0</v>
      </c>
      <c r="ES46" s="250">
        <f t="shared" si="259"/>
        <v>0</v>
      </c>
      <c r="ET46" s="249">
        <f t="shared" si="260"/>
        <v>0</v>
      </c>
      <c r="EU46" s="249">
        <f t="shared" si="261"/>
        <v>0</v>
      </c>
      <c r="EV46" s="249">
        <f t="shared" si="262"/>
        <v>0</v>
      </c>
      <c r="EW46" s="249">
        <f t="shared" si="263"/>
        <v>0</v>
      </c>
      <c r="EX46" s="250">
        <f t="shared" si="264"/>
        <v>0</v>
      </c>
      <c r="EY46" s="249">
        <f t="shared" si="265"/>
        <v>0</v>
      </c>
      <c r="EZ46" s="249">
        <f t="shared" si="266"/>
        <v>0</v>
      </c>
      <c r="FA46" s="249">
        <f t="shared" si="267"/>
        <v>0</v>
      </c>
      <c r="FB46" s="249">
        <f t="shared" si="268"/>
        <v>0</v>
      </c>
      <c r="FC46" s="250">
        <f t="shared" si="269"/>
        <v>0</v>
      </c>
      <c r="FD46" s="249">
        <f t="shared" si="270"/>
        <v>0</v>
      </c>
      <c r="FE46" s="249">
        <f t="shared" si="271"/>
        <v>0</v>
      </c>
      <c r="FF46" s="250">
        <f t="shared" si="272"/>
        <v>0</v>
      </c>
      <c r="FG46" s="249">
        <f t="shared" si="273"/>
        <v>0</v>
      </c>
      <c r="FH46" s="249">
        <f t="shared" si="274"/>
        <v>0</v>
      </c>
      <c r="FI46" s="250">
        <f t="shared" si="275"/>
        <v>0</v>
      </c>
      <c r="FJ46" s="249">
        <f t="shared" si="276"/>
        <v>0</v>
      </c>
      <c r="FK46" s="249">
        <f t="shared" si="277"/>
        <v>0</v>
      </c>
      <c r="FL46" s="250">
        <f t="shared" si="278"/>
        <v>0</v>
      </c>
      <c r="FM46" s="249">
        <f t="shared" si="279"/>
        <v>0</v>
      </c>
      <c r="FN46" s="251">
        <f t="shared" si="280"/>
        <v>0</v>
      </c>
    </row>
    <row r="47" spans="1:170" s="276" customFormat="1" ht="12.75" customHeight="1" x14ac:dyDescent="0.25">
      <c r="A47" s="445"/>
      <c r="B47" s="712"/>
      <c r="C47" s="252" t="s">
        <v>40</v>
      </c>
      <c r="D47" s="517">
        <f>D21+SUM(BF$17:BF$63)-D41</f>
        <v>0</v>
      </c>
      <c r="E47" s="514">
        <f>E21+SUM(AX17:AX63)</f>
        <v>0</v>
      </c>
      <c r="F47" s="255"/>
      <c r="G47" s="256"/>
      <c r="H47" s="541">
        <f>H21+SUM(BD17:BD63)</f>
        <v>0</v>
      </c>
      <c r="I47" s="521">
        <f>I21+SUM(AS17:AS63)</f>
        <v>0</v>
      </c>
      <c r="J47" s="255"/>
      <c r="K47" s="256"/>
      <c r="L47" s="270"/>
      <c r="M47" s="256"/>
      <c r="N47" s="445"/>
      <c r="O47" s="45"/>
      <c r="P47" s="1"/>
      <c r="Q47" s="2"/>
      <c r="R47" s="13"/>
      <c r="S47" s="320"/>
      <c r="T47" s="321"/>
      <c r="U47" s="322"/>
      <c r="V47" s="323"/>
      <c r="W47" s="233" t="str">
        <f t="shared" si="142"/>
        <v/>
      </c>
      <c r="X47" s="331"/>
      <c r="Y47" s="248">
        <f t="shared" si="143"/>
        <v>0</v>
      </c>
      <c r="Z47" s="249">
        <f t="shared" si="144"/>
        <v>0</v>
      </c>
      <c r="AA47" s="249">
        <f t="shared" si="145"/>
        <v>0</v>
      </c>
      <c r="AB47" s="249">
        <f t="shared" si="146"/>
        <v>0</v>
      </c>
      <c r="AC47" s="249">
        <f t="shared" si="147"/>
        <v>0</v>
      </c>
      <c r="AD47" s="249">
        <f t="shared" si="148"/>
        <v>0</v>
      </c>
      <c r="AE47" s="249">
        <f t="shared" si="149"/>
        <v>0</v>
      </c>
      <c r="AF47" s="249">
        <f t="shared" si="150"/>
        <v>0</v>
      </c>
      <c r="AG47" s="249">
        <f t="shared" si="151"/>
        <v>0</v>
      </c>
      <c r="AH47" s="250" t="str">
        <f t="shared" si="285"/>
        <v/>
      </c>
      <c r="AI47" s="251" t="str">
        <f t="shared" si="281"/>
        <v/>
      </c>
      <c r="AJ47" s="249">
        <f t="shared" si="152"/>
        <v>1</v>
      </c>
      <c r="AK47" s="249">
        <f t="shared" si="153"/>
        <v>0</v>
      </c>
      <c r="AL47" s="249"/>
      <c r="AM47" s="251"/>
      <c r="AN47" s="275"/>
      <c r="AO47" s="250">
        <f t="shared" si="154"/>
        <v>0</v>
      </c>
      <c r="AP47" s="250">
        <f t="shared" si="155"/>
        <v>0</v>
      </c>
      <c r="AQ47" s="249">
        <f t="shared" si="156"/>
        <v>0</v>
      </c>
      <c r="AR47" s="249">
        <f t="shared" si="157"/>
        <v>0</v>
      </c>
      <c r="AS47" s="249">
        <f t="shared" si="158"/>
        <v>0</v>
      </c>
      <c r="AT47" s="249">
        <f t="shared" si="159"/>
        <v>0</v>
      </c>
      <c r="AU47" s="250">
        <f t="shared" si="282"/>
        <v>0</v>
      </c>
      <c r="AV47" s="249">
        <f t="shared" si="160"/>
        <v>0</v>
      </c>
      <c r="AW47" s="249">
        <f t="shared" si="161"/>
        <v>0</v>
      </c>
      <c r="AX47" s="249">
        <f t="shared" si="162"/>
        <v>0</v>
      </c>
      <c r="AY47" s="251">
        <f t="shared" si="163"/>
        <v>0</v>
      </c>
      <c r="AZ47" s="249">
        <f t="shared" si="164"/>
        <v>0</v>
      </c>
      <c r="BA47" s="250">
        <f t="shared" si="165"/>
        <v>0</v>
      </c>
      <c r="BB47" s="249">
        <f t="shared" si="166"/>
        <v>0</v>
      </c>
      <c r="BC47" s="249">
        <f t="shared" si="167"/>
        <v>0</v>
      </c>
      <c r="BD47" s="249">
        <f t="shared" si="168"/>
        <v>0</v>
      </c>
      <c r="BE47" s="249">
        <f t="shared" si="283"/>
        <v>0</v>
      </c>
      <c r="BF47" s="250">
        <f t="shared" si="169"/>
        <v>0</v>
      </c>
      <c r="BG47" s="249">
        <f t="shared" si="170"/>
        <v>0</v>
      </c>
      <c r="BH47" s="249">
        <f t="shared" si="171"/>
        <v>0</v>
      </c>
      <c r="BI47" s="249">
        <f t="shared" si="172"/>
        <v>0</v>
      </c>
      <c r="BJ47" s="249">
        <f t="shared" si="173"/>
        <v>0</v>
      </c>
      <c r="BK47" s="250">
        <f t="shared" si="174"/>
        <v>0</v>
      </c>
      <c r="BL47" s="249">
        <f t="shared" si="175"/>
        <v>0</v>
      </c>
      <c r="BM47" s="249">
        <f t="shared" si="176"/>
        <v>0</v>
      </c>
      <c r="BN47" s="250">
        <f t="shared" si="177"/>
        <v>0</v>
      </c>
      <c r="BO47" s="249">
        <f t="shared" si="284"/>
        <v>0</v>
      </c>
      <c r="BP47" s="249">
        <f t="shared" si="178"/>
        <v>0</v>
      </c>
      <c r="BQ47" s="250">
        <f t="shared" si="179"/>
        <v>0</v>
      </c>
      <c r="BR47" s="249">
        <f t="shared" si="180"/>
        <v>0</v>
      </c>
      <c r="BS47" s="249">
        <f t="shared" si="181"/>
        <v>0</v>
      </c>
      <c r="BT47" s="250">
        <f t="shared" si="182"/>
        <v>0</v>
      </c>
      <c r="BU47" s="249">
        <f t="shared" si="183"/>
        <v>0</v>
      </c>
      <c r="BV47" s="251">
        <f t="shared" si="184"/>
        <v>0</v>
      </c>
      <c r="BW47" s="249">
        <f t="shared" si="185"/>
        <v>0</v>
      </c>
      <c r="BX47" s="249">
        <f t="shared" si="186"/>
        <v>0</v>
      </c>
      <c r="BY47" s="249">
        <f t="shared" si="187"/>
        <v>0</v>
      </c>
      <c r="BZ47" s="249">
        <f t="shared" si="188"/>
        <v>0</v>
      </c>
      <c r="CA47" s="249">
        <f t="shared" si="189"/>
        <v>0</v>
      </c>
      <c r="CB47" s="250">
        <f t="shared" si="190"/>
        <v>0</v>
      </c>
      <c r="CC47" s="249">
        <f t="shared" si="191"/>
        <v>0</v>
      </c>
      <c r="CD47" s="249">
        <f t="shared" si="192"/>
        <v>0</v>
      </c>
      <c r="CE47" s="249">
        <f t="shared" si="193"/>
        <v>0</v>
      </c>
      <c r="CF47" s="249">
        <f t="shared" si="194"/>
        <v>0</v>
      </c>
      <c r="CG47" s="250">
        <f t="shared" si="195"/>
        <v>0</v>
      </c>
      <c r="CH47" s="249">
        <f t="shared" si="196"/>
        <v>0</v>
      </c>
      <c r="CI47" s="249">
        <f t="shared" si="197"/>
        <v>0</v>
      </c>
      <c r="CJ47" s="249">
        <f t="shared" si="198"/>
        <v>0</v>
      </c>
      <c r="CK47" s="249">
        <f t="shared" si="199"/>
        <v>0</v>
      </c>
      <c r="CL47" s="250">
        <f t="shared" si="200"/>
        <v>0</v>
      </c>
      <c r="CM47" s="249">
        <f t="shared" si="201"/>
        <v>0</v>
      </c>
      <c r="CN47" s="249">
        <f t="shared" si="202"/>
        <v>0</v>
      </c>
      <c r="CO47" s="249">
        <f t="shared" si="203"/>
        <v>0</v>
      </c>
      <c r="CP47" s="249">
        <f t="shared" si="204"/>
        <v>0</v>
      </c>
      <c r="CQ47" s="250">
        <f t="shared" si="205"/>
        <v>0</v>
      </c>
      <c r="CR47" s="249">
        <f t="shared" si="206"/>
        <v>0</v>
      </c>
      <c r="CS47" s="249">
        <f t="shared" si="207"/>
        <v>0</v>
      </c>
      <c r="CT47" s="250">
        <f t="shared" si="208"/>
        <v>0</v>
      </c>
      <c r="CU47" s="249">
        <f t="shared" si="209"/>
        <v>0</v>
      </c>
      <c r="CV47" s="249">
        <f t="shared" si="210"/>
        <v>0</v>
      </c>
      <c r="CW47" s="250">
        <f t="shared" si="211"/>
        <v>0</v>
      </c>
      <c r="CX47" s="249">
        <f t="shared" si="212"/>
        <v>0</v>
      </c>
      <c r="CY47" s="249">
        <f t="shared" si="213"/>
        <v>0</v>
      </c>
      <c r="CZ47" s="250">
        <f t="shared" si="214"/>
        <v>0</v>
      </c>
      <c r="DA47" s="249">
        <f t="shared" si="215"/>
        <v>0</v>
      </c>
      <c r="DB47" s="249">
        <f t="shared" si="216"/>
        <v>0</v>
      </c>
      <c r="DC47" s="250">
        <f t="shared" si="217"/>
        <v>0</v>
      </c>
      <c r="DD47" s="249">
        <f t="shared" si="218"/>
        <v>0</v>
      </c>
      <c r="DE47" s="249">
        <f t="shared" si="219"/>
        <v>0</v>
      </c>
      <c r="DF47" s="249">
        <f t="shared" si="220"/>
        <v>0</v>
      </c>
      <c r="DG47" s="249">
        <f t="shared" si="221"/>
        <v>0</v>
      </c>
      <c r="DH47" s="250">
        <f t="shared" si="222"/>
        <v>0</v>
      </c>
      <c r="DI47" s="249">
        <f t="shared" si="223"/>
        <v>0</v>
      </c>
      <c r="DJ47" s="249">
        <f t="shared" si="224"/>
        <v>0</v>
      </c>
      <c r="DK47" s="249">
        <f t="shared" si="225"/>
        <v>0</v>
      </c>
      <c r="DL47" s="249">
        <f t="shared" si="226"/>
        <v>0</v>
      </c>
      <c r="DM47" s="250">
        <f t="shared" si="227"/>
        <v>0</v>
      </c>
      <c r="DN47" s="249">
        <f t="shared" si="228"/>
        <v>0</v>
      </c>
      <c r="DO47" s="249">
        <f t="shared" si="229"/>
        <v>0</v>
      </c>
      <c r="DP47" s="249">
        <f t="shared" si="230"/>
        <v>0</v>
      </c>
      <c r="DQ47" s="249">
        <f t="shared" si="231"/>
        <v>0</v>
      </c>
      <c r="DR47" s="250">
        <f t="shared" si="232"/>
        <v>0</v>
      </c>
      <c r="DS47" s="249">
        <f t="shared" si="233"/>
        <v>0</v>
      </c>
      <c r="DT47" s="249">
        <f t="shared" si="234"/>
        <v>0</v>
      </c>
      <c r="DU47" s="249">
        <f t="shared" si="235"/>
        <v>0</v>
      </c>
      <c r="DV47" s="249">
        <f t="shared" si="236"/>
        <v>0</v>
      </c>
      <c r="DW47" s="250">
        <f t="shared" si="237"/>
        <v>0</v>
      </c>
      <c r="DX47" s="249">
        <f t="shared" si="238"/>
        <v>0</v>
      </c>
      <c r="DY47" s="249">
        <f t="shared" si="239"/>
        <v>0</v>
      </c>
      <c r="DZ47" s="250">
        <f t="shared" si="240"/>
        <v>0</v>
      </c>
      <c r="EA47" s="249">
        <f t="shared" si="241"/>
        <v>0</v>
      </c>
      <c r="EB47" s="249">
        <f t="shared" si="242"/>
        <v>0</v>
      </c>
      <c r="EC47" s="250">
        <f t="shared" si="243"/>
        <v>0</v>
      </c>
      <c r="ED47" s="249">
        <f t="shared" si="244"/>
        <v>0</v>
      </c>
      <c r="EE47" s="249">
        <f t="shared" si="245"/>
        <v>0</v>
      </c>
      <c r="EF47" s="250">
        <f t="shared" si="246"/>
        <v>0</v>
      </c>
      <c r="EG47" s="249">
        <f t="shared" si="247"/>
        <v>0</v>
      </c>
      <c r="EH47" s="249">
        <f t="shared" si="248"/>
        <v>0</v>
      </c>
      <c r="EI47" s="250">
        <f t="shared" si="249"/>
        <v>0</v>
      </c>
      <c r="EJ47" s="249">
        <f t="shared" si="250"/>
        <v>0</v>
      </c>
      <c r="EK47" s="249">
        <f t="shared" si="251"/>
        <v>0</v>
      </c>
      <c r="EL47" s="249">
        <f t="shared" si="252"/>
        <v>0</v>
      </c>
      <c r="EM47" s="249">
        <f t="shared" si="253"/>
        <v>0</v>
      </c>
      <c r="EN47" s="250">
        <f t="shared" si="254"/>
        <v>0</v>
      </c>
      <c r="EO47" s="249">
        <f t="shared" si="255"/>
        <v>0</v>
      </c>
      <c r="EP47" s="249">
        <f t="shared" si="256"/>
        <v>0</v>
      </c>
      <c r="EQ47" s="249">
        <f t="shared" si="257"/>
        <v>0</v>
      </c>
      <c r="ER47" s="249">
        <f t="shared" si="258"/>
        <v>0</v>
      </c>
      <c r="ES47" s="250">
        <f t="shared" si="259"/>
        <v>0</v>
      </c>
      <c r="ET47" s="249">
        <f t="shared" si="260"/>
        <v>0</v>
      </c>
      <c r="EU47" s="249">
        <f t="shared" si="261"/>
        <v>0</v>
      </c>
      <c r="EV47" s="249">
        <f t="shared" si="262"/>
        <v>0</v>
      </c>
      <c r="EW47" s="249">
        <f t="shared" si="263"/>
        <v>0</v>
      </c>
      <c r="EX47" s="250">
        <f t="shared" si="264"/>
        <v>0</v>
      </c>
      <c r="EY47" s="249">
        <f t="shared" si="265"/>
        <v>0</v>
      </c>
      <c r="EZ47" s="249">
        <f t="shared" si="266"/>
        <v>0</v>
      </c>
      <c r="FA47" s="249">
        <f t="shared" si="267"/>
        <v>0</v>
      </c>
      <c r="FB47" s="249">
        <f t="shared" si="268"/>
        <v>0</v>
      </c>
      <c r="FC47" s="250">
        <f t="shared" si="269"/>
        <v>0</v>
      </c>
      <c r="FD47" s="249">
        <f t="shared" si="270"/>
        <v>0</v>
      </c>
      <c r="FE47" s="249">
        <f t="shared" si="271"/>
        <v>0</v>
      </c>
      <c r="FF47" s="250">
        <f t="shared" si="272"/>
        <v>0</v>
      </c>
      <c r="FG47" s="249">
        <f t="shared" si="273"/>
        <v>0</v>
      </c>
      <c r="FH47" s="249">
        <f t="shared" si="274"/>
        <v>0</v>
      </c>
      <c r="FI47" s="250">
        <f t="shared" si="275"/>
        <v>0</v>
      </c>
      <c r="FJ47" s="249">
        <f t="shared" si="276"/>
        <v>0</v>
      </c>
      <c r="FK47" s="249">
        <f t="shared" si="277"/>
        <v>0</v>
      </c>
      <c r="FL47" s="250">
        <f t="shared" si="278"/>
        <v>0</v>
      </c>
      <c r="FM47" s="249">
        <f t="shared" si="279"/>
        <v>0</v>
      </c>
      <c r="FN47" s="251">
        <f t="shared" si="280"/>
        <v>0</v>
      </c>
    </row>
    <row r="48" spans="1:170" ht="13.5" thickBot="1" x14ac:dyDescent="0.3">
      <c r="A48" s="445"/>
      <c r="B48" s="713"/>
      <c r="C48" s="261" t="s">
        <v>41</v>
      </c>
      <c r="D48" s="518">
        <f>D22+SUM(BF$17:BF$63)-D42</f>
        <v>0</v>
      </c>
      <c r="E48" s="515">
        <f>E22+SUM(AY17:AY63)</f>
        <v>0</v>
      </c>
      <c r="F48" s="264">
        <f>F22+F42+SUM(AZ17:AZ63)</f>
        <v>0</v>
      </c>
      <c r="G48" s="265">
        <f>G22+G42+SUM(BA17:BA63)</f>
        <v>0</v>
      </c>
      <c r="H48" s="542">
        <f>H22+SUM(BE17:BE63)</f>
        <v>0</v>
      </c>
      <c r="I48" s="522">
        <f>I22+SUM(AT17:AT63)</f>
        <v>0</v>
      </c>
      <c r="J48" s="268"/>
      <c r="K48" s="269"/>
      <c r="L48" s="274"/>
      <c r="M48" s="269"/>
      <c r="N48" s="445"/>
      <c r="O48" s="45"/>
      <c r="P48" s="1"/>
      <c r="Q48" s="2"/>
      <c r="R48" s="13"/>
      <c r="S48" s="320"/>
      <c r="T48" s="321"/>
      <c r="U48" s="322"/>
      <c r="V48" s="323"/>
      <c r="W48" s="233" t="str">
        <f t="shared" si="142"/>
        <v/>
      </c>
      <c r="X48" s="330"/>
      <c r="Y48" s="248">
        <f t="shared" si="143"/>
        <v>0</v>
      </c>
      <c r="Z48" s="249">
        <f t="shared" si="144"/>
        <v>0</v>
      </c>
      <c r="AA48" s="249">
        <f t="shared" si="145"/>
        <v>0</v>
      </c>
      <c r="AB48" s="249">
        <f t="shared" si="146"/>
        <v>0</v>
      </c>
      <c r="AC48" s="249">
        <f t="shared" si="147"/>
        <v>0</v>
      </c>
      <c r="AD48" s="249">
        <f t="shared" si="148"/>
        <v>0</v>
      </c>
      <c r="AE48" s="249">
        <f t="shared" si="149"/>
        <v>0</v>
      </c>
      <c r="AF48" s="249">
        <f t="shared" si="150"/>
        <v>0</v>
      </c>
      <c r="AG48" s="249">
        <f t="shared" si="151"/>
        <v>0</v>
      </c>
      <c r="AH48" s="250" t="str">
        <f t="shared" si="285"/>
        <v/>
      </c>
      <c r="AI48" s="251" t="str">
        <f t="shared" si="281"/>
        <v/>
      </c>
      <c r="AJ48" s="249">
        <f t="shared" si="152"/>
        <v>1</v>
      </c>
      <c r="AK48" s="249">
        <f t="shared" si="153"/>
        <v>0</v>
      </c>
      <c r="AL48" s="249"/>
      <c r="AM48" s="251"/>
      <c r="AN48" s="237"/>
      <c r="AO48" s="250">
        <f t="shared" si="154"/>
        <v>0</v>
      </c>
      <c r="AP48" s="250">
        <f t="shared" si="155"/>
        <v>0</v>
      </c>
      <c r="AQ48" s="249">
        <f t="shared" si="156"/>
        <v>0</v>
      </c>
      <c r="AR48" s="249">
        <f t="shared" si="157"/>
        <v>0</v>
      </c>
      <c r="AS48" s="249">
        <f t="shared" si="158"/>
        <v>0</v>
      </c>
      <c r="AT48" s="249">
        <f t="shared" si="159"/>
        <v>0</v>
      </c>
      <c r="AU48" s="250">
        <f t="shared" si="282"/>
        <v>0</v>
      </c>
      <c r="AV48" s="249">
        <f t="shared" si="160"/>
        <v>0</v>
      </c>
      <c r="AW48" s="249">
        <f t="shared" si="161"/>
        <v>0</v>
      </c>
      <c r="AX48" s="249">
        <f t="shared" si="162"/>
        <v>0</v>
      </c>
      <c r="AY48" s="251">
        <f t="shared" si="163"/>
        <v>0</v>
      </c>
      <c r="AZ48" s="249">
        <f t="shared" si="164"/>
        <v>0</v>
      </c>
      <c r="BA48" s="250">
        <f t="shared" si="165"/>
        <v>0</v>
      </c>
      <c r="BB48" s="249">
        <f t="shared" si="166"/>
        <v>0</v>
      </c>
      <c r="BC48" s="249">
        <f t="shared" si="167"/>
        <v>0</v>
      </c>
      <c r="BD48" s="249">
        <f t="shared" si="168"/>
        <v>0</v>
      </c>
      <c r="BE48" s="249">
        <f t="shared" si="283"/>
        <v>0</v>
      </c>
      <c r="BF48" s="250">
        <f t="shared" si="169"/>
        <v>0</v>
      </c>
      <c r="BG48" s="249">
        <f t="shared" si="170"/>
        <v>0</v>
      </c>
      <c r="BH48" s="249">
        <f t="shared" si="171"/>
        <v>0</v>
      </c>
      <c r="BI48" s="249">
        <f t="shared" si="172"/>
        <v>0</v>
      </c>
      <c r="BJ48" s="249">
        <f t="shared" si="173"/>
        <v>0</v>
      </c>
      <c r="BK48" s="250">
        <f t="shared" si="174"/>
        <v>0</v>
      </c>
      <c r="BL48" s="249">
        <f t="shared" si="175"/>
        <v>0</v>
      </c>
      <c r="BM48" s="249">
        <f t="shared" si="176"/>
        <v>0</v>
      </c>
      <c r="BN48" s="250">
        <f t="shared" si="177"/>
        <v>0</v>
      </c>
      <c r="BO48" s="249">
        <f t="shared" si="284"/>
        <v>0</v>
      </c>
      <c r="BP48" s="249">
        <f t="shared" si="178"/>
        <v>0</v>
      </c>
      <c r="BQ48" s="250">
        <f t="shared" si="179"/>
        <v>0</v>
      </c>
      <c r="BR48" s="249">
        <f t="shared" si="180"/>
        <v>0</v>
      </c>
      <c r="BS48" s="249">
        <f t="shared" si="181"/>
        <v>0</v>
      </c>
      <c r="BT48" s="250">
        <f t="shared" si="182"/>
        <v>0</v>
      </c>
      <c r="BU48" s="249">
        <f t="shared" si="183"/>
        <v>0</v>
      </c>
      <c r="BV48" s="251">
        <f t="shared" si="184"/>
        <v>0</v>
      </c>
      <c r="BW48" s="249">
        <f t="shared" si="185"/>
        <v>0</v>
      </c>
      <c r="BX48" s="249">
        <f t="shared" si="186"/>
        <v>0</v>
      </c>
      <c r="BY48" s="249">
        <f t="shared" si="187"/>
        <v>0</v>
      </c>
      <c r="BZ48" s="249">
        <f t="shared" si="188"/>
        <v>0</v>
      </c>
      <c r="CA48" s="249">
        <f t="shared" si="189"/>
        <v>0</v>
      </c>
      <c r="CB48" s="250">
        <f t="shared" si="190"/>
        <v>0</v>
      </c>
      <c r="CC48" s="249">
        <f t="shared" si="191"/>
        <v>0</v>
      </c>
      <c r="CD48" s="249">
        <f t="shared" si="192"/>
        <v>0</v>
      </c>
      <c r="CE48" s="249">
        <f t="shared" si="193"/>
        <v>0</v>
      </c>
      <c r="CF48" s="249">
        <f t="shared" si="194"/>
        <v>0</v>
      </c>
      <c r="CG48" s="250">
        <f t="shared" si="195"/>
        <v>0</v>
      </c>
      <c r="CH48" s="249">
        <f t="shared" si="196"/>
        <v>0</v>
      </c>
      <c r="CI48" s="249">
        <f t="shared" si="197"/>
        <v>0</v>
      </c>
      <c r="CJ48" s="249">
        <f t="shared" si="198"/>
        <v>0</v>
      </c>
      <c r="CK48" s="249">
        <f t="shared" si="199"/>
        <v>0</v>
      </c>
      <c r="CL48" s="250">
        <f t="shared" si="200"/>
        <v>0</v>
      </c>
      <c r="CM48" s="249">
        <f t="shared" si="201"/>
        <v>0</v>
      </c>
      <c r="CN48" s="249">
        <f t="shared" si="202"/>
        <v>0</v>
      </c>
      <c r="CO48" s="249">
        <f t="shared" si="203"/>
        <v>0</v>
      </c>
      <c r="CP48" s="249">
        <f t="shared" si="204"/>
        <v>0</v>
      </c>
      <c r="CQ48" s="250">
        <f t="shared" si="205"/>
        <v>0</v>
      </c>
      <c r="CR48" s="249">
        <f t="shared" si="206"/>
        <v>0</v>
      </c>
      <c r="CS48" s="249">
        <f t="shared" si="207"/>
        <v>0</v>
      </c>
      <c r="CT48" s="250">
        <f t="shared" si="208"/>
        <v>0</v>
      </c>
      <c r="CU48" s="249">
        <f t="shared" si="209"/>
        <v>0</v>
      </c>
      <c r="CV48" s="249">
        <f t="shared" si="210"/>
        <v>0</v>
      </c>
      <c r="CW48" s="250">
        <f t="shared" si="211"/>
        <v>0</v>
      </c>
      <c r="CX48" s="249">
        <f t="shared" si="212"/>
        <v>0</v>
      </c>
      <c r="CY48" s="249">
        <f t="shared" si="213"/>
        <v>0</v>
      </c>
      <c r="CZ48" s="250">
        <f t="shared" si="214"/>
        <v>0</v>
      </c>
      <c r="DA48" s="249">
        <f t="shared" si="215"/>
        <v>0</v>
      </c>
      <c r="DB48" s="249">
        <f t="shared" si="216"/>
        <v>0</v>
      </c>
      <c r="DC48" s="250">
        <f t="shared" si="217"/>
        <v>0</v>
      </c>
      <c r="DD48" s="249">
        <f t="shared" si="218"/>
        <v>0</v>
      </c>
      <c r="DE48" s="249">
        <f t="shared" si="219"/>
        <v>0</v>
      </c>
      <c r="DF48" s="249">
        <f t="shared" si="220"/>
        <v>0</v>
      </c>
      <c r="DG48" s="249">
        <f t="shared" si="221"/>
        <v>0</v>
      </c>
      <c r="DH48" s="250">
        <f t="shared" si="222"/>
        <v>0</v>
      </c>
      <c r="DI48" s="249">
        <f t="shared" si="223"/>
        <v>0</v>
      </c>
      <c r="DJ48" s="249">
        <f t="shared" si="224"/>
        <v>0</v>
      </c>
      <c r="DK48" s="249">
        <f t="shared" si="225"/>
        <v>0</v>
      </c>
      <c r="DL48" s="249">
        <f t="shared" si="226"/>
        <v>0</v>
      </c>
      <c r="DM48" s="250">
        <f t="shared" si="227"/>
        <v>0</v>
      </c>
      <c r="DN48" s="249">
        <f t="shared" si="228"/>
        <v>0</v>
      </c>
      <c r="DO48" s="249">
        <f t="shared" si="229"/>
        <v>0</v>
      </c>
      <c r="DP48" s="249">
        <f t="shared" si="230"/>
        <v>0</v>
      </c>
      <c r="DQ48" s="249">
        <f t="shared" si="231"/>
        <v>0</v>
      </c>
      <c r="DR48" s="250">
        <f t="shared" si="232"/>
        <v>0</v>
      </c>
      <c r="DS48" s="249">
        <f t="shared" si="233"/>
        <v>0</v>
      </c>
      <c r="DT48" s="249">
        <f t="shared" si="234"/>
        <v>0</v>
      </c>
      <c r="DU48" s="249">
        <f t="shared" si="235"/>
        <v>0</v>
      </c>
      <c r="DV48" s="249">
        <f t="shared" si="236"/>
        <v>0</v>
      </c>
      <c r="DW48" s="250">
        <f t="shared" si="237"/>
        <v>0</v>
      </c>
      <c r="DX48" s="249">
        <f t="shared" si="238"/>
        <v>0</v>
      </c>
      <c r="DY48" s="249">
        <f t="shared" si="239"/>
        <v>0</v>
      </c>
      <c r="DZ48" s="250">
        <f t="shared" si="240"/>
        <v>0</v>
      </c>
      <c r="EA48" s="249">
        <f t="shared" si="241"/>
        <v>0</v>
      </c>
      <c r="EB48" s="249">
        <f t="shared" si="242"/>
        <v>0</v>
      </c>
      <c r="EC48" s="250">
        <f t="shared" si="243"/>
        <v>0</v>
      </c>
      <c r="ED48" s="249">
        <f t="shared" si="244"/>
        <v>0</v>
      </c>
      <c r="EE48" s="249">
        <f t="shared" si="245"/>
        <v>0</v>
      </c>
      <c r="EF48" s="250">
        <f t="shared" si="246"/>
        <v>0</v>
      </c>
      <c r="EG48" s="249">
        <f t="shared" si="247"/>
        <v>0</v>
      </c>
      <c r="EH48" s="249">
        <f t="shared" si="248"/>
        <v>0</v>
      </c>
      <c r="EI48" s="250">
        <f t="shared" si="249"/>
        <v>0</v>
      </c>
      <c r="EJ48" s="249">
        <f t="shared" si="250"/>
        <v>0</v>
      </c>
      <c r="EK48" s="249">
        <f t="shared" si="251"/>
        <v>0</v>
      </c>
      <c r="EL48" s="249">
        <f t="shared" si="252"/>
        <v>0</v>
      </c>
      <c r="EM48" s="249">
        <f t="shared" si="253"/>
        <v>0</v>
      </c>
      <c r="EN48" s="250">
        <f t="shared" si="254"/>
        <v>0</v>
      </c>
      <c r="EO48" s="249">
        <f t="shared" si="255"/>
        <v>0</v>
      </c>
      <c r="EP48" s="249">
        <f t="shared" si="256"/>
        <v>0</v>
      </c>
      <c r="EQ48" s="249">
        <f t="shared" si="257"/>
        <v>0</v>
      </c>
      <c r="ER48" s="249">
        <f t="shared" si="258"/>
        <v>0</v>
      </c>
      <c r="ES48" s="250">
        <f t="shared" si="259"/>
        <v>0</v>
      </c>
      <c r="ET48" s="249">
        <f t="shared" si="260"/>
        <v>0</v>
      </c>
      <c r="EU48" s="249">
        <f t="shared" si="261"/>
        <v>0</v>
      </c>
      <c r="EV48" s="249">
        <f t="shared" si="262"/>
        <v>0</v>
      </c>
      <c r="EW48" s="249">
        <f t="shared" si="263"/>
        <v>0</v>
      </c>
      <c r="EX48" s="250">
        <f t="shared" si="264"/>
        <v>0</v>
      </c>
      <c r="EY48" s="249">
        <f t="shared" si="265"/>
        <v>0</v>
      </c>
      <c r="EZ48" s="249">
        <f t="shared" si="266"/>
        <v>0</v>
      </c>
      <c r="FA48" s="249">
        <f t="shared" si="267"/>
        <v>0</v>
      </c>
      <c r="FB48" s="249">
        <f t="shared" si="268"/>
        <v>0</v>
      </c>
      <c r="FC48" s="250">
        <f t="shared" si="269"/>
        <v>0</v>
      </c>
      <c r="FD48" s="249">
        <f t="shared" si="270"/>
        <v>0</v>
      </c>
      <c r="FE48" s="249">
        <f t="shared" si="271"/>
        <v>0</v>
      </c>
      <c r="FF48" s="250">
        <f t="shared" si="272"/>
        <v>0</v>
      </c>
      <c r="FG48" s="249">
        <f t="shared" si="273"/>
        <v>0</v>
      </c>
      <c r="FH48" s="249">
        <f t="shared" si="274"/>
        <v>0</v>
      </c>
      <c r="FI48" s="250">
        <f t="shared" si="275"/>
        <v>0</v>
      </c>
      <c r="FJ48" s="249">
        <f t="shared" si="276"/>
        <v>0</v>
      </c>
      <c r="FK48" s="249">
        <f t="shared" si="277"/>
        <v>0</v>
      </c>
      <c r="FL48" s="250">
        <f t="shared" si="278"/>
        <v>0</v>
      </c>
      <c r="FM48" s="249">
        <f t="shared" si="279"/>
        <v>0</v>
      </c>
      <c r="FN48" s="251">
        <f t="shared" si="280"/>
        <v>0</v>
      </c>
    </row>
    <row r="49" spans="1:170" ht="13" x14ac:dyDescent="0.25">
      <c r="A49" s="445"/>
      <c r="B49" s="711" t="s">
        <v>57</v>
      </c>
      <c r="C49" s="238" t="s">
        <v>184</v>
      </c>
      <c r="D49" s="519">
        <f>D23+SUM(CL17:CL63)</f>
        <v>0</v>
      </c>
      <c r="E49" s="513">
        <f>E23+SUM(CB17:CB63)</f>
        <v>0</v>
      </c>
      <c r="F49" s="553"/>
      <c r="G49" s="551"/>
      <c r="H49" s="246">
        <f>H23+SUM(CG17:CG63)</f>
        <v>0</v>
      </c>
      <c r="I49" s="280">
        <f>I23+SUM(BW17:BW63)</f>
        <v>0</v>
      </c>
      <c r="J49" s="278">
        <f>J23+SUM(CZ17:CZ63)</f>
        <v>0</v>
      </c>
      <c r="K49" s="281">
        <f>K23+SUM(CT17:CT63)</f>
        <v>0</v>
      </c>
      <c r="L49" s="246">
        <f>L23+SUM(CW17:CW63)</f>
        <v>0</v>
      </c>
      <c r="M49" s="244">
        <f>M23+SUM(CQ17:CQ63)</f>
        <v>0</v>
      </c>
      <c r="N49" s="445"/>
      <c r="O49" s="45"/>
      <c r="P49" s="1"/>
      <c r="Q49" s="2"/>
      <c r="R49" s="13"/>
      <c r="S49" s="320"/>
      <c r="T49" s="321"/>
      <c r="U49" s="322"/>
      <c r="V49" s="323"/>
      <c r="W49" s="233" t="str">
        <f t="shared" si="142"/>
        <v/>
      </c>
      <c r="X49" s="330"/>
      <c r="Y49" s="248">
        <f t="shared" si="143"/>
        <v>0</v>
      </c>
      <c r="Z49" s="249">
        <f t="shared" si="144"/>
        <v>0</v>
      </c>
      <c r="AA49" s="249">
        <f t="shared" si="145"/>
        <v>0</v>
      </c>
      <c r="AB49" s="249">
        <f t="shared" si="146"/>
        <v>0</v>
      </c>
      <c r="AC49" s="249">
        <f t="shared" si="147"/>
        <v>0</v>
      </c>
      <c r="AD49" s="249">
        <f t="shared" si="148"/>
        <v>0</v>
      </c>
      <c r="AE49" s="249">
        <f t="shared" si="149"/>
        <v>0</v>
      </c>
      <c r="AF49" s="249">
        <f t="shared" si="150"/>
        <v>0</v>
      </c>
      <c r="AG49" s="249">
        <f t="shared" si="151"/>
        <v>0</v>
      </c>
      <c r="AH49" s="250" t="str">
        <f t="shared" si="285"/>
        <v/>
      </c>
      <c r="AI49" s="251" t="str">
        <f t="shared" si="281"/>
        <v/>
      </c>
      <c r="AJ49" s="249">
        <f t="shared" si="152"/>
        <v>1</v>
      </c>
      <c r="AK49" s="249">
        <f t="shared" si="153"/>
        <v>0</v>
      </c>
      <c r="AL49" s="249"/>
      <c r="AM49" s="251"/>
      <c r="AN49" s="237"/>
      <c r="AO49" s="250">
        <f t="shared" si="154"/>
        <v>0</v>
      </c>
      <c r="AP49" s="250">
        <f t="shared" si="155"/>
        <v>0</v>
      </c>
      <c r="AQ49" s="249">
        <f t="shared" si="156"/>
        <v>0</v>
      </c>
      <c r="AR49" s="249">
        <f t="shared" si="157"/>
        <v>0</v>
      </c>
      <c r="AS49" s="249">
        <f t="shared" si="158"/>
        <v>0</v>
      </c>
      <c r="AT49" s="249">
        <f t="shared" si="159"/>
        <v>0</v>
      </c>
      <c r="AU49" s="250">
        <f t="shared" si="282"/>
        <v>0</v>
      </c>
      <c r="AV49" s="249">
        <f t="shared" si="160"/>
        <v>0</v>
      </c>
      <c r="AW49" s="249">
        <f t="shared" si="161"/>
        <v>0</v>
      </c>
      <c r="AX49" s="249">
        <f t="shared" si="162"/>
        <v>0</v>
      </c>
      <c r="AY49" s="251">
        <f t="shared" si="163"/>
        <v>0</v>
      </c>
      <c r="AZ49" s="249">
        <f t="shared" si="164"/>
        <v>0</v>
      </c>
      <c r="BA49" s="250">
        <f t="shared" si="165"/>
        <v>0</v>
      </c>
      <c r="BB49" s="249">
        <f t="shared" si="166"/>
        <v>0</v>
      </c>
      <c r="BC49" s="249">
        <f t="shared" si="167"/>
        <v>0</v>
      </c>
      <c r="BD49" s="249">
        <f t="shared" si="168"/>
        <v>0</v>
      </c>
      <c r="BE49" s="249">
        <f t="shared" si="283"/>
        <v>0</v>
      </c>
      <c r="BF49" s="250">
        <f t="shared" si="169"/>
        <v>0</v>
      </c>
      <c r="BG49" s="249">
        <f t="shared" si="170"/>
        <v>0</v>
      </c>
      <c r="BH49" s="249">
        <f t="shared" si="171"/>
        <v>0</v>
      </c>
      <c r="BI49" s="249">
        <f t="shared" si="172"/>
        <v>0</v>
      </c>
      <c r="BJ49" s="249">
        <f t="shared" si="173"/>
        <v>0</v>
      </c>
      <c r="BK49" s="250">
        <f t="shared" si="174"/>
        <v>0</v>
      </c>
      <c r="BL49" s="249">
        <f t="shared" si="175"/>
        <v>0</v>
      </c>
      <c r="BM49" s="249">
        <f t="shared" si="176"/>
        <v>0</v>
      </c>
      <c r="BN49" s="250">
        <f t="shared" si="177"/>
        <v>0</v>
      </c>
      <c r="BO49" s="249">
        <f t="shared" si="284"/>
        <v>0</v>
      </c>
      <c r="BP49" s="249">
        <f t="shared" si="178"/>
        <v>0</v>
      </c>
      <c r="BQ49" s="250">
        <f t="shared" si="179"/>
        <v>0</v>
      </c>
      <c r="BR49" s="249">
        <f t="shared" si="180"/>
        <v>0</v>
      </c>
      <c r="BS49" s="249">
        <f t="shared" si="181"/>
        <v>0</v>
      </c>
      <c r="BT49" s="250">
        <f t="shared" si="182"/>
        <v>0</v>
      </c>
      <c r="BU49" s="249">
        <f t="shared" si="183"/>
        <v>0</v>
      </c>
      <c r="BV49" s="251">
        <f t="shared" si="184"/>
        <v>0</v>
      </c>
      <c r="BW49" s="249">
        <f t="shared" si="185"/>
        <v>0</v>
      </c>
      <c r="BX49" s="249">
        <f t="shared" si="186"/>
        <v>0</v>
      </c>
      <c r="BY49" s="249">
        <f t="shared" si="187"/>
        <v>0</v>
      </c>
      <c r="BZ49" s="249">
        <f t="shared" si="188"/>
        <v>0</v>
      </c>
      <c r="CA49" s="249">
        <f t="shared" si="189"/>
        <v>0</v>
      </c>
      <c r="CB49" s="250">
        <f t="shared" si="190"/>
        <v>0</v>
      </c>
      <c r="CC49" s="249">
        <f t="shared" si="191"/>
        <v>0</v>
      </c>
      <c r="CD49" s="249">
        <f t="shared" si="192"/>
        <v>0</v>
      </c>
      <c r="CE49" s="249">
        <f t="shared" si="193"/>
        <v>0</v>
      </c>
      <c r="CF49" s="249">
        <f t="shared" si="194"/>
        <v>0</v>
      </c>
      <c r="CG49" s="250">
        <f t="shared" si="195"/>
        <v>0</v>
      </c>
      <c r="CH49" s="249">
        <f t="shared" si="196"/>
        <v>0</v>
      </c>
      <c r="CI49" s="249">
        <f t="shared" si="197"/>
        <v>0</v>
      </c>
      <c r="CJ49" s="249">
        <f t="shared" si="198"/>
        <v>0</v>
      </c>
      <c r="CK49" s="249">
        <f t="shared" si="199"/>
        <v>0</v>
      </c>
      <c r="CL49" s="250">
        <f t="shared" si="200"/>
        <v>0</v>
      </c>
      <c r="CM49" s="249">
        <f t="shared" si="201"/>
        <v>0</v>
      </c>
      <c r="CN49" s="249">
        <f t="shared" si="202"/>
        <v>0</v>
      </c>
      <c r="CO49" s="249">
        <f t="shared" si="203"/>
        <v>0</v>
      </c>
      <c r="CP49" s="249">
        <f t="shared" si="204"/>
        <v>0</v>
      </c>
      <c r="CQ49" s="250">
        <f t="shared" si="205"/>
        <v>0</v>
      </c>
      <c r="CR49" s="249">
        <f t="shared" si="206"/>
        <v>0</v>
      </c>
      <c r="CS49" s="249">
        <f t="shared" si="207"/>
        <v>0</v>
      </c>
      <c r="CT49" s="250">
        <f t="shared" si="208"/>
        <v>0</v>
      </c>
      <c r="CU49" s="249">
        <f t="shared" si="209"/>
        <v>0</v>
      </c>
      <c r="CV49" s="249">
        <f t="shared" si="210"/>
        <v>0</v>
      </c>
      <c r="CW49" s="250">
        <f t="shared" si="211"/>
        <v>0</v>
      </c>
      <c r="CX49" s="249">
        <f t="shared" si="212"/>
        <v>0</v>
      </c>
      <c r="CY49" s="249">
        <f t="shared" si="213"/>
        <v>0</v>
      </c>
      <c r="CZ49" s="250">
        <f t="shared" si="214"/>
        <v>0</v>
      </c>
      <c r="DA49" s="249">
        <f t="shared" si="215"/>
        <v>0</v>
      </c>
      <c r="DB49" s="249">
        <f t="shared" si="216"/>
        <v>0</v>
      </c>
      <c r="DC49" s="250">
        <f t="shared" si="217"/>
        <v>0</v>
      </c>
      <c r="DD49" s="249">
        <f t="shared" si="218"/>
        <v>0</v>
      </c>
      <c r="DE49" s="249">
        <f t="shared" si="219"/>
        <v>0</v>
      </c>
      <c r="DF49" s="249">
        <f t="shared" si="220"/>
        <v>0</v>
      </c>
      <c r="DG49" s="249">
        <f t="shared" si="221"/>
        <v>0</v>
      </c>
      <c r="DH49" s="250">
        <f t="shared" si="222"/>
        <v>0</v>
      </c>
      <c r="DI49" s="249">
        <f t="shared" si="223"/>
        <v>0</v>
      </c>
      <c r="DJ49" s="249">
        <f t="shared" si="224"/>
        <v>0</v>
      </c>
      <c r="DK49" s="249">
        <f t="shared" si="225"/>
        <v>0</v>
      </c>
      <c r="DL49" s="249">
        <f t="shared" si="226"/>
        <v>0</v>
      </c>
      <c r="DM49" s="250">
        <f t="shared" si="227"/>
        <v>0</v>
      </c>
      <c r="DN49" s="249">
        <f t="shared" si="228"/>
        <v>0</v>
      </c>
      <c r="DO49" s="249">
        <f t="shared" si="229"/>
        <v>0</v>
      </c>
      <c r="DP49" s="249">
        <f t="shared" si="230"/>
        <v>0</v>
      </c>
      <c r="DQ49" s="249">
        <f t="shared" si="231"/>
        <v>0</v>
      </c>
      <c r="DR49" s="250">
        <f t="shared" si="232"/>
        <v>0</v>
      </c>
      <c r="DS49" s="249">
        <f t="shared" si="233"/>
        <v>0</v>
      </c>
      <c r="DT49" s="249">
        <f t="shared" si="234"/>
        <v>0</v>
      </c>
      <c r="DU49" s="249">
        <f t="shared" si="235"/>
        <v>0</v>
      </c>
      <c r="DV49" s="249">
        <f t="shared" si="236"/>
        <v>0</v>
      </c>
      <c r="DW49" s="250">
        <f t="shared" si="237"/>
        <v>0</v>
      </c>
      <c r="DX49" s="249">
        <f t="shared" si="238"/>
        <v>0</v>
      </c>
      <c r="DY49" s="249">
        <f t="shared" si="239"/>
        <v>0</v>
      </c>
      <c r="DZ49" s="250">
        <f t="shared" si="240"/>
        <v>0</v>
      </c>
      <c r="EA49" s="249">
        <f t="shared" si="241"/>
        <v>0</v>
      </c>
      <c r="EB49" s="249">
        <f t="shared" si="242"/>
        <v>0</v>
      </c>
      <c r="EC49" s="250">
        <f t="shared" si="243"/>
        <v>0</v>
      </c>
      <c r="ED49" s="249">
        <f t="shared" si="244"/>
        <v>0</v>
      </c>
      <c r="EE49" s="249">
        <f t="shared" si="245"/>
        <v>0</v>
      </c>
      <c r="EF49" s="250">
        <f t="shared" si="246"/>
        <v>0</v>
      </c>
      <c r="EG49" s="249">
        <f t="shared" si="247"/>
        <v>0</v>
      </c>
      <c r="EH49" s="249">
        <f t="shared" si="248"/>
        <v>0</v>
      </c>
      <c r="EI49" s="250">
        <f t="shared" si="249"/>
        <v>0</v>
      </c>
      <c r="EJ49" s="249">
        <f t="shared" si="250"/>
        <v>0</v>
      </c>
      <c r="EK49" s="249">
        <f t="shared" si="251"/>
        <v>0</v>
      </c>
      <c r="EL49" s="249">
        <f t="shared" si="252"/>
        <v>0</v>
      </c>
      <c r="EM49" s="249">
        <f t="shared" si="253"/>
        <v>0</v>
      </c>
      <c r="EN49" s="250">
        <f t="shared" si="254"/>
        <v>0</v>
      </c>
      <c r="EO49" s="249">
        <f t="shared" si="255"/>
        <v>0</v>
      </c>
      <c r="EP49" s="249">
        <f t="shared" si="256"/>
        <v>0</v>
      </c>
      <c r="EQ49" s="249">
        <f t="shared" si="257"/>
        <v>0</v>
      </c>
      <c r="ER49" s="249">
        <f t="shared" si="258"/>
        <v>0</v>
      </c>
      <c r="ES49" s="250">
        <f t="shared" si="259"/>
        <v>0</v>
      </c>
      <c r="ET49" s="249">
        <f t="shared" si="260"/>
        <v>0</v>
      </c>
      <c r="EU49" s="249">
        <f t="shared" si="261"/>
        <v>0</v>
      </c>
      <c r="EV49" s="249">
        <f t="shared" si="262"/>
        <v>0</v>
      </c>
      <c r="EW49" s="249">
        <f t="shared" si="263"/>
        <v>0</v>
      </c>
      <c r="EX49" s="250">
        <f t="shared" si="264"/>
        <v>0</v>
      </c>
      <c r="EY49" s="249">
        <f t="shared" si="265"/>
        <v>0</v>
      </c>
      <c r="EZ49" s="249">
        <f t="shared" si="266"/>
        <v>0</v>
      </c>
      <c r="FA49" s="249">
        <f t="shared" si="267"/>
        <v>0</v>
      </c>
      <c r="FB49" s="249">
        <f t="shared" si="268"/>
        <v>0</v>
      </c>
      <c r="FC49" s="250">
        <f t="shared" si="269"/>
        <v>0</v>
      </c>
      <c r="FD49" s="249">
        <f t="shared" si="270"/>
        <v>0</v>
      </c>
      <c r="FE49" s="249">
        <f t="shared" si="271"/>
        <v>0</v>
      </c>
      <c r="FF49" s="250">
        <f t="shared" si="272"/>
        <v>0</v>
      </c>
      <c r="FG49" s="249">
        <f t="shared" si="273"/>
        <v>0</v>
      </c>
      <c r="FH49" s="249">
        <f t="shared" si="274"/>
        <v>0</v>
      </c>
      <c r="FI49" s="250">
        <f t="shared" si="275"/>
        <v>0</v>
      </c>
      <c r="FJ49" s="249">
        <f t="shared" si="276"/>
        <v>0</v>
      </c>
      <c r="FK49" s="249">
        <f t="shared" si="277"/>
        <v>0</v>
      </c>
      <c r="FL49" s="250">
        <f t="shared" si="278"/>
        <v>0</v>
      </c>
      <c r="FM49" s="249">
        <f t="shared" si="279"/>
        <v>0</v>
      </c>
      <c r="FN49" s="251">
        <f t="shared" si="280"/>
        <v>0</v>
      </c>
    </row>
    <row r="50" spans="1:170" ht="13" x14ac:dyDescent="0.25">
      <c r="A50" s="445"/>
      <c r="B50" s="712"/>
      <c r="C50" s="252" t="s">
        <v>185</v>
      </c>
      <c r="D50" s="517">
        <f>D24+SUM(CM17:CM63)</f>
        <v>0</v>
      </c>
      <c r="E50" s="514">
        <f>E24+SUM(CC17:CC63)</f>
        <v>0</v>
      </c>
      <c r="F50" s="255"/>
      <c r="G50" s="282"/>
      <c r="H50" s="260">
        <f>H24+SUM(CH17:CH63)</f>
        <v>0</v>
      </c>
      <c r="I50" s="283">
        <f>I24+SUM(BX17:BX63)</f>
        <v>0</v>
      </c>
      <c r="J50" s="253">
        <f>J24+SUM(DA17:DA63)</f>
        <v>0</v>
      </c>
      <c r="K50" s="259">
        <f>K24+SUM(CU17:CU63)</f>
        <v>0</v>
      </c>
      <c r="L50" s="260">
        <f>L24+SUM(CX17:CX63)</f>
        <v>0</v>
      </c>
      <c r="M50" s="258">
        <f>M24+SUM(CR17:CR63)</f>
        <v>0</v>
      </c>
      <c r="N50" s="445"/>
      <c r="O50" s="45"/>
      <c r="P50" s="1"/>
      <c r="Q50" s="2"/>
      <c r="R50" s="13"/>
      <c r="S50" s="320"/>
      <c r="T50" s="321"/>
      <c r="U50" s="322"/>
      <c r="V50" s="323"/>
      <c r="W50" s="233" t="str">
        <f t="shared" si="142"/>
        <v/>
      </c>
      <c r="X50" s="330"/>
      <c r="Y50" s="248">
        <f t="shared" si="143"/>
        <v>0</v>
      </c>
      <c r="Z50" s="249">
        <f t="shared" si="144"/>
        <v>0</v>
      </c>
      <c r="AA50" s="249">
        <f t="shared" si="145"/>
        <v>0</v>
      </c>
      <c r="AB50" s="249">
        <f t="shared" si="146"/>
        <v>0</v>
      </c>
      <c r="AC50" s="249">
        <f t="shared" si="147"/>
        <v>0</v>
      </c>
      <c r="AD50" s="249">
        <f t="shared" si="148"/>
        <v>0</v>
      </c>
      <c r="AE50" s="249">
        <f t="shared" si="149"/>
        <v>0</v>
      </c>
      <c r="AF50" s="249">
        <f t="shared" si="150"/>
        <v>0</v>
      </c>
      <c r="AG50" s="249">
        <f t="shared" si="151"/>
        <v>0</v>
      </c>
      <c r="AH50" s="250" t="str">
        <f t="shared" si="285"/>
        <v/>
      </c>
      <c r="AI50" s="251" t="str">
        <f t="shared" si="281"/>
        <v/>
      </c>
      <c r="AJ50" s="249">
        <f t="shared" si="152"/>
        <v>1</v>
      </c>
      <c r="AK50" s="249">
        <f t="shared" si="153"/>
        <v>0</v>
      </c>
      <c r="AL50" s="249"/>
      <c r="AM50" s="251"/>
      <c r="AN50" s="237"/>
      <c r="AO50" s="250">
        <f t="shared" si="154"/>
        <v>0</v>
      </c>
      <c r="AP50" s="250">
        <f t="shared" si="155"/>
        <v>0</v>
      </c>
      <c r="AQ50" s="249">
        <f t="shared" si="156"/>
        <v>0</v>
      </c>
      <c r="AR50" s="249">
        <f t="shared" si="157"/>
        <v>0</v>
      </c>
      <c r="AS50" s="249">
        <f t="shared" si="158"/>
        <v>0</v>
      </c>
      <c r="AT50" s="249">
        <f t="shared" si="159"/>
        <v>0</v>
      </c>
      <c r="AU50" s="250">
        <f t="shared" si="282"/>
        <v>0</v>
      </c>
      <c r="AV50" s="249">
        <f t="shared" si="160"/>
        <v>0</v>
      </c>
      <c r="AW50" s="249">
        <f t="shared" si="161"/>
        <v>0</v>
      </c>
      <c r="AX50" s="249">
        <f t="shared" si="162"/>
        <v>0</v>
      </c>
      <c r="AY50" s="251">
        <f t="shared" si="163"/>
        <v>0</v>
      </c>
      <c r="AZ50" s="249">
        <f t="shared" si="164"/>
        <v>0</v>
      </c>
      <c r="BA50" s="250">
        <f t="shared" si="165"/>
        <v>0</v>
      </c>
      <c r="BB50" s="249">
        <f t="shared" si="166"/>
        <v>0</v>
      </c>
      <c r="BC50" s="249">
        <f t="shared" si="167"/>
        <v>0</v>
      </c>
      <c r="BD50" s="249">
        <f t="shared" si="168"/>
        <v>0</v>
      </c>
      <c r="BE50" s="249">
        <f t="shared" si="283"/>
        <v>0</v>
      </c>
      <c r="BF50" s="250">
        <f t="shared" si="169"/>
        <v>0</v>
      </c>
      <c r="BG50" s="249">
        <f t="shared" si="170"/>
        <v>0</v>
      </c>
      <c r="BH50" s="249">
        <f t="shared" si="171"/>
        <v>0</v>
      </c>
      <c r="BI50" s="249">
        <f t="shared" si="172"/>
        <v>0</v>
      </c>
      <c r="BJ50" s="249">
        <f t="shared" si="173"/>
        <v>0</v>
      </c>
      <c r="BK50" s="250">
        <f t="shared" si="174"/>
        <v>0</v>
      </c>
      <c r="BL50" s="249">
        <f t="shared" si="175"/>
        <v>0</v>
      </c>
      <c r="BM50" s="249">
        <f t="shared" si="176"/>
        <v>0</v>
      </c>
      <c r="BN50" s="250">
        <f t="shared" si="177"/>
        <v>0</v>
      </c>
      <c r="BO50" s="249">
        <f t="shared" si="284"/>
        <v>0</v>
      </c>
      <c r="BP50" s="249">
        <f t="shared" si="178"/>
        <v>0</v>
      </c>
      <c r="BQ50" s="250">
        <f t="shared" si="179"/>
        <v>0</v>
      </c>
      <c r="BR50" s="249">
        <f t="shared" si="180"/>
        <v>0</v>
      </c>
      <c r="BS50" s="249">
        <f t="shared" si="181"/>
        <v>0</v>
      </c>
      <c r="BT50" s="250">
        <f t="shared" si="182"/>
        <v>0</v>
      </c>
      <c r="BU50" s="249">
        <f t="shared" si="183"/>
        <v>0</v>
      </c>
      <c r="BV50" s="251">
        <f t="shared" si="184"/>
        <v>0</v>
      </c>
      <c r="BW50" s="249">
        <f t="shared" si="185"/>
        <v>0</v>
      </c>
      <c r="BX50" s="249">
        <f t="shared" si="186"/>
        <v>0</v>
      </c>
      <c r="BY50" s="249">
        <f t="shared" si="187"/>
        <v>0</v>
      </c>
      <c r="BZ50" s="249">
        <f t="shared" si="188"/>
        <v>0</v>
      </c>
      <c r="CA50" s="249">
        <f t="shared" si="189"/>
        <v>0</v>
      </c>
      <c r="CB50" s="250">
        <f t="shared" si="190"/>
        <v>0</v>
      </c>
      <c r="CC50" s="249">
        <f t="shared" si="191"/>
        <v>0</v>
      </c>
      <c r="CD50" s="249">
        <f t="shared" si="192"/>
        <v>0</v>
      </c>
      <c r="CE50" s="249">
        <f t="shared" si="193"/>
        <v>0</v>
      </c>
      <c r="CF50" s="249">
        <f t="shared" si="194"/>
        <v>0</v>
      </c>
      <c r="CG50" s="250">
        <f t="shared" si="195"/>
        <v>0</v>
      </c>
      <c r="CH50" s="249">
        <f t="shared" si="196"/>
        <v>0</v>
      </c>
      <c r="CI50" s="249">
        <f t="shared" si="197"/>
        <v>0</v>
      </c>
      <c r="CJ50" s="249">
        <f t="shared" si="198"/>
        <v>0</v>
      </c>
      <c r="CK50" s="249">
        <f t="shared" si="199"/>
        <v>0</v>
      </c>
      <c r="CL50" s="250">
        <f t="shared" si="200"/>
        <v>0</v>
      </c>
      <c r="CM50" s="249">
        <f t="shared" si="201"/>
        <v>0</v>
      </c>
      <c r="CN50" s="249">
        <f t="shared" si="202"/>
        <v>0</v>
      </c>
      <c r="CO50" s="249">
        <f t="shared" si="203"/>
        <v>0</v>
      </c>
      <c r="CP50" s="249">
        <f t="shared" si="204"/>
        <v>0</v>
      </c>
      <c r="CQ50" s="250">
        <f t="shared" si="205"/>
        <v>0</v>
      </c>
      <c r="CR50" s="249">
        <f t="shared" si="206"/>
        <v>0</v>
      </c>
      <c r="CS50" s="249">
        <f t="shared" si="207"/>
        <v>0</v>
      </c>
      <c r="CT50" s="250">
        <f t="shared" si="208"/>
        <v>0</v>
      </c>
      <c r="CU50" s="249">
        <f t="shared" si="209"/>
        <v>0</v>
      </c>
      <c r="CV50" s="249">
        <f t="shared" si="210"/>
        <v>0</v>
      </c>
      <c r="CW50" s="250">
        <f t="shared" si="211"/>
        <v>0</v>
      </c>
      <c r="CX50" s="249">
        <f t="shared" si="212"/>
        <v>0</v>
      </c>
      <c r="CY50" s="249">
        <f t="shared" si="213"/>
        <v>0</v>
      </c>
      <c r="CZ50" s="250">
        <f t="shared" si="214"/>
        <v>0</v>
      </c>
      <c r="DA50" s="249">
        <f t="shared" si="215"/>
        <v>0</v>
      </c>
      <c r="DB50" s="249">
        <f t="shared" si="216"/>
        <v>0</v>
      </c>
      <c r="DC50" s="250">
        <f t="shared" si="217"/>
        <v>0</v>
      </c>
      <c r="DD50" s="249">
        <f t="shared" si="218"/>
        <v>0</v>
      </c>
      <c r="DE50" s="249">
        <f t="shared" si="219"/>
        <v>0</v>
      </c>
      <c r="DF50" s="249">
        <f t="shared" si="220"/>
        <v>0</v>
      </c>
      <c r="DG50" s="249">
        <f t="shared" si="221"/>
        <v>0</v>
      </c>
      <c r="DH50" s="250">
        <f t="shared" si="222"/>
        <v>0</v>
      </c>
      <c r="DI50" s="249">
        <f t="shared" si="223"/>
        <v>0</v>
      </c>
      <c r="DJ50" s="249">
        <f t="shared" si="224"/>
        <v>0</v>
      </c>
      <c r="DK50" s="249">
        <f t="shared" si="225"/>
        <v>0</v>
      </c>
      <c r="DL50" s="249">
        <f t="shared" si="226"/>
        <v>0</v>
      </c>
      <c r="DM50" s="250">
        <f t="shared" si="227"/>
        <v>0</v>
      </c>
      <c r="DN50" s="249">
        <f t="shared" si="228"/>
        <v>0</v>
      </c>
      <c r="DO50" s="249">
        <f t="shared" si="229"/>
        <v>0</v>
      </c>
      <c r="DP50" s="249">
        <f t="shared" si="230"/>
        <v>0</v>
      </c>
      <c r="DQ50" s="249">
        <f t="shared" si="231"/>
        <v>0</v>
      </c>
      <c r="DR50" s="250">
        <f t="shared" si="232"/>
        <v>0</v>
      </c>
      <c r="DS50" s="249">
        <f t="shared" si="233"/>
        <v>0</v>
      </c>
      <c r="DT50" s="249">
        <f t="shared" si="234"/>
        <v>0</v>
      </c>
      <c r="DU50" s="249">
        <f t="shared" si="235"/>
        <v>0</v>
      </c>
      <c r="DV50" s="249">
        <f t="shared" si="236"/>
        <v>0</v>
      </c>
      <c r="DW50" s="250">
        <f t="shared" si="237"/>
        <v>0</v>
      </c>
      <c r="DX50" s="249">
        <f t="shared" si="238"/>
        <v>0</v>
      </c>
      <c r="DY50" s="249">
        <f t="shared" si="239"/>
        <v>0</v>
      </c>
      <c r="DZ50" s="250">
        <f t="shared" si="240"/>
        <v>0</v>
      </c>
      <c r="EA50" s="249">
        <f t="shared" si="241"/>
        <v>0</v>
      </c>
      <c r="EB50" s="249">
        <f t="shared" si="242"/>
        <v>0</v>
      </c>
      <c r="EC50" s="250">
        <f t="shared" si="243"/>
        <v>0</v>
      </c>
      <c r="ED50" s="249">
        <f t="shared" si="244"/>
        <v>0</v>
      </c>
      <c r="EE50" s="249">
        <f t="shared" si="245"/>
        <v>0</v>
      </c>
      <c r="EF50" s="250">
        <f t="shared" si="246"/>
        <v>0</v>
      </c>
      <c r="EG50" s="249">
        <f t="shared" si="247"/>
        <v>0</v>
      </c>
      <c r="EH50" s="249">
        <f t="shared" si="248"/>
        <v>0</v>
      </c>
      <c r="EI50" s="250">
        <f t="shared" si="249"/>
        <v>0</v>
      </c>
      <c r="EJ50" s="249">
        <f t="shared" si="250"/>
        <v>0</v>
      </c>
      <c r="EK50" s="249">
        <f t="shared" si="251"/>
        <v>0</v>
      </c>
      <c r="EL50" s="249">
        <f t="shared" si="252"/>
        <v>0</v>
      </c>
      <c r="EM50" s="249">
        <f t="shared" si="253"/>
        <v>0</v>
      </c>
      <c r="EN50" s="250">
        <f t="shared" si="254"/>
        <v>0</v>
      </c>
      <c r="EO50" s="249">
        <f t="shared" si="255"/>
        <v>0</v>
      </c>
      <c r="EP50" s="249">
        <f t="shared" si="256"/>
        <v>0</v>
      </c>
      <c r="EQ50" s="249">
        <f t="shared" si="257"/>
        <v>0</v>
      </c>
      <c r="ER50" s="249">
        <f t="shared" si="258"/>
        <v>0</v>
      </c>
      <c r="ES50" s="250">
        <f t="shared" si="259"/>
        <v>0</v>
      </c>
      <c r="ET50" s="249">
        <f t="shared" si="260"/>
        <v>0</v>
      </c>
      <c r="EU50" s="249">
        <f t="shared" si="261"/>
        <v>0</v>
      </c>
      <c r="EV50" s="249">
        <f t="shared" si="262"/>
        <v>0</v>
      </c>
      <c r="EW50" s="249">
        <f t="shared" si="263"/>
        <v>0</v>
      </c>
      <c r="EX50" s="250">
        <f t="shared" si="264"/>
        <v>0</v>
      </c>
      <c r="EY50" s="249">
        <f t="shared" si="265"/>
        <v>0</v>
      </c>
      <c r="EZ50" s="249">
        <f t="shared" si="266"/>
        <v>0</v>
      </c>
      <c r="FA50" s="249">
        <f t="shared" si="267"/>
        <v>0</v>
      </c>
      <c r="FB50" s="249">
        <f t="shared" si="268"/>
        <v>0</v>
      </c>
      <c r="FC50" s="250">
        <f t="shared" si="269"/>
        <v>0</v>
      </c>
      <c r="FD50" s="249">
        <f t="shared" si="270"/>
        <v>0</v>
      </c>
      <c r="FE50" s="249">
        <f t="shared" si="271"/>
        <v>0</v>
      </c>
      <c r="FF50" s="250">
        <f t="shared" si="272"/>
        <v>0</v>
      </c>
      <c r="FG50" s="249">
        <f t="shared" si="273"/>
        <v>0</v>
      </c>
      <c r="FH50" s="249">
        <f t="shared" si="274"/>
        <v>0</v>
      </c>
      <c r="FI50" s="250">
        <f t="shared" si="275"/>
        <v>0</v>
      </c>
      <c r="FJ50" s="249">
        <f t="shared" si="276"/>
        <v>0</v>
      </c>
      <c r="FK50" s="249">
        <f t="shared" si="277"/>
        <v>0</v>
      </c>
      <c r="FL50" s="250">
        <f t="shared" si="278"/>
        <v>0</v>
      </c>
      <c r="FM50" s="249">
        <f t="shared" si="279"/>
        <v>0</v>
      </c>
      <c r="FN50" s="251">
        <f t="shared" si="280"/>
        <v>0</v>
      </c>
    </row>
    <row r="51" spans="1:170" ht="13" x14ac:dyDescent="0.25">
      <c r="A51" s="445"/>
      <c r="B51" s="712"/>
      <c r="C51" s="252" t="s">
        <v>10</v>
      </c>
      <c r="D51" s="517">
        <f>D25+SUM(CN17:CN63)</f>
        <v>0</v>
      </c>
      <c r="E51" s="514">
        <f>E25+SUM(CD17:CD63)</f>
        <v>0</v>
      </c>
      <c r="F51" s="255"/>
      <c r="G51" s="282"/>
      <c r="H51" s="260">
        <f>H25+SUM(CI17:CI63)</f>
        <v>0</v>
      </c>
      <c r="I51" s="283">
        <f>I25+SUM(BY17:BY63)</f>
        <v>0</v>
      </c>
      <c r="J51" s="253">
        <f>J25+SUM(DB17:DB63)</f>
        <v>0</v>
      </c>
      <c r="K51" s="259">
        <f>K25+SUM(CV17:CV63)</f>
        <v>0</v>
      </c>
      <c r="L51" s="260">
        <f>L25+SUM(CY17:CY63)</f>
        <v>0</v>
      </c>
      <c r="M51" s="258">
        <f>M25+SUM(CS17:CS63)</f>
        <v>0</v>
      </c>
      <c r="N51" s="445"/>
      <c r="O51" s="45"/>
      <c r="P51" s="1"/>
      <c r="Q51" s="2"/>
      <c r="R51" s="13"/>
      <c r="S51" s="320"/>
      <c r="T51" s="321"/>
      <c r="U51" s="322"/>
      <c r="V51" s="323"/>
      <c r="W51" s="233" t="str">
        <f t="shared" si="142"/>
        <v/>
      </c>
      <c r="X51" s="330"/>
      <c r="Y51" s="248">
        <f t="shared" si="143"/>
        <v>0</v>
      </c>
      <c r="Z51" s="249">
        <f t="shared" si="144"/>
        <v>0</v>
      </c>
      <c r="AA51" s="249">
        <f t="shared" si="145"/>
        <v>0</v>
      </c>
      <c r="AB51" s="249">
        <f t="shared" si="146"/>
        <v>0</v>
      </c>
      <c r="AC51" s="249">
        <f t="shared" si="147"/>
        <v>0</v>
      </c>
      <c r="AD51" s="249">
        <f t="shared" si="148"/>
        <v>0</v>
      </c>
      <c r="AE51" s="249">
        <f t="shared" si="149"/>
        <v>0</v>
      </c>
      <c r="AF51" s="249">
        <f t="shared" si="150"/>
        <v>0</v>
      </c>
      <c r="AG51" s="249">
        <f t="shared" si="151"/>
        <v>0</v>
      </c>
      <c r="AH51" s="250" t="str">
        <f t="shared" si="285"/>
        <v/>
      </c>
      <c r="AI51" s="251" t="str">
        <f t="shared" si="281"/>
        <v/>
      </c>
      <c r="AJ51" s="249">
        <f t="shared" si="152"/>
        <v>1</v>
      </c>
      <c r="AK51" s="249">
        <f t="shared" si="153"/>
        <v>0</v>
      </c>
      <c r="AL51" s="249"/>
      <c r="AM51" s="251"/>
      <c r="AN51" s="237"/>
      <c r="AO51" s="250">
        <f t="shared" si="154"/>
        <v>0</v>
      </c>
      <c r="AP51" s="250">
        <f t="shared" si="155"/>
        <v>0</v>
      </c>
      <c r="AQ51" s="249">
        <f t="shared" si="156"/>
        <v>0</v>
      </c>
      <c r="AR51" s="249">
        <f t="shared" si="157"/>
        <v>0</v>
      </c>
      <c r="AS51" s="249">
        <f t="shared" si="158"/>
        <v>0</v>
      </c>
      <c r="AT51" s="249">
        <f t="shared" si="159"/>
        <v>0</v>
      </c>
      <c r="AU51" s="250">
        <f t="shared" si="282"/>
        <v>0</v>
      </c>
      <c r="AV51" s="249">
        <f t="shared" si="160"/>
        <v>0</v>
      </c>
      <c r="AW51" s="249">
        <f t="shared" si="161"/>
        <v>0</v>
      </c>
      <c r="AX51" s="249">
        <f t="shared" si="162"/>
        <v>0</v>
      </c>
      <c r="AY51" s="251">
        <f t="shared" si="163"/>
        <v>0</v>
      </c>
      <c r="AZ51" s="249">
        <f t="shared" si="164"/>
        <v>0</v>
      </c>
      <c r="BA51" s="250">
        <f t="shared" si="165"/>
        <v>0</v>
      </c>
      <c r="BB51" s="249">
        <f t="shared" si="166"/>
        <v>0</v>
      </c>
      <c r="BC51" s="249">
        <f t="shared" si="167"/>
        <v>0</v>
      </c>
      <c r="BD51" s="249">
        <f t="shared" si="168"/>
        <v>0</v>
      </c>
      <c r="BE51" s="249">
        <f t="shared" si="283"/>
        <v>0</v>
      </c>
      <c r="BF51" s="250">
        <f t="shared" si="169"/>
        <v>0</v>
      </c>
      <c r="BG51" s="249">
        <f t="shared" si="170"/>
        <v>0</v>
      </c>
      <c r="BH51" s="249">
        <f t="shared" si="171"/>
        <v>0</v>
      </c>
      <c r="BI51" s="249">
        <f t="shared" si="172"/>
        <v>0</v>
      </c>
      <c r="BJ51" s="249">
        <f t="shared" si="173"/>
        <v>0</v>
      </c>
      <c r="BK51" s="250">
        <f t="shared" si="174"/>
        <v>0</v>
      </c>
      <c r="BL51" s="249">
        <f t="shared" si="175"/>
        <v>0</v>
      </c>
      <c r="BM51" s="249">
        <f t="shared" si="176"/>
        <v>0</v>
      </c>
      <c r="BN51" s="250">
        <f t="shared" si="177"/>
        <v>0</v>
      </c>
      <c r="BO51" s="249">
        <f t="shared" si="284"/>
        <v>0</v>
      </c>
      <c r="BP51" s="249">
        <f t="shared" si="178"/>
        <v>0</v>
      </c>
      <c r="BQ51" s="250">
        <f t="shared" si="179"/>
        <v>0</v>
      </c>
      <c r="BR51" s="249">
        <f t="shared" si="180"/>
        <v>0</v>
      </c>
      <c r="BS51" s="249">
        <f t="shared" si="181"/>
        <v>0</v>
      </c>
      <c r="BT51" s="250">
        <f t="shared" si="182"/>
        <v>0</v>
      </c>
      <c r="BU51" s="249">
        <f t="shared" si="183"/>
        <v>0</v>
      </c>
      <c r="BV51" s="251">
        <f t="shared" si="184"/>
        <v>0</v>
      </c>
      <c r="BW51" s="249">
        <f t="shared" si="185"/>
        <v>0</v>
      </c>
      <c r="BX51" s="249">
        <f t="shared" si="186"/>
        <v>0</v>
      </c>
      <c r="BY51" s="249">
        <f t="shared" si="187"/>
        <v>0</v>
      </c>
      <c r="BZ51" s="249">
        <f t="shared" si="188"/>
        <v>0</v>
      </c>
      <c r="CA51" s="249">
        <f t="shared" si="189"/>
        <v>0</v>
      </c>
      <c r="CB51" s="250">
        <f t="shared" si="190"/>
        <v>0</v>
      </c>
      <c r="CC51" s="249">
        <f t="shared" si="191"/>
        <v>0</v>
      </c>
      <c r="CD51" s="249">
        <f t="shared" si="192"/>
        <v>0</v>
      </c>
      <c r="CE51" s="249">
        <f t="shared" si="193"/>
        <v>0</v>
      </c>
      <c r="CF51" s="249">
        <f t="shared" si="194"/>
        <v>0</v>
      </c>
      <c r="CG51" s="250">
        <f t="shared" si="195"/>
        <v>0</v>
      </c>
      <c r="CH51" s="249">
        <f t="shared" si="196"/>
        <v>0</v>
      </c>
      <c r="CI51" s="249">
        <f t="shared" si="197"/>
        <v>0</v>
      </c>
      <c r="CJ51" s="249">
        <f t="shared" si="198"/>
        <v>0</v>
      </c>
      <c r="CK51" s="249">
        <f t="shared" si="199"/>
        <v>0</v>
      </c>
      <c r="CL51" s="250">
        <f t="shared" si="200"/>
        <v>0</v>
      </c>
      <c r="CM51" s="249">
        <f t="shared" si="201"/>
        <v>0</v>
      </c>
      <c r="CN51" s="249">
        <f t="shared" si="202"/>
        <v>0</v>
      </c>
      <c r="CO51" s="249">
        <f t="shared" si="203"/>
        <v>0</v>
      </c>
      <c r="CP51" s="249">
        <f t="shared" si="204"/>
        <v>0</v>
      </c>
      <c r="CQ51" s="250">
        <f t="shared" si="205"/>
        <v>0</v>
      </c>
      <c r="CR51" s="249">
        <f t="shared" si="206"/>
        <v>0</v>
      </c>
      <c r="CS51" s="249">
        <f t="shared" si="207"/>
        <v>0</v>
      </c>
      <c r="CT51" s="250">
        <f t="shared" si="208"/>
        <v>0</v>
      </c>
      <c r="CU51" s="249">
        <f t="shared" si="209"/>
        <v>0</v>
      </c>
      <c r="CV51" s="249">
        <f t="shared" si="210"/>
        <v>0</v>
      </c>
      <c r="CW51" s="250">
        <f t="shared" si="211"/>
        <v>0</v>
      </c>
      <c r="CX51" s="249">
        <f t="shared" si="212"/>
        <v>0</v>
      </c>
      <c r="CY51" s="249">
        <f t="shared" si="213"/>
        <v>0</v>
      </c>
      <c r="CZ51" s="250">
        <f t="shared" si="214"/>
        <v>0</v>
      </c>
      <c r="DA51" s="249">
        <f t="shared" si="215"/>
        <v>0</v>
      </c>
      <c r="DB51" s="249">
        <f t="shared" si="216"/>
        <v>0</v>
      </c>
      <c r="DC51" s="250">
        <f t="shared" si="217"/>
        <v>0</v>
      </c>
      <c r="DD51" s="249">
        <f t="shared" si="218"/>
        <v>0</v>
      </c>
      <c r="DE51" s="249">
        <f t="shared" si="219"/>
        <v>0</v>
      </c>
      <c r="DF51" s="249">
        <f t="shared" si="220"/>
        <v>0</v>
      </c>
      <c r="DG51" s="249">
        <f t="shared" si="221"/>
        <v>0</v>
      </c>
      <c r="DH51" s="250">
        <f t="shared" si="222"/>
        <v>0</v>
      </c>
      <c r="DI51" s="249">
        <f t="shared" si="223"/>
        <v>0</v>
      </c>
      <c r="DJ51" s="249">
        <f t="shared" si="224"/>
        <v>0</v>
      </c>
      <c r="DK51" s="249">
        <f t="shared" si="225"/>
        <v>0</v>
      </c>
      <c r="DL51" s="249">
        <f t="shared" si="226"/>
        <v>0</v>
      </c>
      <c r="DM51" s="250">
        <f t="shared" si="227"/>
        <v>0</v>
      </c>
      <c r="DN51" s="249">
        <f t="shared" si="228"/>
        <v>0</v>
      </c>
      <c r="DO51" s="249">
        <f t="shared" si="229"/>
        <v>0</v>
      </c>
      <c r="DP51" s="249">
        <f t="shared" si="230"/>
        <v>0</v>
      </c>
      <c r="DQ51" s="249">
        <f t="shared" si="231"/>
        <v>0</v>
      </c>
      <c r="DR51" s="250">
        <f t="shared" si="232"/>
        <v>0</v>
      </c>
      <c r="DS51" s="249">
        <f t="shared" si="233"/>
        <v>0</v>
      </c>
      <c r="DT51" s="249">
        <f t="shared" si="234"/>
        <v>0</v>
      </c>
      <c r="DU51" s="249">
        <f t="shared" si="235"/>
        <v>0</v>
      </c>
      <c r="DV51" s="249">
        <f t="shared" si="236"/>
        <v>0</v>
      </c>
      <c r="DW51" s="250">
        <f t="shared" si="237"/>
        <v>0</v>
      </c>
      <c r="DX51" s="249">
        <f t="shared" si="238"/>
        <v>0</v>
      </c>
      <c r="DY51" s="249">
        <f t="shared" si="239"/>
        <v>0</v>
      </c>
      <c r="DZ51" s="250">
        <f t="shared" si="240"/>
        <v>0</v>
      </c>
      <c r="EA51" s="249">
        <f t="shared" si="241"/>
        <v>0</v>
      </c>
      <c r="EB51" s="249">
        <f t="shared" si="242"/>
        <v>0</v>
      </c>
      <c r="EC51" s="250">
        <f t="shared" si="243"/>
        <v>0</v>
      </c>
      <c r="ED51" s="249">
        <f t="shared" si="244"/>
        <v>0</v>
      </c>
      <c r="EE51" s="249">
        <f t="shared" si="245"/>
        <v>0</v>
      </c>
      <c r="EF51" s="250">
        <f t="shared" si="246"/>
        <v>0</v>
      </c>
      <c r="EG51" s="249">
        <f t="shared" si="247"/>
        <v>0</v>
      </c>
      <c r="EH51" s="249">
        <f t="shared" si="248"/>
        <v>0</v>
      </c>
      <c r="EI51" s="250">
        <f t="shared" si="249"/>
        <v>0</v>
      </c>
      <c r="EJ51" s="249">
        <f t="shared" si="250"/>
        <v>0</v>
      </c>
      <c r="EK51" s="249">
        <f t="shared" si="251"/>
        <v>0</v>
      </c>
      <c r="EL51" s="249">
        <f t="shared" si="252"/>
        <v>0</v>
      </c>
      <c r="EM51" s="249">
        <f t="shared" si="253"/>
        <v>0</v>
      </c>
      <c r="EN51" s="250">
        <f t="shared" si="254"/>
        <v>0</v>
      </c>
      <c r="EO51" s="249">
        <f t="shared" si="255"/>
        <v>0</v>
      </c>
      <c r="EP51" s="249">
        <f t="shared" si="256"/>
        <v>0</v>
      </c>
      <c r="EQ51" s="249">
        <f t="shared" si="257"/>
        <v>0</v>
      </c>
      <c r="ER51" s="249">
        <f t="shared" si="258"/>
        <v>0</v>
      </c>
      <c r="ES51" s="250">
        <f t="shared" si="259"/>
        <v>0</v>
      </c>
      <c r="ET51" s="249">
        <f t="shared" si="260"/>
        <v>0</v>
      </c>
      <c r="EU51" s="249">
        <f t="shared" si="261"/>
        <v>0</v>
      </c>
      <c r="EV51" s="249">
        <f t="shared" si="262"/>
        <v>0</v>
      </c>
      <c r="EW51" s="249">
        <f t="shared" si="263"/>
        <v>0</v>
      </c>
      <c r="EX51" s="250">
        <f t="shared" si="264"/>
        <v>0</v>
      </c>
      <c r="EY51" s="249">
        <f t="shared" si="265"/>
        <v>0</v>
      </c>
      <c r="EZ51" s="249">
        <f t="shared" si="266"/>
        <v>0</v>
      </c>
      <c r="FA51" s="249">
        <f t="shared" si="267"/>
        <v>0</v>
      </c>
      <c r="FB51" s="249">
        <f t="shared" si="268"/>
        <v>0</v>
      </c>
      <c r="FC51" s="250">
        <f t="shared" si="269"/>
        <v>0</v>
      </c>
      <c r="FD51" s="249">
        <f t="shared" si="270"/>
        <v>0</v>
      </c>
      <c r="FE51" s="249">
        <f t="shared" si="271"/>
        <v>0</v>
      </c>
      <c r="FF51" s="250">
        <f t="shared" si="272"/>
        <v>0</v>
      </c>
      <c r="FG51" s="249">
        <f t="shared" si="273"/>
        <v>0</v>
      </c>
      <c r="FH51" s="249">
        <f t="shared" si="274"/>
        <v>0</v>
      </c>
      <c r="FI51" s="250">
        <f t="shared" si="275"/>
        <v>0</v>
      </c>
      <c r="FJ51" s="249">
        <f t="shared" si="276"/>
        <v>0</v>
      </c>
      <c r="FK51" s="249">
        <f t="shared" si="277"/>
        <v>0</v>
      </c>
      <c r="FL51" s="250">
        <f t="shared" si="278"/>
        <v>0</v>
      </c>
      <c r="FM51" s="249">
        <f t="shared" si="279"/>
        <v>0</v>
      </c>
      <c r="FN51" s="251">
        <f t="shared" si="280"/>
        <v>0</v>
      </c>
    </row>
    <row r="52" spans="1:170" ht="13" x14ac:dyDescent="0.25">
      <c r="A52" s="445"/>
      <c r="B52" s="712"/>
      <c r="C52" s="252" t="s">
        <v>40</v>
      </c>
      <c r="D52" s="517">
        <f>D26+SUM(CO17:CO63)</f>
        <v>0</v>
      </c>
      <c r="E52" s="514">
        <f>E26+SUM(CE17:CE63)</f>
        <v>0</v>
      </c>
      <c r="F52" s="255"/>
      <c r="G52" s="282"/>
      <c r="H52" s="260">
        <f>H26+SUM(CJ17:CJ63)</f>
        <v>0</v>
      </c>
      <c r="I52" s="283">
        <f>I26+SUM(BZ17:BZ63)</f>
        <v>0</v>
      </c>
      <c r="J52" s="255"/>
      <c r="K52" s="256"/>
      <c r="L52" s="270"/>
      <c r="M52" s="256"/>
      <c r="N52" s="445"/>
      <c r="O52" s="45"/>
      <c r="P52" s="1"/>
      <c r="Q52" s="2"/>
      <c r="R52" s="13"/>
      <c r="S52" s="320"/>
      <c r="T52" s="321"/>
      <c r="U52" s="322"/>
      <c r="V52" s="323"/>
      <c r="W52" s="233" t="str">
        <f t="shared" si="142"/>
        <v/>
      </c>
      <c r="X52" s="330"/>
      <c r="Y52" s="248">
        <f t="shared" si="143"/>
        <v>0</v>
      </c>
      <c r="Z52" s="249">
        <f t="shared" si="144"/>
        <v>0</v>
      </c>
      <c r="AA52" s="249">
        <f t="shared" si="145"/>
        <v>0</v>
      </c>
      <c r="AB52" s="249">
        <f t="shared" si="146"/>
        <v>0</v>
      </c>
      <c r="AC52" s="249">
        <f t="shared" si="147"/>
        <v>0</v>
      </c>
      <c r="AD52" s="249">
        <f t="shared" si="148"/>
        <v>0</v>
      </c>
      <c r="AE52" s="249">
        <f t="shared" si="149"/>
        <v>0</v>
      </c>
      <c r="AF52" s="249">
        <f t="shared" si="150"/>
        <v>0</v>
      </c>
      <c r="AG52" s="249">
        <f t="shared" si="151"/>
        <v>0</v>
      </c>
      <c r="AH52" s="250" t="str">
        <f t="shared" si="285"/>
        <v/>
      </c>
      <c r="AI52" s="251" t="str">
        <f t="shared" si="281"/>
        <v/>
      </c>
      <c r="AJ52" s="249">
        <f t="shared" si="152"/>
        <v>1</v>
      </c>
      <c r="AK52" s="249">
        <f t="shared" si="153"/>
        <v>0</v>
      </c>
      <c r="AL52" s="249"/>
      <c r="AM52" s="251"/>
      <c r="AN52" s="237"/>
      <c r="AO52" s="250">
        <f t="shared" si="154"/>
        <v>0</v>
      </c>
      <c r="AP52" s="250">
        <f t="shared" si="155"/>
        <v>0</v>
      </c>
      <c r="AQ52" s="249">
        <f t="shared" si="156"/>
        <v>0</v>
      </c>
      <c r="AR52" s="249">
        <f t="shared" si="157"/>
        <v>0</v>
      </c>
      <c r="AS52" s="249">
        <f t="shared" si="158"/>
        <v>0</v>
      </c>
      <c r="AT52" s="249">
        <f t="shared" si="159"/>
        <v>0</v>
      </c>
      <c r="AU52" s="250">
        <f t="shared" si="282"/>
        <v>0</v>
      </c>
      <c r="AV52" s="249">
        <f t="shared" si="160"/>
        <v>0</v>
      </c>
      <c r="AW52" s="249">
        <f t="shared" si="161"/>
        <v>0</v>
      </c>
      <c r="AX52" s="249">
        <f t="shared" si="162"/>
        <v>0</v>
      </c>
      <c r="AY52" s="251">
        <f t="shared" si="163"/>
        <v>0</v>
      </c>
      <c r="AZ52" s="249">
        <f t="shared" si="164"/>
        <v>0</v>
      </c>
      <c r="BA52" s="250">
        <f t="shared" si="165"/>
        <v>0</v>
      </c>
      <c r="BB52" s="249">
        <f t="shared" si="166"/>
        <v>0</v>
      </c>
      <c r="BC52" s="249">
        <f t="shared" si="167"/>
        <v>0</v>
      </c>
      <c r="BD52" s="249">
        <f t="shared" si="168"/>
        <v>0</v>
      </c>
      <c r="BE52" s="249">
        <f t="shared" si="283"/>
        <v>0</v>
      </c>
      <c r="BF52" s="250">
        <f t="shared" si="169"/>
        <v>0</v>
      </c>
      <c r="BG52" s="249">
        <f t="shared" si="170"/>
        <v>0</v>
      </c>
      <c r="BH52" s="249">
        <f t="shared" si="171"/>
        <v>0</v>
      </c>
      <c r="BI52" s="249">
        <f t="shared" si="172"/>
        <v>0</v>
      </c>
      <c r="BJ52" s="249">
        <f t="shared" si="173"/>
        <v>0</v>
      </c>
      <c r="BK52" s="250">
        <f t="shared" si="174"/>
        <v>0</v>
      </c>
      <c r="BL52" s="249">
        <f t="shared" si="175"/>
        <v>0</v>
      </c>
      <c r="BM52" s="249">
        <f t="shared" si="176"/>
        <v>0</v>
      </c>
      <c r="BN52" s="250">
        <f t="shared" si="177"/>
        <v>0</v>
      </c>
      <c r="BO52" s="249">
        <f t="shared" si="284"/>
        <v>0</v>
      </c>
      <c r="BP52" s="249">
        <f t="shared" si="178"/>
        <v>0</v>
      </c>
      <c r="BQ52" s="250">
        <f t="shared" si="179"/>
        <v>0</v>
      </c>
      <c r="BR52" s="249">
        <f t="shared" si="180"/>
        <v>0</v>
      </c>
      <c r="BS52" s="249">
        <f t="shared" si="181"/>
        <v>0</v>
      </c>
      <c r="BT52" s="250">
        <f t="shared" si="182"/>
        <v>0</v>
      </c>
      <c r="BU52" s="249">
        <f t="shared" si="183"/>
        <v>0</v>
      </c>
      <c r="BV52" s="251">
        <f t="shared" si="184"/>
        <v>0</v>
      </c>
      <c r="BW52" s="249">
        <f t="shared" si="185"/>
        <v>0</v>
      </c>
      <c r="BX52" s="249">
        <f t="shared" si="186"/>
        <v>0</v>
      </c>
      <c r="BY52" s="249">
        <f t="shared" si="187"/>
        <v>0</v>
      </c>
      <c r="BZ52" s="249">
        <f t="shared" si="188"/>
        <v>0</v>
      </c>
      <c r="CA52" s="249">
        <f t="shared" si="189"/>
        <v>0</v>
      </c>
      <c r="CB52" s="250">
        <f t="shared" si="190"/>
        <v>0</v>
      </c>
      <c r="CC52" s="249">
        <f t="shared" si="191"/>
        <v>0</v>
      </c>
      <c r="CD52" s="249">
        <f t="shared" si="192"/>
        <v>0</v>
      </c>
      <c r="CE52" s="249">
        <f t="shared" si="193"/>
        <v>0</v>
      </c>
      <c r="CF52" s="249">
        <f t="shared" si="194"/>
        <v>0</v>
      </c>
      <c r="CG52" s="250">
        <f t="shared" si="195"/>
        <v>0</v>
      </c>
      <c r="CH52" s="249">
        <f t="shared" si="196"/>
        <v>0</v>
      </c>
      <c r="CI52" s="249">
        <f t="shared" si="197"/>
        <v>0</v>
      </c>
      <c r="CJ52" s="249">
        <f t="shared" si="198"/>
        <v>0</v>
      </c>
      <c r="CK52" s="249">
        <f t="shared" si="199"/>
        <v>0</v>
      </c>
      <c r="CL52" s="250">
        <f t="shared" si="200"/>
        <v>0</v>
      </c>
      <c r="CM52" s="249">
        <f t="shared" si="201"/>
        <v>0</v>
      </c>
      <c r="CN52" s="249">
        <f t="shared" si="202"/>
        <v>0</v>
      </c>
      <c r="CO52" s="249">
        <f t="shared" si="203"/>
        <v>0</v>
      </c>
      <c r="CP52" s="249">
        <f t="shared" si="204"/>
        <v>0</v>
      </c>
      <c r="CQ52" s="250">
        <f t="shared" si="205"/>
        <v>0</v>
      </c>
      <c r="CR52" s="249">
        <f t="shared" si="206"/>
        <v>0</v>
      </c>
      <c r="CS52" s="249">
        <f t="shared" si="207"/>
        <v>0</v>
      </c>
      <c r="CT52" s="250">
        <f t="shared" si="208"/>
        <v>0</v>
      </c>
      <c r="CU52" s="249">
        <f t="shared" si="209"/>
        <v>0</v>
      </c>
      <c r="CV52" s="249">
        <f t="shared" si="210"/>
        <v>0</v>
      </c>
      <c r="CW52" s="250">
        <f t="shared" si="211"/>
        <v>0</v>
      </c>
      <c r="CX52" s="249">
        <f t="shared" si="212"/>
        <v>0</v>
      </c>
      <c r="CY52" s="249">
        <f t="shared" si="213"/>
        <v>0</v>
      </c>
      <c r="CZ52" s="250">
        <f t="shared" si="214"/>
        <v>0</v>
      </c>
      <c r="DA52" s="249">
        <f t="shared" si="215"/>
        <v>0</v>
      </c>
      <c r="DB52" s="249">
        <f t="shared" si="216"/>
        <v>0</v>
      </c>
      <c r="DC52" s="250">
        <f t="shared" si="217"/>
        <v>0</v>
      </c>
      <c r="DD52" s="249">
        <f t="shared" si="218"/>
        <v>0</v>
      </c>
      <c r="DE52" s="249">
        <f t="shared" si="219"/>
        <v>0</v>
      </c>
      <c r="DF52" s="249">
        <f t="shared" si="220"/>
        <v>0</v>
      </c>
      <c r="DG52" s="249">
        <f t="shared" si="221"/>
        <v>0</v>
      </c>
      <c r="DH52" s="250">
        <f t="shared" si="222"/>
        <v>0</v>
      </c>
      <c r="DI52" s="249">
        <f t="shared" si="223"/>
        <v>0</v>
      </c>
      <c r="DJ52" s="249">
        <f t="shared" si="224"/>
        <v>0</v>
      </c>
      <c r="DK52" s="249">
        <f t="shared" si="225"/>
        <v>0</v>
      </c>
      <c r="DL52" s="249">
        <f t="shared" si="226"/>
        <v>0</v>
      </c>
      <c r="DM52" s="250">
        <f t="shared" si="227"/>
        <v>0</v>
      </c>
      <c r="DN52" s="249">
        <f t="shared" si="228"/>
        <v>0</v>
      </c>
      <c r="DO52" s="249">
        <f t="shared" si="229"/>
        <v>0</v>
      </c>
      <c r="DP52" s="249">
        <f t="shared" si="230"/>
        <v>0</v>
      </c>
      <c r="DQ52" s="249">
        <f t="shared" si="231"/>
        <v>0</v>
      </c>
      <c r="DR52" s="250">
        <f t="shared" si="232"/>
        <v>0</v>
      </c>
      <c r="DS52" s="249">
        <f t="shared" si="233"/>
        <v>0</v>
      </c>
      <c r="DT52" s="249">
        <f t="shared" si="234"/>
        <v>0</v>
      </c>
      <c r="DU52" s="249">
        <f t="shared" si="235"/>
        <v>0</v>
      </c>
      <c r="DV52" s="249">
        <f t="shared" si="236"/>
        <v>0</v>
      </c>
      <c r="DW52" s="250">
        <f t="shared" si="237"/>
        <v>0</v>
      </c>
      <c r="DX52" s="249">
        <f t="shared" si="238"/>
        <v>0</v>
      </c>
      <c r="DY52" s="249">
        <f t="shared" si="239"/>
        <v>0</v>
      </c>
      <c r="DZ52" s="250">
        <f t="shared" si="240"/>
        <v>0</v>
      </c>
      <c r="EA52" s="249">
        <f t="shared" si="241"/>
        <v>0</v>
      </c>
      <c r="EB52" s="249">
        <f t="shared" si="242"/>
        <v>0</v>
      </c>
      <c r="EC52" s="250">
        <f t="shared" si="243"/>
        <v>0</v>
      </c>
      <c r="ED52" s="249">
        <f t="shared" si="244"/>
        <v>0</v>
      </c>
      <c r="EE52" s="249">
        <f t="shared" si="245"/>
        <v>0</v>
      </c>
      <c r="EF52" s="250">
        <f t="shared" si="246"/>
        <v>0</v>
      </c>
      <c r="EG52" s="249">
        <f t="shared" si="247"/>
        <v>0</v>
      </c>
      <c r="EH52" s="249">
        <f t="shared" si="248"/>
        <v>0</v>
      </c>
      <c r="EI52" s="250">
        <f t="shared" si="249"/>
        <v>0</v>
      </c>
      <c r="EJ52" s="249">
        <f t="shared" si="250"/>
        <v>0</v>
      </c>
      <c r="EK52" s="249">
        <f t="shared" si="251"/>
        <v>0</v>
      </c>
      <c r="EL52" s="249">
        <f t="shared" si="252"/>
        <v>0</v>
      </c>
      <c r="EM52" s="249">
        <f t="shared" si="253"/>
        <v>0</v>
      </c>
      <c r="EN52" s="250">
        <f t="shared" si="254"/>
        <v>0</v>
      </c>
      <c r="EO52" s="249">
        <f t="shared" si="255"/>
        <v>0</v>
      </c>
      <c r="EP52" s="249">
        <f t="shared" si="256"/>
        <v>0</v>
      </c>
      <c r="EQ52" s="249">
        <f t="shared" si="257"/>
        <v>0</v>
      </c>
      <c r="ER52" s="249">
        <f t="shared" si="258"/>
        <v>0</v>
      </c>
      <c r="ES52" s="250">
        <f t="shared" si="259"/>
        <v>0</v>
      </c>
      <c r="ET52" s="249">
        <f t="shared" si="260"/>
        <v>0</v>
      </c>
      <c r="EU52" s="249">
        <f t="shared" si="261"/>
        <v>0</v>
      </c>
      <c r="EV52" s="249">
        <f t="shared" si="262"/>
        <v>0</v>
      </c>
      <c r="EW52" s="249">
        <f t="shared" si="263"/>
        <v>0</v>
      </c>
      <c r="EX52" s="250">
        <f t="shared" si="264"/>
        <v>0</v>
      </c>
      <c r="EY52" s="249">
        <f t="shared" si="265"/>
        <v>0</v>
      </c>
      <c r="EZ52" s="249">
        <f t="shared" si="266"/>
        <v>0</v>
      </c>
      <c r="FA52" s="249">
        <f t="shared" si="267"/>
        <v>0</v>
      </c>
      <c r="FB52" s="249">
        <f t="shared" si="268"/>
        <v>0</v>
      </c>
      <c r="FC52" s="250">
        <f t="shared" si="269"/>
        <v>0</v>
      </c>
      <c r="FD52" s="249">
        <f t="shared" si="270"/>
        <v>0</v>
      </c>
      <c r="FE52" s="249">
        <f t="shared" si="271"/>
        <v>0</v>
      </c>
      <c r="FF52" s="250">
        <f t="shared" si="272"/>
        <v>0</v>
      </c>
      <c r="FG52" s="249">
        <f t="shared" si="273"/>
        <v>0</v>
      </c>
      <c r="FH52" s="249">
        <f t="shared" si="274"/>
        <v>0</v>
      </c>
      <c r="FI52" s="250">
        <f t="shared" si="275"/>
        <v>0</v>
      </c>
      <c r="FJ52" s="249">
        <f t="shared" si="276"/>
        <v>0</v>
      </c>
      <c r="FK52" s="249">
        <f t="shared" si="277"/>
        <v>0</v>
      </c>
      <c r="FL52" s="250">
        <f t="shared" si="278"/>
        <v>0</v>
      </c>
      <c r="FM52" s="249">
        <f t="shared" si="279"/>
        <v>0</v>
      </c>
      <c r="FN52" s="251">
        <f t="shared" si="280"/>
        <v>0</v>
      </c>
    </row>
    <row r="53" spans="1:170" ht="13.5" thickBot="1" x14ac:dyDescent="0.3">
      <c r="A53" s="445"/>
      <c r="B53" s="713"/>
      <c r="C53" s="261" t="s">
        <v>41</v>
      </c>
      <c r="D53" s="518">
        <f>D27+SUM(CP17:CP63)</f>
        <v>0</v>
      </c>
      <c r="E53" s="515">
        <f>E27+SUM(CF17:CF63)</f>
        <v>0</v>
      </c>
      <c r="F53" s="268"/>
      <c r="G53" s="284"/>
      <c r="H53" s="277">
        <f>H27+SUM(CK17:CK63)</f>
        <v>0</v>
      </c>
      <c r="I53" s="285">
        <f>I27+SUM(CA17:CA63)</f>
        <v>0</v>
      </c>
      <c r="J53" s="271"/>
      <c r="K53" s="272"/>
      <c r="L53" s="274"/>
      <c r="M53" s="269"/>
      <c r="N53" s="445"/>
      <c r="O53" s="45"/>
      <c r="P53" s="1"/>
      <c r="Q53" s="2"/>
      <c r="R53" s="13"/>
      <c r="S53" s="320"/>
      <c r="T53" s="321"/>
      <c r="U53" s="322"/>
      <c r="V53" s="323"/>
      <c r="W53" s="233" t="str">
        <f t="shared" si="142"/>
        <v/>
      </c>
      <c r="X53" s="330"/>
      <c r="Y53" s="248">
        <f t="shared" si="143"/>
        <v>0</v>
      </c>
      <c r="Z53" s="249">
        <f t="shared" si="144"/>
        <v>0</v>
      </c>
      <c r="AA53" s="249">
        <f t="shared" si="145"/>
        <v>0</v>
      </c>
      <c r="AB53" s="249">
        <f t="shared" si="146"/>
        <v>0</v>
      </c>
      <c r="AC53" s="249">
        <f t="shared" si="147"/>
        <v>0</v>
      </c>
      <c r="AD53" s="249">
        <f t="shared" si="148"/>
        <v>0</v>
      </c>
      <c r="AE53" s="249">
        <f t="shared" si="149"/>
        <v>0</v>
      </c>
      <c r="AF53" s="249">
        <f t="shared" si="150"/>
        <v>0</v>
      </c>
      <c r="AG53" s="249">
        <f t="shared" si="151"/>
        <v>0</v>
      </c>
      <c r="AH53" s="250" t="str">
        <f t="shared" si="285"/>
        <v/>
      </c>
      <c r="AI53" s="251" t="str">
        <f t="shared" si="281"/>
        <v/>
      </c>
      <c r="AJ53" s="249">
        <f t="shared" si="152"/>
        <v>1</v>
      </c>
      <c r="AK53" s="249">
        <f t="shared" si="153"/>
        <v>0</v>
      </c>
      <c r="AL53" s="249"/>
      <c r="AM53" s="251"/>
      <c r="AN53" s="237"/>
      <c r="AO53" s="250">
        <f t="shared" si="154"/>
        <v>0</v>
      </c>
      <c r="AP53" s="250">
        <f t="shared" si="155"/>
        <v>0</v>
      </c>
      <c r="AQ53" s="249">
        <f t="shared" si="156"/>
        <v>0</v>
      </c>
      <c r="AR53" s="249">
        <f t="shared" si="157"/>
        <v>0</v>
      </c>
      <c r="AS53" s="249">
        <f t="shared" si="158"/>
        <v>0</v>
      </c>
      <c r="AT53" s="249">
        <f t="shared" si="159"/>
        <v>0</v>
      </c>
      <c r="AU53" s="250">
        <f t="shared" si="282"/>
        <v>0</v>
      </c>
      <c r="AV53" s="249">
        <f t="shared" si="160"/>
        <v>0</v>
      </c>
      <c r="AW53" s="249">
        <f t="shared" si="161"/>
        <v>0</v>
      </c>
      <c r="AX53" s="249">
        <f t="shared" si="162"/>
        <v>0</v>
      </c>
      <c r="AY53" s="251">
        <f t="shared" si="163"/>
        <v>0</v>
      </c>
      <c r="AZ53" s="249">
        <f t="shared" si="164"/>
        <v>0</v>
      </c>
      <c r="BA53" s="250">
        <f t="shared" si="165"/>
        <v>0</v>
      </c>
      <c r="BB53" s="249">
        <f t="shared" si="166"/>
        <v>0</v>
      </c>
      <c r="BC53" s="249">
        <f t="shared" si="167"/>
        <v>0</v>
      </c>
      <c r="BD53" s="249">
        <f t="shared" si="168"/>
        <v>0</v>
      </c>
      <c r="BE53" s="249">
        <f t="shared" si="283"/>
        <v>0</v>
      </c>
      <c r="BF53" s="250">
        <f t="shared" si="169"/>
        <v>0</v>
      </c>
      <c r="BG53" s="249">
        <f t="shared" si="170"/>
        <v>0</v>
      </c>
      <c r="BH53" s="249">
        <f t="shared" si="171"/>
        <v>0</v>
      </c>
      <c r="BI53" s="249">
        <f t="shared" si="172"/>
        <v>0</v>
      </c>
      <c r="BJ53" s="249">
        <f t="shared" si="173"/>
        <v>0</v>
      </c>
      <c r="BK53" s="250">
        <f t="shared" si="174"/>
        <v>0</v>
      </c>
      <c r="BL53" s="249">
        <f t="shared" si="175"/>
        <v>0</v>
      </c>
      <c r="BM53" s="249">
        <f t="shared" si="176"/>
        <v>0</v>
      </c>
      <c r="BN53" s="250">
        <f t="shared" si="177"/>
        <v>0</v>
      </c>
      <c r="BO53" s="249">
        <f t="shared" si="284"/>
        <v>0</v>
      </c>
      <c r="BP53" s="249">
        <f t="shared" si="178"/>
        <v>0</v>
      </c>
      <c r="BQ53" s="250">
        <f t="shared" si="179"/>
        <v>0</v>
      </c>
      <c r="BR53" s="249">
        <f t="shared" si="180"/>
        <v>0</v>
      </c>
      <c r="BS53" s="249">
        <f t="shared" si="181"/>
        <v>0</v>
      </c>
      <c r="BT53" s="250">
        <f t="shared" si="182"/>
        <v>0</v>
      </c>
      <c r="BU53" s="249">
        <f t="shared" si="183"/>
        <v>0</v>
      </c>
      <c r="BV53" s="251">
        <f t="shared" si="184"/>
        <v>0</v>
      </c>
      <c r="BW53" s="249">
        <f t="shared" si="185"/>
        <v>0</v>
      </c>
      <c r="BX53" s="249">
        <f t="shared" si="186"/>
        <v>0</v>
      </c>
      <c r="BY53" s="249">
        <f t="shared" si="187"/>
        <v>0</v>
      </c>
      <c r="BZ53" s="249">
        <f t="shared" si="188"/>
        <v>0</v>
      </c>
      <c r="CA53" s="249">
        <f t="shared" si="189"/>
        <v>0</v>
      </c>
      <c r="CB53" s="250">
        <f t="shared" si="190"/>
        <v>0</v>
      </c>
      <c r="CC53" s="249">
        <f t="shared" si="191"/>
        <v>0</v>
      </c>
      <c r="CD53" s="249">
        <f t="shared" si="192"/>
        <v>0</v>
      </c>
      <c r="CE53" s="249">
        <f t="shared" si="193"/>
        <v>0</v>
      </c>
      <c r="CF53" s="249">
        <f t="shared" si="194"/>
        <v>0</v>
      </c>
      <c r="CG53" s="250">
        <f t="shared" si="195"/>
        <v>0</v>
      </c>
      <c r="CH53" s="249">
        <f t="shared" si="196"/>
        <v>0</v>
      </c>
      <c r="CI53" s="249">
        <f t="shared" si="197"/>
        <v>0</v>
      </c>
      <c r="CJ53" s="249">
        <f t="shared" si="198"/>
        <v>0</v>
      </c>
      <c r="CK53" s="249">
        <f t="shared" si="199"/>
        <v>0</v>
      </c>
      <c r="CL53" s="250">
        <f t="shared" si="200"/>
        <v>0</v>
      </c>
      <c r="CM53" s="249">
        <f t="shared" si="201"/>
        <v>0</v>
      </c>
      <c r="CN53" s="249">
        <f t="shared" si="202"/>
        <v>0</v>
      </c>
      <c r="CO53" s="249">
        <f t="shared" si="203"/>
        <v>0</v>
      </c>
      <c r="CP53" s="249">
        <f t="shared" si="204"/>
        <v>0</v>
      </c>
      <c r="CQ53" s="250">
        <f t="shared" si="205"/>
        <v>0</v>
      </c>
      <c r="CR53" s="249">
        <f t="shared" si="206"/>
        <v>0</v>
      </c>
      <c r="CS53" s="249">
        <f t="shared" si="207"/>
        <v>0</v>
      </c>
      <c r="CT53" s="250">
        <f t="shared" si="208"/>
        <v>0</v>
      </c>
      <c r="CU53" s="249">
        <f t="shared" si="209"/>
        <v>0</v>
      </c>
      <c r="CV53" s="249">
        <f t="shared" si="210"/>
        <v>0</v>
      </c>
      <c r="CW53" s="250">
        <f t="shared" si="211"/>
        <v>0</v>
      </c>
      <c r="CX53" s="249">
        <f t="shared" si="212"/>
        <v>0</v>
      </c>
      <c r="CY53" s="249">
        <f t="shared" si="213"/>
        <v>0</v>
      </c>
      <c r="CZ53" s="250">
        <f t="shared" si="214"/>
        <v>0</v>
      </c>
      <c r="DA53" s="249">
        <f t="shared" si="215"/>
        <v>0</v>
      </c>
      <c r="DB53" s="249">
        <f t="shared" si="216"/>
        <v>0</v>
      </c>
      <c r="DC53" s="250">
        <f t="shared" si="217"/>
        <v>0</v>
      </c>
      <c r="DD53" s="249">
        <f t="shared" si="218"/>
        <v>0</v>
      </c>
      <c r="DE53" s="249">
        <f t="shared" si="219"/>
        <v>0</v>
      </c>
      <c r="DF53" s="249">
        <f t="shared" si="220"/>
        <v>0</v>
      </c>
      <c r="DG53" s="249">
        <f t="shared" si="221"/>
        <v>0</v>
      </c>
      <c r="DH53" s="250">
        <f t="shared" si="222"/>
        <v>0</v>
      </c>
      <c r="DI53" s="249">
        <f t="shared" si="223"/>
        <v>0</v>
      </c>
      <c r="DJ53" s="249">
        <f t="shared" si="224"/>
        <v>0</v>
      </c>
      <c r="DK53" s="249">
        <f t="shared" si="225"/>
        <v>0</v>
      </c>
      <c r="DL53" s="249">
        <f t="shared" si="226"/>
        <v>0</v>
      </c>
      <c r="DM53" s="250">
        <f t="shared" si="227"/>
        <v>0</v>
      </c>
      <c r="DN53" s="249">
        <f t="shared" si="228"/>
        <v>0</v>
      </c>
      <c r="DO53" s="249">
        <f t="shared" si="229"/>
        <v>0</v>
      </c>
      <c r="DP53" s="249">
        <f t="shared" si="230"/>
        <v>0</v>
      </c>
      <c r="DQ53" s="249">
        <f t="shared" si="231"/>
        <v>0</v>
      </c>
      <c r="DR53" s="250">
        <f t="shared" si="232"/>
        <v>0</v>
      </c>
      <c r="DS53" s="249">
        <f t="shared" si="233"/>
        <v>0</v>
      </c>
      <c r="DT53" s="249">
        <f t="shared" si="234"/>
        <v>0</v>
      </c>
      <c r="DU53" s="249">
        <f t="shared" si="235"/>
        <v>0</v>
      </c>
      <c r="DV53" s="249">
        <f t="shared" si="236"/>
        <v>0</v>
      </c>
      <c r="DW53" s="250">
        <f t="shared" si="237"/>
        <v>0</v>
      </c>
      <c r="DX53" s="249">
        <f t="shared" si="238"/>
        <v>0</v>
      </c>
      <c r="DY53" s="249">
        <f t="shared" si="239"/>
        <v>0</v>
      </c>
      <c r="DZ53" s="250">
        <f t="shared" si="240"/>
        <v>0</v>
      </c>
      <c r="EA53" s="249">
        <f t="shared" si="241"/>
        <v>0</v>
      </c>
      <c r="EB53" s="249">
        <f t="shared" si="242"/>
        <v>0</v>
      </c>
      <c r="EC53" s="250">
        <f t="shared" si="243"/>
        <v>0</v>
      </c>
      <c r="ED53" s="249">
        <f t="shared" si="244"/>
        <v>0</v>
      </c>
      <c r="EE53" s="249">
        <f t="shared" si="245"/>
        <v>0</v>
      </c>
      <c r="EF53" s="250">
        <f t="shared" si="246"/>
        <v>0</v>
      </c>
      <c r="EG53" s="249">
        <f t="shared" si="247"/>
        <v>0</v>
      </c>
      <c r="EH53" s="249">
        <f t="shared" si="248"/>
        <v>0</v>
      </c>
      <c r="EI53" s="250">
        <f t="shared" si="249"/>
        <v>0</v>
      </c>
      <c r="EJ53" s="249">
        <f t="shared" si="250"/>
        <v>0</v>
      </c>
      <c r="EK53" s="249">
        <f t="shared" si="251"/>
        <v>0</v>
      </c>
      <c r="EL53" s="249">
        <f t="shared" si="252"/>
        <v>0</v>
      </c>
      <c r="EM53" s="249">
        <f t="shared" si="253"/>
        <v>0</v>
      </c>
      <c r="EN53" s="250">
        <f t="shared" si="254"/>
        <v>0</v>
      </c>
      <c r="EO53" s="249">
        <f t="shared" si="255"/>
        <v>0</v>
      </c>
      <c r="EP53" s="249">
        <f t="shared" si="256"/>
        <v>0</v>
      </c>
      <c r="EQ53" s="249">
        <f t="shared" si="257"/>
        <v>0</v>
      </c>
      <c r="ER53" s="249">
        <f t="shared" si="258"/>
        <v>0</v>
      </c>
      <c r="ES53" s="250">
        <f t="shared" si="259"/>
        <v>0</v>
      </c>
      <c r="ET53" s="249">
        <f t="shared" si="260"/>
        <v>0</v>
      </c>
      <c r="EU53" s="249">
        <f t="shared" si="261"/>
        <v>0</v>
      </c>
      <c r="EV53" s="249">
        <f t="shared" si="262"/>
        <v>0</v>
      </c>
      <c r="EW53" s="249">
        <f t="shared" si="263"/>
        <v>0</v>
      </c>
      <c r="EX53" s="250">
        <f t="shared" si="264"/>
        <v>0</v>
      </c>
      <c r="EY53" s="249">
        <f t="shared" si="265"/>
        <v>0</v>
      </c>
      <c r="EZ53" s="249">
        <f t="shared" si="266"/>
        <v>0</v>
      </c>
      <c r="FA53" s="249">
        <f t="shared" si="267"/>
        <v>0</v>
      </c>
      <c r="FB53" s="249">
        <f t="shared" si="268"/>
        <v>0</v>
      </c>
      <c r="FC53" s="250">
        <f t="shared" si="269"/>
        <v>0</v>
      </c>
      <c r="FD53" s="249">
        <f t="shared" si="270"/>
        <v>0</v>
      </c>
      <c r="FE53" s="249">
        <f t="shared" si="271"/>
        <v>0</v>
      </c>
      <c r="FF53" s="250">
        <f t="shared" si="272"/>
        <v>0</v>
      </c>
      <c r="FG53" s="249">
        <f t="shared" si="273"/>
        <v>0</v>
      </c>
      <c r="FH53" s="249">
        <f t="shared" si="274"/>
        <v>0</v>
      </c>
      <c r="FI53" s="250">
        <f t="shared" si="275"/>
        <v>0</v>
      </c>
      <c r="FJ53" s="249">
        <f t="shared" si="276"/>
        <v>0</v>
      </c>
      <c r="FK53" s="249">
        <f t="shared" si="277"/>
        <v>0</v>
      </c>
      <c r="FL53" s="250">
        <f t="shared" si="278"/>
        <v>0</v>
      </c>
      <c r="FM53" s="249">
        <f t="shared" si="279"/>
        <v>0</v>
      </c>
      <c r="FN53" s="251">
        <f t="shared" si="280"/>
        <v>0</v>
      </c>
    </row>
    <row r="54" spans="1:170" ht="13" x14ac:dyDescent="0.25">
      <c r="A54" s="445"/>
      <c r="B54" s="711" t="s">
        <v>58</v>
      </c>
      <c r="C54" s="238" t="s">
        <v>184</v>
      </c>
      <c r="D54" s="239">
        <f>D28+SUM(DR17:DR63)</f>
        <v>0</v>
      </c>
      <c r="E54" s="239">
        <f>E28+SUM(DH17:DH63)</f>
        <v>0</v>
      </c>
      <c r="F54" s="241"/>
      <c r="G54" s="242"/>
      <c r="H54" s="246">
        <f>H28+SUM(DM17:DM63)</f>
        <v>0</v>
      </c>
      <c r="I54" s="280">
        <f>I28+SUM(DC17:DC63)</f>
        <v>0</v>
      </c>
      <c r="J54" s="239">
        <f>J28+SUM(EF17:EF63)</f>
        <v>0</v>
      </c>
      <c r="K54" s="245">
        <f>K28+SUM(DZ17:DZ63)</f>
        <v>0</v>
      </c>
      <c r="L54" s="246">
        <f>L28+SUM(EC17:EC63)</f>
        <v>0</v>
      </c>
      <c r="M54" s="244">
        <f>M28+SUM(DW17:DW63)</f>
        <v>0</v>
      </c>
      <c r="N54" s="445"/>
      <c r="O54" s="45"/>
      <c r="P54" s="1"/>
      <c r="Q54" s="2"/>
      <c r="R54" s="13"/>
      <c r="S54" s="320"/>
      <c r="T54" s="321"/>
      <c r="U54" s="322"/>
      <c r="V54" s="323"/>
      <c r="W54" s="233" t="str">
        <f t="shared" si="142"/>
        <v/>
      </c>
      <c r="X54" s="330"/>
      <c r="Y54" s="248">
        <f t="shared" si="143"/>
        <v>0</v>
      </c>
      <c r="Z54" s="249">
        <f t="shared" si="144"/>
        <v>0</v>
      </c>
      <c r="AA54" s="249">
        <f t="shared" si="145"/>
        <v>0</v>
      </c>
      <c r="AB54" s="249">
        <f t="shared" si="146"/>
        <v>0</v>
      </c>
      <c r="AC54" s="249">
        <f t="shared" si="147"/>
        <v>0</v>
      </c>
      <c r="AD54" s="249">
        <f t="shared" si="148"/>
        <v>0</v>
      </c>
      <c r="AE54" s="249">
        <f t="shared" si="149"/>
        <v>0</v>
      </c>
      <c r="AF54" s="249">
        <f t="shared" si="150"/>
        <v>0</v>
      </c>
      <c r="AG54" s="249">
        <f t="shared" si="151"/>
        <v>0</v>
      </c>
      <c r="AH54" s="250" t="str">
        <f t="shared" si="285"/>
        <v/>
      </c>
      <c r="AI54" s="251" t="str">
        <f t="shared" si="281"/>
        <v/>
      </c>
      <c r="AJ54" s="249">
        <f t="shared" si="152"/>
        <v>1</v>
      </c>
      <c r="AK54" s="249">
        <f t="shared" si="153"/>
        <v>0</v>
      </c>
      <c r="AL54" s="249"/>
      <c r="AM54" s="251"/>
      <c r="AN54" s="237"/>
      <c r="AO54" s="250">
        <f t="shared" si="154"/>
        <v>0</v>
      </c>
      <c r="AP54" s="250">
        <f t="shared" si="155"/>
        <v>0</v>
      </c>
      <c r="AQ54" s="249">
        <f t="shared" si="156"/>
        <v>0</v>
      </c>
      <c r="AR54" s="249">
        <f t="shared" si="157"/>
        <v>0</v>
      </c>
      <c r="AS54" s="249">
        <f t="shared" si="158"/>
        <v>0</v>
      </c>
      <c r="AT54" s="249">
        <f t="shared" si="159"/>
        <v>0</v>
      </c>
      <c r="AU54" s="250">
        <f t="shared" si="282"/>
        <v>0</v>
      </c>
      <c r="AV54" s="249">
        <f t="shared" si="160"/>
        <v>0</v>
      </c>
      <c r="AW54" s="249">
        <f t="shared" si="161"/>
        <v>0</v>
      </c>
      <c r="AX54" s="249">
        <f t="shared" si="162"/>
        <v>0</v>
      </c>
      <c r="AY54" s="251">
        <f t="shared" si="163"/>
        <v>0</v>
      </c>
      <c r="AZ54" s="249">
        <f t="shared" si="164"/>
        <v>0</v>
      </c>
      <c r="BA54" s="250">
        <f t="shared" si="165"/>
        <v>0</v>
      </c>
      <c r="BB54" s="249">
        <f t="shared" si="166"/>
        <v>0</v>
      </c>
      <c r="BC54" s="249">
        <f t="shared" si="167"/>
        <v>0</v>
      </c>
      <c r="BD54" s="249">
        <f t="shared" si="168"/>
        <v>0</v>
      </c>
      <c r="BE54" s="249">
        <f t="shared" si="283"/>
        <v>0</v>
      </c>
      <c r="BF54" s="250">
        <f t="shared" si="169"/>
        <v>0</v>
      </c>
      <c r="BG54" s="249">
        <f t="shared" si="170"/>
        <v>0</v>
      </c>
      <c r="BH54" s="249">
        <f t="shared" si="171"/>
        <v>0</v>
      </c>
      <c r="BI54" s="249">
        <f t="shared" si="172"/>
        <v>0</v>
      </c>
      <c r="BJ54" s="249">
        <f t="shared" si="173"/>
        <v>0</v>
      </c>
      <c r="BK54" s="250">
        <f t="shared" si="174"/>
        <v>0</v>
      </c>
      <c r="BL54" s="249">
        <f t="shared" si="175"/>
        <v>0</v>
      </c>
      <c r="BM54" s="249">
        <f t="shared" si="176"/>
        <v>0</v>
      </c>
      <c r="BN54" s="250">
        <f t="shared" si="177"/>
        <v>0</v>
      </c>
      <c r="BO54" s="249">
        <f t="shared" si="284"/>
        <v>0</v>
      </c>
      <c r="BP54" s="249">
        <f t="shared" si="178"/>
        <v>0</v>
      </c>
      <c r="BQ54" s="250">
        <f t="shared" si="179"/>
        <v>0</v>
      </c>
      <c r="BR54" s="249">
        <f t="shared" si="180"/>
        <v>0</v>
      </c>
      <c r="BS54" s="249">
        <f t="shared" si="181"/>
        <v>0</v>
      </c>
      <c r="BT54" s="250">
        <f t="shared" si="182"/>
        <v>0</v>
      </c>
      <c r="BU54" s="249">
        <f t="shared" si="183"/>
        <v>0</v>
      </c>
      <c r="BV54" s="251">
        <f t="shared" si="184"/>
        <v>0</v>
      </c>
      <c r="BW54" s="249">
        <f t="shared" si="185"/>
        <v>0</v>
      </c>
      <c r="BX54" s="249">
        <f t="shared" si="186"/>
        <v>0</v>
      </c>
      <c r="BY54" s="249">
        <f t="shared" si="187"/>
        <v>0</v>
      </c>
      <c r="BZ54" s="249">
        <f t="shared" si="188"/>
        <v>0</v>
      </c>
      <c r="CA54" s="249">
        <f t="shared" si="189"/>
        <v>0</v>
      </c>
      <c r="CB54" s="250">
        <f t="shared" si="190"/>
        <v>0</v>
      </c>
      <c r="CC54" s="249">
        <f t="shared" si="191"/>
        <v>0</v>
      </c>
      <c r="CD54" s="249">
        <f t="shared" si="192"/>
        <v>0</v>
      </c>
      <c r="CE54" s="249">
        <f t="shared" si="193"/>
        <v>0</v>
      </c>
      <c r="CF54" s="249">
        <f t="shared" si="194"/>
        <v>0</v>
      </c>
      <c r="CG54" s="250">
        <f t="shared" si="195"/>
        <v>0</v>
      </c>
      <c r="CH54" s="249">
        <f t="shared" si="196"/>
        <v>0</v>
      </c>
      <c r="CI54" s="249">
        <f t="shared" si="197"/>
        <v>0</v>
      </c>
      <c r="CJ54" s="249">
        <f t="shared" si="198"/>
        <v>0</v>
      </c>
      <c r="CK54" s="249">
        <f t="shared" si="199"/>
        <v>0</v>
      </c>
      <c r="CL54" s="250">
        <f t="shared" si="200"/>
        <v>0</v>
      </c>
      <c r="CM54" s="249">
        <f t="shared" si="201"/>
        <v>0</v>
      </c>
      <c r="CN54" s="249">
        <f t="shared" si="202"/>
        <v>0</v>
      </c>
      <c r="CO54" s="249">
        <f t="shared" si="203"/>
        <v>0</v>
      </c>
      <c r="CP54" s="249">
        <f t="shared" si="204"/>
        <v>0</v>
      </c>
      <c r="CQ54" s="250">
        <f t="shared" si="205"/>
        <v>0</v>
      </c>
      <c r="CR54" s="249">
        <f t="shared" si="206"/>
        <v>0</v>
      </c>
      <c r="CS54" s="249">
        <f t="shared" si="207"/>
        <v>0</v>
      </c>
      <c r="CT54" s="250">
        <f t="shared" si="208"/>
        <v>0</v>
      </c>
      <c r="CU54" s="249">
        <f t="shared" si="209"/>
        <v>0</v>
      </c>
      <c r="CV54" s="249">
        <f t="shared" si="210"/>
        <v>0</v>
      </c>
      <c r="CW54" s="250">
        <f t="shared" si="211"/>
        <v>0</v>
      </c>
      <c r="CX54" s="249">
        <f t="shared" si="212"/>
        <v>0</v>
      </c>
      <c r="CY54" s="249">
        <f t="shared" si="213"/>
        <v>0</v>
      </c>
      <c r="CZ54" s="250">
        <f t="shared" si="214"/>
        <v>0</v>
      </c>
      <c r="DA54" s="249">
        <f t="shared" si="215"/>
        <v>0</v>
      </c>
      <c r="DB54" s="249">
        <f t="shared" si="216"/>
        <v>0</v>
      </c>
      <c r="DC54" s="250">
        <f t="shared" si="217"/>
        <v>0</v>
      </c>
      <c r="DD54" s="249">
        <f t="shared" si="218"/>
        <v>0</v>
      </c>
      <c r="DE54" s="249">
        <f t="shared" si="219"/>
        <v>0</v>
      </c>
      <c r="DF54" s="249">
        <f t="shared" si="220"/>
        <v>0</v>
      </c>
      <c r="DG54" s="249">
        <f t="shared" si="221"/>
        <v>0</v>
      </c>
      <c r="DH54" s="250">
        <f t="shared" si="222"/>
        <v>0</v>
      </c>
      <c r="DI54" s="249">
        <f t="shared" si="223"/>
        <v>0</v>
      </c>
      <c r="DJ54" s="249">
        <f t="shared" si="224"/>
        <v>0</v>
      </c>
      <c r="DK54" s="249">
        <f t="shared" si="225"/>
        <v>0</v>
      </c>
      <c r="DL54" s="249">
        <f t="shared" si="226"/>
        <v>0</v>
      </c>
      <c r="DM54" s="250">
        <f t="shared" si="227"/>
        <v>0</v>
      </c>
      <c r="DN54" s="249">
        <f t="shared" si="228"/>
        <v>0</v>
      </c>
      <c r="DO54" s="249">
        <f t="shared" si="229"/>
        <v>0</v>
      </c>
      <c r="DP54" s="249">
        <f t="shared" si="230"/>
        <v>0</v>
      </c>
      <c r="DQ54" s="249">
        <f t="shared" si="231"/>
        <v>0</v>
      </c>
      <c r="DR54" s="250">
        <f t="shared" si="232"/>
        <v>0</v>
      </c>
      <c r="DS54" s="249">
        <f t="shared" si="233"/>
        <v>0</v>
      </c>
      <c r="DT54" s="249">
        <f t="shared" si="234"/>
        <v>0</v>
      </c>
      <c r="DU54" s="249">
        <f t="shared" si="235"/>
        <v>0</v>
      </c>
      <c r="DV54" s="249">
        <f t="shared" si="236"/>
        <v>0</v>
      </c>
      <c r="DW54" s="250">
        <f t="shared" si="237"/>
        <v>0</v>
      </c>
      <c r="DX54" s="249">
        <f t="shared" si="238"/>
        <v>0</v>
      </c>
      <c r="DY54" s="249">
        <f t="shared" si="239"/>
        <v>0</v>
      </c>
      <c r="DZ54" s="250">
        <f t="shared" si="240"/>
        <v>0</v>
      </c>
      <c r="EA54" s="249">
        <f t="shared" si="241"/>
        <v>0</v>
      </c>
      <c r="EB54" s="249">
        <f t="shared" si="242"/>
        <v>0</v>
      </c>
      <c r="EC54" s="250">
        <f t="shared" si="243"/>
        <v>0</v>
      </c>
      <c r="ED54" s="249">
        <f t="shared" si="244"/>
        <v>0</v>
      </c>
      <c r="EE54" s="249">
        <f t="shared" si="245"/>
        <v>0</v>
      </c>
      <c r="EF54" s="250">
        <f t="shared" si="246"/>
        <v>0</v>
      </c>
      <c r="EG54" s="249">
        <f t="shared" si="247"/>
        <v>0</v>
      </c>
      <c r="EH54" s="249">
        <f t="shared" si="248"/>
        <v>0</v>
      </c>
      <c r="EI54" s="250">
        <f t="shared" si="249"/>
        <v>0</v>
      </c>
      <c r="EJ54" s="249">
        <f t="shared" si="250"/>
        <v>0</v>
      </c>
      <c r="EK54" s="249">
        <f t="shared" si="251"/>
        <v>0</v>
      </c>
      <c r="EL54" s="249">
        <f t="shared" si="252"/>
        <v>0</v>
      </c>
      <c r="EM54" s="249">
        <f t="shared" si="253"/>
        <v>0</v>
      </c>
      <c r="EN54" s="250">
        <f t="shared" si="254"/>
        <v>0</v>
      </c>
      <c r="EO54" s="249">
        <f t="shared" si="255"/>
        <v>0</v>
      </c>
      <c r="EP54" s="249">
        <f t="shared" si="256"/>
        <v>0</v>
      </c>
      <c r="EQ54" s="249">
        <f t="shared" si="257"/>
        <v>0</v>
      </c>
      <c r="ER54" s="249">
        <f t="shared" si="258"/>
        <v>0</v>
      </c>
      <c r="ES54" s="250">
        <f t="shared" si="259"/>
        <v>0</v>
      </c>
      <c r="ET54" s="249">
        <f t="shared" si="260"/>
        <v>0</v>
      </c>
      <c r="EU54" s="249">
        <f t="shared" si="261"/>
        <v>0</v>
      </c>
      <c r="EV54" s="249">
        <f t="shared" si="262"/>
        <v>0</v>
      </c>
      <c r="EW54" s="249">
        <f t="shared" si="263"/>
        <v>0</v>
      </c>
      <c r="EX54" s="250">
        <f t="shared" si="264"/>
        <v>0</v>
      </c>
      <c r="EY54" s="249">
        <f t="shared" si="265"/>
        <v>0</v>
      </c>
      <c r="EZ54" s="249">
        <f t="shared" si="266"/>
        <v>0</v>
      </c>
      <c r="FA54" s="249">
        <f t="shared" si="267"/>
        <v>0</v>
      </c>
      <c r="FB54" s="249">
        <f t="shared" si="268"/>
        <v>0</v>
      </c>
      <c r="FC54" s="250">
        <f t="shared" si="269"/>
        <v>0</v>
      </c>
      <c r="FD54" s="249">
        <f t="shared" si="270"/>
        <v>0</v>
      </c>
      <c r="FE54" s="249">
        <f t="shared" si="271"/>
        <v>0</v>
      </c>
      <c r="FF54" s="250">
        <f t="shared" si="272"/>
        <v>0</v>
      </c>
      <c r="FG54" s="249">
        <f t="shared" si="273"/>
        <v>0</v>
      </c>
      <c r="FH54" s="249">
        <f t="shared" si="274"/>
        <v>0</v>
      </c>
      <c r="FI54" s="250">
        <f t="shared" si="275"/>
        <v>0</v>
      </c>
      <c r="FJ54" s="249">
        <f t="shared" si="276"/>
        <v>0</v>
      </c>
      <c r="FK54" s="249">
        <f t="shared" si="277"/>
        <v>0</v>
      </c>
      <c r="FL54" s="250">
        <f t="shared" si="278"/>
        <v>0</v>
      </c>
      <c r="FM54" s="249">
        <f t="shared" si="279"/>
        <v>0</v>
      </c>
      <c r="FN54" s="251">
        <f t="shared" si="280"/>
        <v>0</v>
      </c>
    </row>
    <row r="55" spans="1:170" ht="13" x14ac:dyDescent="0.25">
      <c r="A55" s="445"/>
      <c r="B55" s="712"/>
      <c r="C55" s="252" t="s">
        <v>185</v>
      </c>
      <c r="D55" s="253">
        <f>D29+SUM(DS17:DS63)</f>
        <v>0</v>
      </c>
      <c r="E55" s="253">
        <f>E29+SUM(DI17:DI63)</f>
        <v>0</v>
      </c>
      <c r="F55" s="255"/>
      <c r="G55" s="256"/>
      <c r="H55" s="260">
        <f>H29+SUM(DN17:DN63)</f>
        <v>0</v>
      </c>
      <c r="I55" s="283">
        <f>I29+SUM(DD17:DD63)</f>
        <v>0</v>
      </c>
      <c r="J55" s="253">
        <f>J29+SUM(EG17:EG63)</f>
        <v>0</v>
      </c>
      <c r="K55" s="259">
        <f>K29+SUM(EA17:EA63)</f>
        <v>0</v>
      </c>
      <c r="L55" s="260">
        <f>L29+SUM(ED17:ED63)</f>
        <v>0</v>
      </c>
      <c r="M55" s="258">
        <f>M29+SUM(DX17:DX63)</f>
        <v>0</v>
      </c>
      <c r="N55" s="445"/>
      <c r="O55" s="45"/>
      <c r="P55" s="1"/>
      <c r="Q55" s="2"/>
      <c r="R55" s="13"/>
      <c r="S55" s="320"/>
      <c r="T55" s="321"/>
      <c r="U55" s="322"/>
      <c r="V55" s="323"/>
      <c r="W55" s="233" t="str">
        <f t="shared" si="142"/>
        <v/>
      </c>
      <c r="X55" s="330"/>
      <c r="Y55" s="248">
        <f t="shared" si="143"/>
        <v>0</v>
      </c>
      <c r="Z55" s="249">
        <f t="shared" si="144"/>
        <v>0</v>
      </c>
      <c r="AA55" s="249">
        <f t="shared" si="145"/>
        <v>0</v>
      </c>
      <c r="AB55" s="249">
        <f t="shared" si="146"/>
        <v>0</v>
      </c>
      <c r="AC55" s="249">
        <f t="shared" si="147"/>
        <v>0</v>
      </c>
      <c r="AD55" s="249">
        <f t="shared" si="148"/>
        <v>0</v>
      </c>
      <c r="AE55" s="249">
        <f t="shared" si="149"/>
        <v>0</v>
      </c>
      <c r="AF55" s="249">
        <f t="shared" si="150"/>
        <v>0</v>
      </c>
      <c r="AG55" s="249">
        <f t="shared" si="151"/>
        <v>0</v>
      </c>
      <c r="AH55" s="250" t="str">
        <f t="shared" si="285"/>
        <v/>
      </c>
      <c r="AI55" s="251" t="str">
        <f t="shared" si="281"/>
        <v/>
      </c>
      <c r="AJ55" s="249">
        <f t="shared" si="152"/>
        <v>1</v>
      </c>
      <c r="AK55" s="249">
        <f t="shared" si="153"/>
        <v>0</v>
      </c>
      <c r="AL55" s="249"/>
      <c r="AM55" s="251"/>
      <c r="AN55" s="237"/>
      <c r="AO55" s="250">
        <f t="shared" si="154"/>
        <v>0</v>
      </c>
      <c r="AP55" s="250">
        <f t="shared" si="155"/>
        <v>0</v>
      </c>
      <c r="AQ55" s="249">
        <f t="shared" si="156"/>
        <v>0</v>
      </c>
      <c r="AR55" s="249">
        <f t="shared" si="157"/>
        <v>0</v>
      </c>
      <c r="AS55" s="249">
        <f t="shared" si="158"/>
        <v>0</v>
      </c>
      <c r="AT55" s="249">
        <f t="shared" si="159"/>
        <v>0</v>
      </c>
      <c r="AU55" s="250">
        <f t="shared" si="282"/>
        <v>0</v>
      </c>
      <c r="AV55" s="249">
        <f t="shared" si="160"/>
        <v>0</v>
      </c>
      <c r="AW55" s="249">
        <f t="shared" si="161"/>
        <v>0</v>
      </c>
      <c r="AX55" s="249">
        <f t="shared" si="162"/>
        <v>0</v>
      </c>
      <c r="AY55" s="251">
        <f t="shared" si="163"/>
        <v>0</v>
      </c>
      <c r="AZ55" s="249">
        <f t="shared" si="164"/>
        <v>0</v>
      </c>
      <c r="BA55" s="250">
        <f t="shared" si="165"/>
        <v>0</v>
      </c>
      <c r="BB55" s="249">
        <f t="shared" si="166"/>
        <v>0</v>
      </c>
      <c r="BC55" s="249">
        <f t="shared" si="167"/>
        <v>0</v>
      </c>
      <c r="BD55" s="249">
        <f t="shared" si="168"/>
        <v>0</v>
      </c>
      <c r="BE55" s="249">
        <f t="shared" si="283"/>
        <v>0</v>
      </c>
      <c r="BF55" s="250">
        <f t="shared" si="169"/>
        <v>0</v>
      </c>
      <c r="BG55" s="249">
        <f t="shared" si="170"/>
        <v>0</v>
      </c>
      <c r="BH55" s="249">
        <f t="shared" si="171"/>
        <v>0</v>
      </c>
      <c r="BI55" s="249">
        <f t="shared" si="172"/>
        <v>0</v>
      </c>
      <c r="BJ55" s="249">
        <f t="shared" si="173"/>
        <v>0</v>
      </c>
      <c r="BK55" s="250">
        <f t="shared" si="174"/>
        <v>0</v>
      </c>
      <c r="BL55" s="249">
        <f t="shared" si="175"/>
        <v>0</v>
      </c>
      <c r="BM55" s="249">
        <f t="shared" si="176"/>
        <v>0</v>
      </c>
      <c r="BN55" s="250">
        <f t="shared" si="177"/>
        <v>0</v>
      </c>
      <c r="BO55" s="249">
        <f t="shared" si="284"/>
        <v>0</v>
      </c>
      <c r="BP55" s="249">
        <f t="shared" si="178"/>
        <v>0</v>
      </c>
      <c r="BQ55" s="250">
        <f t="shared" si="179"/>
        <v>0</v>
      </c>
      <c r="BR55" s="249">
        <f t="shared" si="180"/>
        <v>0</v>
      </c>
      <c r="BS55" s="249">
        <f t="shared" si="181"/>
        <v>0</v>
      </c>
      <c r="BT55" s="250">
        <f t="shared" si="182"/>
        <v>0</v>
      </c>
      <c r="BU55" s="249">
        <f t="shared" si="183"/>
        <v>0</v>
      </c>
      <c r="BV55" s="251">
        <f t="shared" si="184"/>
        <v>0</v>
      </c>
      <c r="BW55" s="249">
        <f t="shared" si="185"/>
        <v>0</v>
      </c>
      <c r="BX55" s="249">
        <f t="shared" si="186"/>
        <v>0</v>
      </c>
      <c r="BY55" s="249">
        <f t="shared" si="187"/>
        <v>0</v>
      </c>
      <c r="BZ55" s="249">
        <f t="shared" si="188"/>
        <v>0</v>
      </c>
      <c r="CA55" s="249">
        <f t="shared" si="189"/>
        <v>0</v>
      </c>
      <c r="CB55" s="250">
        <f t="shared" si="190"/>
        <v>0</v>
      </c>
      <c r="CC55" s="249">
        <f t="shared" si="191"/>
        <v>0</v>
      </c>
      <c r="CD55" s="249">
        <f t="shared" si="192"/>
        <v>0</v>
      </c>
      <c r="CE55" s="249">
        <f t="shared" si="193"/>
        <v>0</v>
      </c>
      <c r="CF55" s="249">
        <f t="shared" si="194"/>
        <v>0</v>
      </c>
      <c r="CG55" s="250">
        <f t="shared" si="195"/>
        <v>0</v>
      </c>
      <c r="CH55" s="249">
        <f t="shared" si="196"/>
        <v>0</v>
      </c>
      <c r="CI55" s="249">
        <f t="shared" si="197"/>
        <v>0</v>
      </c>
      <c r="CJ55" s="249">
        <f t="shared" si="198"/>
        <v>0</v>
      </c>
      <c r="CK55" s="249">
        <f t="shared" si="199"/>
        <v>0</v>
      </c>
      <c r="CL55" s="250">
        <f t="shared" si="200"/>
        <v>0</v>
      </c>
      <c r="CM55" s="249">
        <f t="shared" si="201"/>
        <v>0</v>
      </c>
      <c r="CN55" s="249">
        <f t="shared" si="202"/>
        <v>0</v>
      </c>
      <c r="CO55" s="249">
        <f t="shared" si="203"/>
        <v>0</v>
      </c>
      <c r="CP55" s="249">
        <f t="shared" si="204"/>
        <v>0</v>
      </c>
      <c r="CQ55" s="250">
        <f t="shared" si="205"/>
        <v>0</v>
      </c>
      <c r="CR55" s="249">
        <f t="shared" si="206"/>
        <v>0</v>
      </c>
      <c r="CS55" s="249">
        <f t="shared" si="207"/>
        <v>0</v>
      </c>
      <c r="CT55" s="250">
        <f t="shared" si="208"/>
        <v>0</v>
      </c>
      <c r="CU55" s="249">
        <f t="shared" si="209"/>
        <v>0</v>
      </c>
      <c r="CV55" s="249">
        <f t="shared" si="210"/>
        <v>0</v>
      </c>
      <c r="CW55" s="250">
        <f t="shared" si="211"/>
        <v>0</v>
      </c>
      <c r="CX55" s="249">
        <f t="shared" si="212"/>
        <v>0</v>
      </c>
      <c r="CY55" s="249">
        <f t="shared" si="213"/>
        <v>0</v>
      </c>
      <c r="CZ55" s="250">
        <f t="shared" si="214"/>
        <v>0</v>
      </c>
      <c r="DA55" s="249">
        <f t="shared" si="215"/>
        <v>0</v>
      </c>
      <c r="DB55" s="249">
        <f t="shared" si="216"/>
        <v>0</v>
      </c>
      <c r="DC55" s="250">
        <f t="shared" si="217"/>
        <v>0</v>
      </c>
      <c r="DD55" s="249">
        <f t="shared" si="218"/>
        <v>0</v>
      </c>
      <c r="DE55" s="249">
        <f t="shared" si="219"/>
        <v>0</v>
      </c>
      <c r="DF55" s="249">
        <f t="shared" si="220"/>
        <v>0</v>
      </c>
      <c r="DG55" s="249">
        <f t="shared" si="221"/>
        <v>0</v>
      </c>
      <c r="DH55" s="250">
        <f t="shared" si="222"/>
        <v>0</v>
      </c>
      <c r="DI55" s="249">
        <f t="shared" si="223"/>
        <v>0</v>
      </c>
      <c r="DJ55" s="249">
        <f t="shared" si="224"/>
        <v>0</v>
      </c>
      <c r="DK55" s="249">
        <f t="shared" si="225"/>
        <v>0</v>
      </c>
      <c r="DL55" s="249">
        <f t="shared" si="226"/>
        <v>0</v>
      </c>
      <c r="DM55" s="250">
        <f t="shared" si="227"/>
        <v>0</v>
      </c>
      <c r="DN55" s="249">
        <f t="shared" si="228"/>
        <v>0</v>
      </c>
      <c r="DO55" s="249">
        <f t="shared" si="229"/>
        <v>0</v>
      </c>
      <c r="DP55" s="249">
        <f t="shared" si="230"/>
        <v>0</v>
      </c>
      <c r="DQ55" s="249">
        <f t="shared" si="231"/>
        <v>0</v>
      </c>
      <c r="DR55" s="250">
        <f t="shared" si="232"/>
        <v>0</v>
      </c>
      <c r="DS55" s="249">
        <f t="shared" si="233"/>
        <v>0</v>
      </c>
      <c r="DT55" s="249">
        <f t="shared" si="234"/>
        <v>0</v>
      </c>
      <c r="DU55" s="249">
        <f t="shared" si="235"/>
        <v>0</v>
      </c>
      <c r="DV55" s="249">
        <f t="shared" si="236"/>
        <v>0</v>
      </c>
      <c r="DW55" s="250">
        <f t="shared" si="237"/>
        <v>0</v>
      </c>
      <c r="DX55" s="249">
        <f t="shared" si="238"/>
        <v>0</v>
      </c>
      <c r="DY55" s="249">
        <f t="shared" si="239"/>
        <v>0</v>
      </c>
      <c r="DZ55" s="250">
        <f t="shared" si="240"/>
        <v>0</v>
      </c>
      <c r="EA55" s="249">
        <f t="shared" si="241"/>
        <v>0</v>
      </c>
      <c r="EB55" s="249">
        <f t="shared" si="242"/>
        <v>0</v>
      </c>
      <c r="EC55" s="250">
        <f t="shared" si="243"/>
        <v>0</v>
      </c>
      <c r="ED55" s="249">
        <f t="shared" si="244"/>
        <v>0</v>
      </c>
      <c r="EE55" s="249">
        <f t="shared" si="245"/>
        <v>0</v>
      </c>
      <c r="EF55" s="250">
        <f t="shared" si="246"/>
        <v>0</v>
      </c>
      <c r="EG55" s="249">
        <f t="shared" si="247"/>
        <v>0</v>
      </c>
      <c r="EH55" s="249">
        <f t="shared" si="248"/>
        <v>0</v>
      </c>
      <c r="EI55" s="250">
        <f t="shared" si="249"/>
        <v>0</v>
      </c>
      <c r="EJ55" s="249">
        <f t="shared" si="250"/>
        <v>0</v>
      </c>
      <c r="EK55" s="249">
        <f t="shared" si="251"/>
        <v>0</v>
      </c>
      <c r="EL55" s="249">
        <f t="shared" si="252"/>
        <v>0</v>
      </c>
      <c r="EM55" s="249">
        <f t="shared" si="253"/>
        <v>0</v>
      </c>
      <c r="EN55" s="250">
        <f t="shared" si="254"/>
        <v>0</v>
      </c>
      <c r="EO55" s="249">
        <f t="shared" si="255"/>
        <v>0</v>
      </c>
      <c r="EP55" s="249">
        <f t="shared" si="256"/>
        <v>0</v>
      </c>
      <c r="EQ55" s="249">
        <f t="shared" si="257"/>
        <v>0</v>
      </c>
      <c r="ER55" s="249">
        <f t="shared" si="258"/>
        <v>0</v>
      </c>
      <c r="ES55" s="250">
        <f t="shared" si="259"/>
        <v>0</v>
      </c>
      <c r="ET55" s="249">
        <f t="shared" si="260"/>
        <v>0</v>
      </c>
      <c r="EU55" s="249">
        <f t="shared" si="261"/>
        <v>0</v>
      </c>
      <c r="EV55" s="249">
        <f t="shared" si="262"/>
        <v>0</v>
      </c>
      <c r="EW55" s="249">
        <f t="shared" si="263"/>
        <v>0</v>
      </c>
      <c r="EX55" s="250">
        <f t="shared" si="264"/>
        <v>0</v>
      </c>
      <c r="EY55" s="249">
        <f t="shared" si="265"/>
        <v>0</v>
      </c>
      <c r="EZ55" s="249">
        <f t="shared" si="266"/>
        <v>0</v>
      </c>
      <c r="FA55" s="249">
        <f t="shared" si="267"/>
        <v>0</v>
      </c>
      <c r="FB55" s="249">
        <f t="shared" si="268"/>
        <v>0</v>
      </c>
      <c r="FC55" s="250">
        <f t="shared" si="269"/>
        <v>0</v>
      </c>
      <c r="FD55" s="249">
        <f t="shared" si="270"/>
        <v>0</v>
      </c>
      <c r="FE55" s="249">
        <f t="shared" si="271"/>
        <v>0</v>
      </c>
      <c r="FF55" s="250">
        <f t="shared" si="272"/>
        <v>0</v>
      </c>
      <c r="FG55" s="249">
        <f t="shared" si="273"/>
        <v>0</v>
      </c>
      <c r="FH55" s="249">
        <f t="shared" si="274"/>
        <v>0</v>
      </c>
      <c r="FI55" s="250">
        <f t="shared" si="275"/>
        <v>0</v>
      </c>
      <c r="FJ55" s="249">
        <f t="shared" si="276"/>
        <v>0</v>
      </c>
      <c r="FK55" s="249">
        <f t="shared" si="277"/>
        <v>0</v>
      </c>
      <c r="FL55" s="250">
        <f t="shared" si="278"/>
        <v>0</v>
      </c>
      <c r="FM55" s="249">
        <f t="shared" si="279"/>
        <v>0</v>
      </c>
      <c r="FN55" s="251">
        <f t="shared" si="280"/>
        <v>0</v>
      </c>
    </row>
    <row r="56" spans="1:170" ht="13" x14ac:dyDescent="0.25">
      <c r="A56" s="445"/>
      <c r="B56" s="712"/>
      <c r="C56" s="252" t="s">
        <v>10</v>
      </c>
      <c r="D56" s="253">
        <f>D30+SUM(DT17:DT63)</f>
        <v>0</v>
      </c>
      <c r="E56" s="253">
        <f>E30+SUM(DJ17:DJ63)</f>
        <v>0</v>
      </c>
      <c r="F56" s="255"/>
      <c r="G56" s="256"/>
      <c r="H56" s="260">
        <f>H30+SUM(DO17:DO63)</f>
        <v>0</v>
      </c>
      <c r="I56" s="283">
        <f>I30+SUM(DE17:DE63)</f>
        <v>0</v>
      </c>
      <c r="J56" s="253">
        <f>J30+SUM(EH17:EH63)</f>
        <v>0</v>
      </c>
      <c r="K56" s="259">
        <f>K30+SUM(EB17:EB63)</f>
        <v>0</v>
      </c>
      <c r="L56" s="260">
        <f>L30+SUM(EE17:EE63)</f>
        <v>0</v>
      </c>
      <c r="M56" s="258">
        <f>M30+SUM(DY17:DY63)</f>
        <v>0</v>
      </c>
      <c r="N56" s="445"/>
      <c r="O56" s="45"/>
      <c r="P56" s="1"/>
      <c r="Q56" s="2"/>
      <c r="R56" s="13"/>
      <c r="S56" s="320"/>
      <c r="T56" s="321"/>
      <c r="U56" s="322"/>
      <c r="V56" s="323"/>
      <c r="W56" s="233" t="str">
        <f t="shared" si="142"/>
        <v/>
      </c>
      <c r="X56" s="330"/>
      <c r="Y56" s="248">
        <f t="shared" si="143"/>
        <v>0</v>
      </c>
      <c r="Z56" s="249">
        <f t="shared" si="144"/>
        <v>0</v>
      </c>
      <c r="AA56" s="249">
        <f t="shared" si="145"/>
        <v>0</v>
      </c>
      <c r="AB56" s="249">
        <f t="shared" si="146"/>
        <v>0</v>
      </c>
      <c r="AC56" s="249">
        <f t="shared" si="147"/>
        <v>0</v>
      </c>
      <c r="AD56" s="249">
        <f t="shared" si="148"/>
        <v>0</v>
      </c>
      <c r="AE56" s="249">
        <f t="shared" si="149"/>
        <v>0</v>
      </c>
      <c r="AF56" s="249">
        <f t="shared" si="150"/>
        <v>0</v>
      </c>
      <c r="AG56" s="249">
        <f t="shared" si="151"/>
        <v>0</v>
      </c>
      <c r="AH56" s="250" t="str">
        <f t="shared" si="285"/>
        <v/>
      </c>
      <c r="AI56" s="251" t="str">
        <f t="shared" si="281"/>
        <v/>
      </c>
      <c r="AJ56" s="249">
        <f t="shared" si="152"/>
        <v>1</v>
      </c>
      <c r="AK56" s="249">
        <f t="shared" si="153"/>
        <v>0</v>
      </c>
      <c r="AL56" s="249"/>
      <c r="AM56" s="251"/>
      <c r="AN56" s="237"/>
      <c r="AO56" s="250">
        <f t="shared" si="154"/>
        <v>0</v>
      </c>
      <c r="AP56" s="250">
        <f t="shared" si="155"/>
        <v>0</v>
      </c>
      <c r="AQ56" s="249">
        <f t="shared" si="156"/>
        <v>0</v>
      </c>
      <c r="AR56" s="249">
        <f t="shared" si="157"/>
        <v>0</v>
      </c>
      <c r="AS56" s="249">
        <f t="shared" si="158"/>
        <v>0</v>
      </c>
      <c r="AT56" s="249">
        <f t="shared" si="159"/>
        <v>0</v>
      </c>
      <c r="AU56" s="250">
        <f t="shared" si="282"/>
        <v>0</v>
      </c>
      <c r="AV56" s="249">
        <f t="shared" si="160"/>
        <v>0</v>
      </c>
      <c r="AW56" s="249">
        <f t="shared" si="161"/>
        <v>0</v>
      </c>
      <c r="AX56" s="249">
        <f t="shared" si="162"/>
        <v>0</v>
      </c>
      <c r="AY56" s="251">
        <f t="shared" si="163"/>
        <v>0</v>
      </c>
      <c r="AZ56" s="249">
        <f t="shared" si="164"/>
        <v>0</v>
      </c>
      <c r="BA56" s="250">
        <f t="shared" si="165"/>
        <v>0</v>
      </c>
      <c r="BB56" s="249">
        <f t="shared" si="166"/>
        <v>0</v>
      </c>
      <c r="BC56" s="249">
        <f t="shared" si="167"/>
        <v>0</v>
      </c>
      <c r="BD56" s="249">
        <f t="shared" si="168"/>
        <v>0</v>
      </c>
      <c r="BE56" s="249">
        <f t="shared" si="283"/>
        <v>0</v>
      </c>
      <c r="BF56" s="250">
        <f t="shared" si="169"/>
        <v>0</v>
      </c>
      <c r="BG56" s="249">
        <f t="shared" si="170"/>
        <v>0</v>
      </c>
      <c r="BH56" s="249">
        <f t="shared" si="171"/>
        <v>0</v>
      </c>
      <c r="BI56" s="249">
        <f t="shared" si="172"/>
        <v>0</v>
      </c>
      <c r="BJ56" s="249">
        <f t="shared" si="173"/>
        <v>0</v>
      </c>
      <c r="BK56" s="250">
        <f t="shared" si="174"/>
        <v>0</v>
      </c>
      <c r="BL56" s="249">
        <f t="shared" si="175"/>
        <v>0</v>
      </c>
      <c r="BM56" s="249">
        <f t="shared" si="176"/>
        <v>0</v>
      </c>
      <c r="BN56" s="250">
        <f t="shared" si="177"/>
        <v>0</v>
      </c>
      <c r="BO56" s="249">
        <f t="shared" si="284"/>
        <v>0</v>
      </c>
      <c r="BP56" s="249">
        <f t="shared" si="178"/>
        <v>0</v>
      </c>
      <c r="BQ56" s="250">
        <f t="shared" si="179"/>
        <v>0</v>
      </c>
      <c r="BR56" s="249">
        <f t="shared" si="180"/>
        <v>0</v>
      </c>
      <c r="BS56" s="249">
        <f t="shared" si="181"/>
        <v>0</v>
      </c>
      <c r="BT56" s="250">
        <f t="shared" si="182"/>
        <v>0</v>
      </c>
      <c r="BU56" s="249">
        <f t="shared" si="183"/>
        <v>0</v>
      </c>
      <c r="BV56" s="251">
        <f t="shared" si="184"/>
        <v>0</v>
      </c>
      <c r="BW56" s="249">
        <f t="shared" si="185"/>
        <v>0</v>
      </c>
      <c r="BX56" s="249">
        <f t="shared" si="186"/>
        <v>0</v>
      </c>
      <c r="BY56" s="249">
        <f t="shared" si="187"/>
        <v>0</v>
      </c>
      <c r="BZ56" s="249">
        <f t="shared" si="188"/>
        <v>0</v>
      </c>
      <c r="CA56" s="249">
        <f t="shared" si="189"/>
        <v>0</v>
      </c>
      <c r="CB56" s="250">
        <f t="shared" si="190"/>
        <v>0</v>
      </c>
      <c r="CC56" s="249">
        <f t="shared" si="191"/>
        <v>0</v>
      </c>
      <c r="CD56" s="249">
        <f t="shared" si="192"/>
        <v>0</v>
      </c>
      <c r="CE56" s="249">
        <f t="shared" si="193"/>
        <v>0</v>
      </c>
      <c r="CF56" s="249">
        <f t="shared" si="194"/>
        <v>0</v>
      </c>
      <c r="CG56" s="250">
        <f t="shared" si="195"/>
        <v>0</v>
      </c>
      <c r="CH56" s="249">
        <f t="shared" si="196"/>
        <v>0</v>
      </c>
      <c r="CI56" s="249">
        <f t="shared" si="197"/>
        <v>0</v>
      </c>
      <c r="CJ56" s="249">
        <f t="shared" si="198"/>
        <v>0</v>
      </c>
      <c r="CK56" s="249">
        <f t="shared" si="199"/>
        <v>0</v>
      </c>
      <c r="CL56" s="250">
        <f t="shared" si="200"/>
        <v>0</v>
      </c>
      <c r="CM56" s="249">
        <f t="shared" si="201"/>
        <v>0</v>
      </c>
      <c r="CN56" s="249">
        <f t="shared" si="202"/>
        <v>0</v>
      </c>
      <c r="CO56" s="249">
        <f t="shared" si="203"/>
        <v>0</v>
      </c>
      <c r="CP56" s="249">
        <f t="shared" si="204"/>
        <v>0</v>
      </c>
      <c r="CQ56" s="250">
        <f t="shared" si="205"/>
        <v>0</v>
      </c>
      <c r="CR56" s="249">
        <f t="shared" si="206"/>
        <v>0</v>
      </c>
      <c r="CS56" s="249">
        <f t="shared" si="207"/>
        <v>0</v>
      </c>
      <c r="CT56" s="250">
        <f t="shared" si="208"/>
        <v>0</v>
      </c>
      <c r="CU56" s="249">
        <f t="shared" si="209"/>
        <v>0</v>
      </c>
      <c r="CV56" s="249">
        <f t="shared" si="210"/>
        <v>0</v>
      </c>
      <c r="CW56" s="250">
        <f t="shared" si="211"/>
        <v>0</v>
      </c>
      <c r="CX56" s="249">
        <f t="shared" si="212"/>
        <v>0</v>
      </c>
      <c r="CY56" s="249">
        <f t="shared" si="213"/>
        <v>0</v>
      </c>
      <c r="CZ56" s="250">
        <f t="shared" si="214"/>
        <v>0</v>
      </c>
      <c r="DA56" s="249">
        <f t="shared" si="215"/>
        <v>0</v>
      </c>
      <c r="DB56" s="249">
        <f t="shared" si="216"/>
        <v>0</v>
      </c>
      <c r="DC56" s="250">
        <f t="shared" si="217"/>
        <v>0</v>
      </c>
      <c r="DD56" s="249">
        <f t="shared" si="218"/>
        <v>0</v>
      </c>
      <c r="DE56" s="249">
        <f t="shared" si="219"/>
        <v>0</v>
      </c>
      <c r="DF56" s="249">
        <f t="shared" si="220"/>
        <v>0</v>
      </c>
      <c r="DG56" s="249">
        <f t="shared" si="221"/>
        <v>0</v>
      </c>
      <c r="DH56" s="250">
        <f t="shared" si="222"/>
        <v>0</v>
      </c>
      <c r="DI56" s="249">
        <f t="shared" si="223"/>
        <v>0</v>
      </c>
      <c r="DJ56" s="249">
        <f t="shared" si="224"/>
        <v>0</v>
      </c>
      <c r="DK56" s="249">
        <f t="shared" si="225"/>
        <v>0</v>
      </c>
      <c r="DL56" s="249">
        <f t="shared" si="226"/>
        <v>0</v>
      </c>
      <c r="DM56" s="250">
        <f t="shared" si="227"/>
        <v>0</v>
      </c>
      <c r="DN56" s="249">
        <f t="shared" si="228"/>
        <v>0</v>
      </c>
      <c r="DO56" s="249">
        <f t="shared" si="229"/>
        <v>0</v>
      </c>
      <c r="DP56" s="249">
        <f t="shared" si="230"/>
        <v>0</v>
      </c>
      <c r="DQ56" s="249">
        <f t="shared" si="231"/>
        <v>0</v>
      </c>
      <c r="DR56" s="250">
        <f t="shared" si="232"/>
        <v>0</v>
      </c>
      <c r="DS56" s="249">
        <f t="shared" si="233"/>
        <v>0</v>
      </c>
      <c r="DT56" s="249">
        <f t="shared" si="234"/>
        <v>0</v>
      </c>
      <c r="DU56" s="249">
        <f t="shared" si="235"/>
        <v>0</v>
      </c>
      <c r="DV56" s="249">
        <f t="shared" si="236"/>
        <v>0</v>
      </c>
      <c r="DW56" s="250">
        <f t="shared" si="237"/>
        <v>0</v>
      </c>
      <c r="DX56" s="249">
        <f t="shared" si="238"/>
        <v>0</v>
      </c>
      <c r="DY56" s="249">
        <f t="shared" si="239"/>
        <v>0</v>
      </c>
      <c r="DZ56" s="250">
        <f t="shared" si="240"/>
        <v>0</v>
      </c>
      <c r="EA56" s="249">
        <f t="shared" si="241"/>
        <v>0</v>
      </c>
      <c r="EB56" s="249">
        <f t="shared" si="242"/>
        <v>0</v>
      </c>
      <c r="EC56" s="250">
        <f t="shared" si="243"/>
        <v>0</v>
      </c>
      <c r="ED56" s="249">
        <f t="shared" si="244"/>
        <v>0</v>
      </c>
      <c r="EE56" s="249">
        <f t="shared" si="245"/>
        <v>0</v>
      </c>
      <c r="EF56" s="250">
        <f t="shared" si="246"/>
        <v>0</v>
      </c>
      <c r="EG56" s="249">
        <f t="shared" si="247"/>
        <v>0</v>
      </c>
      <c r="EH56" s="249">
        <f t="shared" si="248"/>
        <v>0</v>
      </c>
      <c r="EI56" s="250">
        <f t="shared" si="249"/>
        <v>0</v>
      </c>
      <c r="EJ56" s="249">
        <f t="shared" si="250"/>
        <v>0</v>
      </c>
      <c r="EK56" s="249">
        <f t="shared" si="251"/>
        <v>0</v>
      </c>
      <c r="EL56" s="249">
        <f t="shared" si="252"/>
        <v>0</v>
      </c>
      <c r="EM56" s="249">
        <f t="shared" si="253"/>
        <v>0</v>
      </c>
      <c r="EN56" s="250">
        <f t="shared" si="254"/>
        <v>0</v>
      </c>
      <c r="EO56" s="249">
        <f t="shared" si="255"/>
        <v>0</v>
      </c>
      <c r="EP56" s="249">
        <f t="shared" si="256"/>
        <v>0</v>
      </c>
      <c r="EQ56" s="249">
        <f t="shared" si="257"/>
        <v>0</v>
      </c>
      <c r="ER56" s="249">
        <f t="shared" si="258"/>
        <v>0</v>
      </c>
      <c r="ES56" s="250">
        <f t="shared" si="259"/>
        <v>0</v>
      </c>
      <c r="ET56" s="249">
        <f t="shared" si="260"/>
        <v>0</v>
      </c>
      <c r="EU56" s="249">
        <f t="shared" si="261"/>
        <v>0</v>
      </c>
      <c r="EV56" s="249">
        <f t="shared" si="262"/>
        <v>0</v>
      </c>
      <c r="EW56" s="249">
        <f t="shared" si="263"/>
        <v>0</v>
      </c>
      <c r="EX56" s="250">
        <f t="shared" si="264"/>
        <v>0</v>
      </c>
      <c r="EY56" s="249">
        <f t="shared" si="265"/>
        <v>0</v>
      </c>
      <c r="EZ56" s="249">
        <f t="shared" si="266"/>
        <v>0</v>
      </c>
      <c r="FA56" s="249">
        <f t="shared" si="267"/>
        <v>0</v>
      </c>
      <c r="FB56" s="249">
        <f t="shared" si="268"/>
        <v>0</v>
      </c>
      <c r="FC56" s="250">
        <f t="shared" si="269"/>
        <v>0</v>
      </c>
      <c r="FD56" s="249">
        <f t="shared" si="270"/>
        <v>0</v>
      </c>
      <c r="FE56" s="249">
        <f t="shared" si="271"/>
        <v>0</v>
      </c>
      <c r="FF56" s="250">
        <f t="shared" si="272"/>
        <v>0</v>
      </c>
      <c r="FG56" s="249">
        <f t="shared" si="273"/>
        <v>0</v>
      </c>
      <c r="FH56" s="249">
        <f t="shared" si="274"/>
        <v>0</v>
      </c>
      <c r="FI56" s="250">
        <f t="shared" si="275"/>
        <v>0</v>
      </c>
      <c r="FJ56" s="249">
        <f t="shared" si="276"/>
        <v>0</v>
      </c>
      <c r="FK56" s="249">
        <f t="shared" si="277"/>
        <v>0</v>
      </c>
      <c r="FL56" s="250">
        <f t="shared" si="278"/>
        <v>0</v>
      </c>
      <c r="FM56" s="249">
        <f t="shared" si="279"/>
        <v>0</v>
      </c>
      <c r="FN56" s="251">
        <f t="shared" si="280"/>
        <v>0</v>
      </c>
    </row>
    <row r="57" spans="1:170" ht="13" x14ac:dyDescent="0.25">
      <c r="A57" s="445"/>
      <c r="B57" s="712"/>
      <c r="C57" s="252" t="s">
        <v>40</v>
      </c>
      <c r="D57" s="253">
        <f>D31+SUM(DU17:DU63)</f>
        <v>0</v>
      </c>
      <c r="E57" s="253">
        <f>E31+SUM(DK17:DK63)</f>
        <v>0</v>
      </c>
      <c r="F57" s="255"/>
      <c r="G57" s="256"/>
      <c r="H57" s="260">
        <f>H31+SUM(DP17:DP63)</f>
        <v>0</v>
      </c>
      <c r="I57" s="283">
        <f>I31+SUM(DF17:DF63)</f>
        <v>0</v>
      </c>
      <c r="J57" s="255"/>
      <c r="K57" s="256"/>
      <c r="L57" s="255"/>
      <c r="M57" s="256"/>
      <c r="N57" s="445"/>
      <c r="O57" s="45"/>
      <c r="P57" s="1"/>
      <c r="Q57" s="2"/>
      <c r="R57" s="13"/>
      <c r="S57" s="320"/>
      <c r="T57" s="321"/>
      <c r="U57" s="322"/>
      <c r="V57" s="323"/>
      <c r="W57" s="233" t="str">
        <f t="shared" si="142"/>
        <v/>
      </c>
      <c r="X57" s="330"/>
      <c r="Y57" s="248">
        <f t="shared" si="143"/>
        <v>0</v>
      </c>
      <c r="Z57" s="249">
        <f t="shared" si="144"/>
        <v>0</v>
      </c>
      <c r="AA57" s="249">
        <f t="shared" si="145"/>
        <v>0</v>
      </c>
      <c r="AB57" s="249">
        <f t="shared" si="146"/>
        <v>0</v>
      </c>
      <c r="AC57" s="249">
        <f t="shared" si="147"/>
        <v>0</v>
      </c>
      <c r="AD57" s="249">
        <f t="shared" si="148"/>
        <v>0</v>
      </c>
      <c r="AE57" s="249">
        <f t="shared" si="149"/>
        <v>0</v>
      </c>
      <c r="AF57" s="249">
        <f t="shared" si="150"/>
        <v>0</v>
      </c>
      <c r="AG57" s="249">
        <f t="shared" si="151"/>
        <v>0</v>
      </c>
      <c r="AH57" s="250" t="str">
        <f t="shared" si="285"/>
        <v/>
      </c>
      <c r="AI57" s="251" t="str">
        <f t="shared" si="281"/>
        <v/>
      </c>
      <c r="AJ57" s="249">
        <f t="shared" si="152"/>
        <v>1</v>
      </c>
      <c r="AK57" s="249">
        <f t="shared" si="153"/>
        <v>0</v>
      </c>
      <c r="AL57" s="249"/>
      <c r="AM57" s="251"/>
      <c r="AN57" s="237"/>
      <c r="AO57" s="250">
        <f t="shared" si="154"/>
        <v>0</v>
      </c>
      <c r="AP57" s="250">
        <f t="shared" si="155"/>
        <v>0</v>
      </c>
      <c r="AQ57" s="249">
        <f t="shared" si="156"/>
        <v>0</v>
      </c>
      <c r="AR57" s="249">
        <f t="shared" si="157"/>
        <v>0</v>
      </c>
      <c r="AS57" s="249">
        <f t="shared" si="158"/>
        <v>0</v>
      </c>
      <c r="AT57" s="249">
        <f t="shared" si="159"/>
        <v>0</v>
      </c>
      <c r="AU57" s="250">
        <f t="shared" si="282"/>
        <v>0</v>
      </c>
      <c r="AV57" s="249">
        <f t="shared" si="160"/>
        <v>0</v>
      </c>
      <c r="AW57" s="249">
        <f t="shared" si="161"/>
        <v>0</v>
      </c>
      <c r="AX57" s="249">
        <f t="shared" si="162"/>
        <v>0</v>
      </c>
      <c r="AY57" s="251">
        <f t="shared" si="163"/>
        <v>0</v>
      </c>
      <c r="AZ57" s="249">
        <f t="shared" si="164"/>
        <v>0</v>
      </c>
      <c r="BA57" s="250">
        <f t="shared" si="165"/>
        <v>0</v>
      </c>
      <c r="BB57" s="249">
        <f t="shared" si="166"/>
        <v>0</v>
      </c>
      <c r="BC57" s="249">
        <f t="shared" si="167"/>
        <v>0</v>
      </c>
      <c r="BD57" s="249">
        <f t="shared" si="168"/>
        <v>0</v>
      </c>
      <c r="BE57" s="249">
        <f t="shared" si="283"/>
        <v>0</v>
      </c>
      <c r="BF57" s="250">
        <f t="shared" si="169"/>
        <v>0</v>
      </c>
      <c r="BG57" s="249">
        <f t="shared" si="170"/>
        <v>0</v>
      </c>
      <c r="BH57" s="249">
        <f t="shared" si="171"/>
        <v>0</v>
      </c>
      <c r="BI57" s="249">
        <f t="shared" si="172"/>
        <v>0</v>
      </c>
      <c r="BJ57" s="249">
        <f t="shared" si="173"/>
        <v>0</v>
      </c>
      <c r="BK57" s="250">
        <f t="shared" si="174"/>
        <v>0</v>
      </c>
      <c r="BL57" s="249">
        <f t="shared" si="175"/>
        <v>0</v>
      </c>
      <c r="BM57" s="249">
        <f t="shared" si="176"/>
        <v>0</v>
      </c>
      <c r="BN57" s="250">
        <f t="shared" si="177"/>
        <v>0</v>
      </c>
      <c r="BO57" s="249">
        <f t="shared" si="284"/>
        <v>0</v>
      </c>
      <c r="BP57" s="249">
        <f t="shared" si="178"/>
        <v>0</v>
      </c>
      <c r="BQ57" s="250">
        <f t="shared" si="179"/>
        <v>0</v>
      </c>
      <c r="BR57" s="249">
        <f t="shared" si="180"/>
        <v>0</v>
      </c>
      <c r="BS57" s="249">
        <f t="shared" si="181"/>
        <v>0</v>
      </c>
      <c r="BT57" s="250">
        <f t="shared" si="182"/>
        <v>0</v>
      </c>
      <c r="BU57" s="249">
        <f t="shared" si="183"/>
        <v>0</v>
      </c>
      <c r="BV57" s="251">
        <f t="shared" si="184"/>
        <v>0</v>
      </c>
      <c r="BW57" s="249">
        <f t="shared" si="185"/>
        <v>0</v>
      </c>
      <c r="BX57" s="249">
        <f t="shared" si="186"/>
        <v>0</v>
      </c>
      <c r="BY57" s="249">
        <f t="shared" si="187"/>
        <v>0</v>
      </c>
      <c r="BZ57" s="249">
        <f t="shared" si="188"/>
        <v>0</v>
      </c>
      <c r="CA57" s="249">
        <f t="shared" si="189"/>
        <v>0</v>
      </c>
      <c r="CB57" s="250">
        <f t="shared" si="190"/>
        <v>0</v>
      </c>
      <c r="CC57" s="249">
        <f t="shared" si="191"/>
        <v>0</v>
      </c>
      <c r="CD57" s="249">
        <f t="shared" si="192"/>
        <v>0</v>
      </c>
      <c r="CE57" s="249">
        <f t="shared" si="193"/>
        <v>0</v>
      </c>
      <c r="CF57" s="249">
        <f t="shared" si="194"/>
        <v>0</v>
      </c>
      <c r="CG57" s="250">
        <f t="shared" si="195"/>
        <v>0</v>
      </c>
      <c r="CH57" s="249">
        <f t="shared" si="196"/>
        <v>0</v>
      </c>
      <c r="CI57" s="249">
        <f t="shared" si="197"/>
        <v>0</v>
      </c>
      <c r="CJ57" s="249">
        <f t="shared" si="198"/>
        <v>0</v>
      </c>
      <c r="CK57" s="249">
        <f t="shared" si="199"/>
        <v>0</v>
      </c>
      <c r="CL57" s="250">
        <f t="shared" si="200"/>
        <v>0</v>
      </c>
      <c r="CM57" s="249">
        <f t="shared" si="201"/>
        <v>0</v>
      </c>
      <c r="CN57" s="249">
        <f t="shared" si="202"/>
        <v>0</v>
      </c>
      <c r="CO57" s="249">
        <f t="shared" si="203"/>
        <v>0</v>
      </c>
      <c r="CP57" s="249">
        <f t="shared" si="204"/>
        <v>0</v>
      </c>
      <c r="CQ57" s="250">
        <f t="shared" si="205"/>
        <v>0</v>
      </c>
      <c r="CR57" s="249">
        <f t="shared" si="206"/>
        <v>0</v>
      </c>
      <c r="CS57" s="249">
        <f t="shared" si="207"/>
        <v>0</v>
      </c>
      <c r="CT57" s="250">
        <f t="shared" si="208"/>
        <v>0</v>
      </c>
      <c r="CU57" s="249">
        <f t="shared" si="209"/>
        <v>0</v>
      </c>
      <c r="CV57" s="249">
        <f t="shared" si="210"/>
        <v>0</v>
      </c>
      <c r="CW57" s="250">
        <f t="shared" si="211"/>
        <v>0</v>
      </c>
      <c r="CX57" s="249">
        <f t="shared" si="212"/>
        <v>0</v>
      </c>
      <c r="CY57" s="249">
        <f t="shared" si="213"/>
        <v>0</v>
      </c>
      <c r="CZ57" s="250">
        <f t="shared" si="214"/>
        <v>0</v>
      </c>
      <c r="DA57" s="249">
        <f t="shared" si="215"/>
        <v>0</v>
      </c>
      <c r="DB57" s="249">
        <f t="shared" si="216"/>
        <v>0</v>
      </c>
      <c r="DC57" s="250">
        <f t="shared" si="217"/>
        <v>0</v>
      </c>
      <c r="DD57" s="249">
        <f t="shared" si="218"/>
        <v>0</v>
      </c>
      <c r="DE57" s="249">
        <f t="shared" si="219"/>
        <v>0</v>
      </c>
      <c r="DF57" s="249">
        <f t="shared" si="220"/>
        <v>0</v>
      </c>
      <c r="DG57" s="249">
        <f t="shared" si="221"/>
        <v>0</v>
      </c>
      <c r="DH57" s="250">
        <f t="shared" si="222"/>
        <v>0</v>
      </c>
      <c r="DI57" s="249">
        <f t="shared" si="223"/>
        <v>0</v>
      </c>
      <c r="DJ57" s="249">
        <f t="shared" si="224"/>
        <v>0</v>
      </c>
      <c r="DK57" s="249">
        <f t="shared" si="225"/>
        <v>0</v>
      </c>
      <c r="DL57" s="249">
        <f t="shared" si="226"/>
        <v>0</v>
      </c>
      <c r="DM57" s="250">
        <f t="shared" si="227"/>
        <v>0</v>
      </c>
      <c r="DN57" s="249">
        <f t="shared" si="228"/>
        <v>0</v>
      </c>
      <c r="DO57" s="249">
        <f t="shared" si="229"/>
        <v>0</v>
      </c>
      <c r="DP57" s="249">
        <f t="shared" si="230"/>
        <v>0</v>
      </c>
      <c r="DQ57" s="249">
        <f t="shared" si="231"/>
        <v>0</v>
      </c>
      <c r="DR57" s="250">
        <f t="shared" si="232"/>
        <v>0</v>
      </c>
      <c r="DS57" s="249">
        <f t="shared" si="233"/>
        <v>0</v>
      </c>
      <c r="DT57" s="249">
        <f t="shared" si="234"/>
        <v>0</v>
      </c>
      <c r="DU57" s="249">
        <f t="shared" si="235"/>
        <v>0</v>
      </c>
      <c r="DV57" s="249">
        <f t="shared" si="236"/>
        <v>0</v>
      </c>
      <c r="DW57" s="250">
        <f t="shared" si="237"/>
        <v>0</v>
      </c>
      <c r="DX57" s="249">
        <f t="shared" si="238"/>
        <v>0</v>
      </c>
      <c r="DY57" s="249">
        <f t="shared" si="239"/>
        <v>0</v>
      </c>
      <c r="DZ57" s="250">
        <f t="shared" si="240"/>
        <v>0</v>
      </c>
      <c r="EA57" s="249">
        <f t="shared" si="241"/>
        <v>0</v>
      </c>
      <c r="EB57" s="249">
        <f t="shared" si="242"/>
        <v>0</v>
      </c>
      <c r="EC57" s="250">
        <f t="shared" si="243"/>
        <v>0</v>
      </c>
      <c r="ED57" s="249">
        <f t="shared" si="244"/>
        <v>0</v>
      </c>
      <c r="EE57" s="249">
        <f t="shared" si="245"/>
        <v>0</v>
      </c>
      <c r="EF57" s="250">
        <f t="shared" si="246"/>
        <v>0</v>
      </c>
      <c r="EG57" s="249">
        <f t="shared" si="247"/>
        <v>0</v>
      </c>
      <c r="EH57" s="249">
        <f t="shared" si="248"/>
        <v>0</v>
      </c>
      <c r="EI57" s="250">
        <f t="shared" si="249"/>
        <v>0</v>
      </c>
      <c r="EJ57" s="249">
        <f t="shared" si="250"/>
        <v>0</v>
      </c>
      <c r="EK57" s="249">
        <f t="shared" si="251"/>
        <v>0</v>
      </c>
      <c r="EL57" s="249">
        <f t="shared" si="252"/>
        <v>0</v>
      </c>
      <c r="EM57" s="249">
        <f t="shared" si="253"/>
        <v>0</v>
      </c>
      <c r="EN57" s="250">
        <f t="shared" si="254"/>
        <v>0</v>
      </c>
      <c r="EO57" s="249">
        <f t="shared" si="255"/>
        <v>0</v>
      </c>
      <c r="EP57" s="249">
        <f t="shared" si="256"/>
        <v>0</v>
      </c>
      <c r="EQ57" s="249">
        <f t="shared" si="257"/>
        <v>0</v>
      </c>
      <c r="ER57" s="249">
        <f t="shared" si="258"/>
        <v>0</v>
      </c>
      <c r="ES57" s="250">
        <f t="shared" si="259"/>
        <v>0</v>
      </c>
      <c r="ET57" s="249">
        <f t="shared" si="260"/>
        <v>0</v>
      </c>
      <c r="EU57" s="249">
        <f t="shared" si="261"/>
        <v>0</v>
      </c>
      <c r="EV57" s="249">
        <f t="shared" si="262"/>
        <v>0</v>
      </c>
      <c r="EW57" s="249">
        <f t="shared" si="263"/>
        <v>0</v>
      </c>
      <c r="EX57" s="250">
        <f t="shared" si="264"/>
        <v>0</v>
      </c>
      <c r="EY57" s="249">
        <f t="shared" si="265"/>
        <v>0</v>
      </c>
      <c r="EZ57" s="249">
        <f t="shared" si="266"/>
        <v>0</v>
      </c>
      <c r="FA57" s="249">
        <f t="shared" si="267"/>
        <v>0</v>
      </c>
      <c r="FB57" s="249">
        <f t="shared" si="268"/>
        <v>0</v>
      </c>
      <c r="FC57" s="250">
        <f t="shared" si="269"/>
        <v>0</v>
      </c>
      <c r="FD57" s="249">
        <f t="shared" si="270"/>
        <v>0</v>
      </c>
      <c r="FE57" s="249">
        <f t="shared" si="271"/>
        <v>0</v>
      </c>
      <c r="FF57" s="250">
        <f t="shared" si="272"/>
        <v>0</v>
      </c>
      <c r="FG57" s="249">
        <f t="shared" si="273"/>
        <v>0</v>
      </c>
      <c r="FH57" s="249">
        <f t="shared" si="274"/>
        <v>0</v>
      </c>
      <c r="FI57" s="250">
        <f t="shared" si="275"/>
        <v>0</v>
      </c>
      <c r="FJ57" s="249">
        <f t="shared" si="276"/>
        <v>0</v>
      </c>
      <c r="FK57" s="249">
        <f t="shared" si="277"/>
        <v>0</v>
      </c>
      <c r="FL57" s="250">
        <f t="shared" si="278"/>
        <v>0</v>
      </c>
      <c r="FM57" s="249">
        <f t="shared" si="279"/>
        <v>0</v>
      </c>
      <c r="FN57" s="251">
        <f t="shared" si="280"/>
        <v>0</v>
      </c>
    </row>
    <row r="58" spans="1:170" ht="13.5" thickBot="1" x14ac:dyDescent="0.3">
      <c r="A58" s="445"/>
      <c r="B58" s="713"/>
      <c r="C58" s="261" t="s">
        <v>41</v>
      </c>
      <c r="D58" s="262">
        <f>D32+SUM(DV17:DV63)</f>
        <v>0</v>
      </c>
      <c r="E58" s="262">
        <f>E32+SUM(DL17:DL63)</f>
        <v>0</v>
      </c>
      <c r="F58" s="268"/>
      <c r="G58" s="269"/>
      <c r="H58" s="277">
        <f>H32+SUM(DQ17:DQ63)</f>
        <v>0</v>
      </c>
      <c r="I58" s="285">
        <f>I32+SUM(DG17:DG63)</f>
        <v>0</v>
      </c>
      <c r="J58" s="271"/>
      <c r="K58" s="272"/>
      <c r="L58" s="268"/>
      <c r="M58" s="269"/>
      <c r="N58" s="445"/>
      <c r="O58" s="45"/>
      <c r="P58" s="1"/>
      <c r="Q58" s="2"/>
      <c r="R58" s="13"/>
      <c r="S58" s="320"/>
      <c r="T58" s="321"/>
      <c r="U58" s="322"/>
      <c r="V58" s="323"/>
      <c r="W58" s="233" t="str">
        <f t="shared" si="142"/>
        <v/>
      </c>
      <c r="X58" s="330"/>
      <c r="Y58" s="248">
        <f t="shared" si="143"/>
        <v>0</v>
      </c>
      <c r="Z58" s="249">
        <f t="shared" si="144"/>
        <v>0</v>
      </c>
      <c r="AA58" s="249">
        <f t="shared" si="145"/>
        <v>0</v>
      </c>
      <c r="AB58" s="249">
        <f t="shared" si="146"/>
        <v>0</v>
      </c>
      <c r="AC58" s="249">
        <f t="shared" si="147"/>
        <v>0</v>
      </c>
      <c r="AD58" s="249">
        <f t="shared" si="148"/>
        <v>0</v>
      </c>
      <c r="AE58" s="249">
        <f t="shared" si="149"/>
        <v>0</v>
      </c>
      <c r="AF58" s="249">
        <f t="shared" si="150"/>
        <v>0</v>
      </c>
      <c r="AG58" s="249">
        <f t="shared" si="151"/>
        <v>0</v>
      </c>
      <c r="AH58" s="250" t="str">
        <f t="shared" si="285"/>
        <v/>
      </c>
      <c r="AI58" s="251" t="str">
        <f t="shared" si="281"/>
        <v/>
      </c>
      <c r="AJ58" s="249">
        <f t="shared" si="152"/>
        <v>1</v>
      </c>
      <c r="AK58" s="249">
        <f t="shared" si="153"/>
        <v>0</v>
      </c>
      <c r="AL58" s="249"/>
      <c r="AM58" s="251"/>
      <c r="AN58" s="237"/>
      <c r="AO58" s="250">
        <f t="shared" si="154"/>
        <v>0</v>
      </c>
      <c r="AP58" s="250">
        <f t="shared" si="155"/>
        <v>0</v>
      </c>
      <c r="AQ58" s="249">
        <f t="shared" si="156"/>
        <v>0</v>
      </c>
      <c r="AR58" s="249">
        <f t="shared" si="157"/>
        <v>0</v>
      </c>
      <c r="AS58" s="249">
        <f t="shared" si="158"/>
        <v>0</v>
      </c>
      <c r="AT58" s="249">
        <f t="shared" si="159"/>
        <v>0</v>
      </c>
      <c r="AU58" s="250">
        <f t="shared" si="282"/>
        <v>0</v>
      </c>
      <c r="AV58" s="249">
        <f t="shared" si="160"/>
        <v>0</v>
      </c>
      <c r="AW58" s="249">
        <f t="shared" si="161"/>
        <v>0</v>
      </c>
      <c r="AX58" s="249">
        <f t="shared" si="162"/>
        <v>0</v>
      </c>
      <c r="AY58" s="251">
        <f t="shared" si="163"/>
        <v>0</v>
      </c>
      <c r="AZ58" s="249">
        <f t="shared" si="164"/>
        <v>0</v>
      </c>
      <c r="BA58" s="250">
        <f t="shared" si="165"/>
        <v>0</v>
      </c>
      <c r="BB58" s="249">
        <f t="shared" si="166"/>
        <v>0</v>
      </c>
      <c r="BC58" s="249">
        <f t="shared" si="167"/>
        <v>0</v>
      </c>
      <c r="BD58" s="249">
        <f t="shared" si="168"/>
        <v>0</v>
      </c>
      <c r="BE58" s="249">
        <f t="shared" si="283"/>
        <v>0</v>
      </c>
      <c r="BF58" s="250">
        <f t="shared" si="169"/>
        <v>0</v>
      </c>
      <c r="BG58" s="249">
        <f t="shared" si="170"/>
        <v>0</v>
      </c>
      <c r="BH58" s="249">
        <f t="shared" si="171"/>
        <v>0</v>
      </c>
      <c r="BI58" s="249">
        <f t="shared" si="172"/>
        <v>0</v>
      </c>
      <c r="BJ58" s="249">
        <f t="shared" si="173"/>
        <v>0</v>
      </c>
      <c r="BK58" s="250">
        <f t="shared" si="174"/>
        <v>0</v>
      </c>
      <c r="BL58" s="249">
        <f t="shared" si="175"/>
        <v>0</v>
      </c>
      <c r="BM58" s="249">
        <f t="shared" si="176"/>
        <v>0</v>
      </c>
      <c r="BN58" s="250">
        <f t="shared" si="177"/>
        <v>0</v>
      </c>
      <c r="BO58" s="249">
        <f t="shared" si="284"/>
        <v>0</v>
      </c>
      <c r="BP58" s="249">
        <f t="shared" si="178"/>
        <v>0</v>
      </c>
      <c r="BQ58" s="250">
        <f t="shared" si="179"/>
        <v>0</v>
      </c>
      <c r="BR58" s="249">
        <f t="shared" si="180"/>
        <v>0</v>
      </c>
      <c r="BS58" s="249">
        <f t="shared" si="181"/>
        <v>0</v>
      </c>
      <c r="BT58" s="250">
        <f t="shared" si="182"/>
        <v>0</v>
      </c>
      <c r="BU58" s="249">
        <f t="shared" si="183"/>
        <v>0</v>
      </c>
      <c r="BV58" s="251">
        <f t="shared" si="184"/>
        <v>0</v>
      </c>
      <c r="BW58" s="249">
        <f t="shared" si="185"/>
        <v>0</v>
      </c>
      <c r="BX58" s="249">
        <f t="shared" si="186"/>
        <v>0</v>
      </c>
      <c r="BY58" s="249">
        <f t="shared" si="187"/>
        <v>0</v>
      </c>
      <c r="BZ58" s="249">
        <f t="shared" si="188"/>
        <v>0</v>
      </c>
      <c r="CA58" s="249">
        <f t="shared" si="189"/>
        <v>0</v>
      </c>
      <c r="CB58" s="250">
        <f t="shared" si="190"/>
        <v>0</v>
      </c>
      <c r="CC58" s="249">
        <f t="shared" si="191"/>
        <v>0</v>
      </c>
      <c r="CD58" s="249">
        <f t="shared" si="192"/>
        <v>0</v>
      </c>
      <c r="CE58" s="249">
        <f t="shared" si="193"/>
        <v>0</v>
      </c>
      <c r="CF58" s="249">
        <f t="shared" si="194"/>
        <v>0</v>
      </c>
      <c r="CG58" s="250">
        <f t="shared" si="195"/>
        <v>0</v>
      </c>
      <c r="CH58" s="249">
        <f t="shared" si="196"/>
        <v>0</v>
      </c>
      <c r="CI58" s="249">
        <f t="shared" si="197"/>
        <v>0</v>
      </c>
      <c r="CJ58" s="249">
        <f t="shared" si="198"/>
        <v>0</v>
      </c>
      <c r="CK58" s="249">
        <f t="shared" si="199"/>
        <v>0</v>
      </c>
      <c r="CL58" s="250">
        <f t="shared" si="200"/>
        <v>0</v>
      </c>
      <c r="CM58" s="249">
        <f t="shared" si="201"/>
        <v>0</v>
      </c>
      <c r="CN58" s="249">
        <f t="shared" si="202"/>
        <v>0</v>
      </c>
      <c r="CO58" s="249">
        <f t="shared" si="203"/>
        <v>0</v>
      </c>
      <c r="CP58" s="249">
        <f t="shared" si="204"/>
        <v>0</v>
      </c>
      <c r="CQ58" s="250">
        <f t="shared" si="205"/>
        <v>0</v>
      </c>
      <c r="CR58" s="249">
        <f t="shared" si="206"/>
        <v>0</v>
      </c>
      <c r="CS58" s="249">
        <f t="shared" si="207"/>
        <v>0</v>
      </c>
      <c r="CT58" s="250">
        <f t="shared" si="208"/>
        <v>0</v>
      </c>
      <c r="CU58" s="249">
        <f t="shared" si="209"/>
        <v>0</v>
      </c>
      <c r="CV58" s="249">
        <f t="shared" si="210"/>
        <v>0</v>
      </c>
      <c r="CW58" s="250">
        <f t="shared" si="211"/>
        <v>0</v>
      </c>
      <c r="CX58" s="249">
        <f t="shared" si="212"/>
        <v>0</v>
      </c>
      <c r="CY58" s="249">
        <f t="shared" si="213"/>
        <v>0</v>
      </c>
      <c r="CZ58" s="250">
        <f t="shared" si="214"/>
        <v>0</v>
      </c>
      <c r="DA58" s="249">
        <f t="shared" si="215"/>
        <v>0</v>
      </c>
      <c r="DB58" s="249">
        <f t="shared" si="216"/>
        <v>0</v>
      </c>
      <c r="DC58" s="250">
        <f t="shared" si="217"/>
        <v>0</v>
      </c>
      <c r="DD58" s="249">
        <f t="shared" si="218"/>
        <v>0</v>
      </c>
      <c r="DE58" s="249">
        <f t="shared" si="219"/>
        <v>0</v>
      </c>
      <c r="DF58" s="249">
        <f t="shared" si="220"/>
        <v>0</v>
      </c>
      <c r="DG58" s="249">
        <f t="shared" si="221"/>
        <v>0</v>
      </c>
      <c r="DH58" s="250">
        <f t="shared" si="222"/>
        <v>0</v>
      </c>
      <c r="DI58" s="249">
        <f t="shared" si="223"/>
        <v>0</v>
      </c>
      <c r="DJ58" s="249">
        <f t="shared" si="224"/>
        <v>0</v>
      </c>
      <c r="DK58" s="249">
        <f t="shared" si="225"/>
        <v>0</v>
      </c>
      <c r="DL58" s="249">
        <f t="shared" si="226"/>
        <v>0</v>
      </c>
      <c r="DM58" s="250">
        <f t="shared" si="227"/>
        <v>0</v>
      </c>
      <c r="DN58" s="249">
        <f t="shared" si="228"/>
        <v>0</v>
      </c>
      <c r="DO58" s="249">
        <f t="shared" si="229"/>
        <v>0</v>
      </c>
      <c r="DP58" s="249">
        <f t="shared" si="230"/>
        <v>0</v>
      </c>
      <c r="DQ58" s="249">
        <f t="shared" si="231"/>
        <v>0</v>
      </c>
      <c r="DR58" s="250">
        <f t="shared" si="232"/>
        <v>0</v>
      </c>
      <c r="DS58" s="249">
        <f t="shared" si="233"/>
        <v>0</v>
      </c>
      <c r="DT58" s="249">
        <f t="shared" si="234"/>
        <v>0</v>
      </c>
      <c r="DU58" s="249">
        <f t="shared" si="235"/>
        <v>0</v>
      </c>
      <c r="DV58" s="249">
        <f t="shared" si="236"/>
        <v>0</v>
      </c>
      <c r="DW58" s="250">
        <f t="shared" si="237"/>
        <v>0</v>
      </c>
      <c r="DX58" s="249">
        <f t="shared" si="238"/>
        <v>0</v>
      </c>
      <c r="DY58" s="249">
        <f t="shared" si="239"/>
        <v>0</v>
      </c>
      <c r="DZ58" s="250">
        <f t="shared" si="240"/>
        <v>0</v>
      </c>
      <c r="EA58" s="249">
        <f t="shared" si="241"/>
        <v>0</v>
      </c>
      <c r="EB58" s="249">
        <f t="shared" si="242"/>
        <v>0</v>
      </c>
      <c r="EC58" s="250">
        <f t="shared" si="243"/>
        <v>0</v>
      </c>
      <c r="ED58" s="249">
        <f t="shared" si="244"/>
        <v>0</v>
      </c>
      <c r="EE58" s="249">
        <f t="shared" si="245"/>
        <v>0</v>
      </c>
      <c r="EF58" s="250">
        <f t="shared" si="246"/>
        <v>0</v>
      </c>
      <c r="EG58" s="249">
        <f t="shared" si="247"/>
        <v>0</v>
      </c>
      <c r="EH58" s="249">
        <f t="shared" si="248"/>
        <v>0</v>
      </c>
      <c r="EI58" s="250">
        <f t="shared" si="249"/>
        <v>0</v>
      </c>
      <c r="EJ58" s="249">
        <f t="shared" si="250"/>
        <v>0</v>
      </c>
      <c r="EK58" s="249">
        <f t="shared" si="251"/>
        <v>0</v>
      </c>
      <c r="EL58" s="249">
        <f t="shared" si="252"/>
        <v>0</v>
      </c>
      <c r="EM58" s="249">
        <f t="shared" si="253"/>
        <v>0</v>
      </c>
      <c r="EN58" s="250">
        <f t="shared" si="254"/>
        <v>0</v>
      </c>
      <c r="EO58" s="249">
        <f t="shared" si="255"/>
        <v>0</v>
      </c>
      <c r="EP58" s="249">
        <f t="shared" si="256"/>
        <v>0</v>
      </c>
      <c r="EQ58" s="249">
        <f t="shared" si="257"/>
        <v>0</v>
      </c>
      <c r="ER58" s="249">
        <f t="shared" si="258"/>
        <v>0</v>
      </c>
      <c r="ES58" s="250">
        <f t="shared" si="259"/>
        <v>0</v>
      </c>
      <c r="ET58" s="249">
        <f t="shared" si="260"/>
        <v>0</v>
      </c>
      <c r="EU58" s="249">
        <f t="shared" si="261"/>
        <v>0</v>
      </c>
      <c r="EV58" s="249">
        <f t="shared" si="262"/>
        <v>0</v>
      </c>
      <c r="EW58" s="249">
        <f t="shared" si="263"/>
        <v>0</v>
      </c>
      <c r="EX58" s="250">
        <f t="shared" si="264"/>
        <v>0</v>
      </c>
      <c r="EY58" s="249">
        <f t="shared" si="265"/>
        <v>0</v>
      </c>
      <c r="EZ58" s="249">
        <f t="shared" si="266"/>
        <v>0</v>
      </c>
      <c r="FA58" s="249">
        <f t="shared" si="267"/>
        <v>0</v>
      </c>
      <c r="FB58" s="249">
        <f t="shared" si="268"/>
        <v>0</v>
      </c>
      <c r="FC58" s="250">
        <f t="shared" si="269"/>
        <v>0</v>
      </c>
      <c r="FD58" s="249">
        <f t="shared" si="270"/>
        <v>0</v>
      </c>
      <c r="FE58" s="249">
        <f t="shared" si="271"/>
        <v>0</v>
      </c>
      <c r="FF58" s="250">
        <f t="shared" si="272"/>
        <v>0</v>
      </c>
      <c r="FG58" s="249">
        <f t="shared" si="273"/>
        <v>0</v>
      </c>
      <c r="FH58" s="249">
        <f t="shared" si="274"/>
        <v>0</v>
      </c>
      <c r="FI58" s="250">
        <f t="shared" si="275"/>
        <v>0</v>
      </c>
      <c r="FJ58" s="249">
        <f t="shared" si="276"/>
        <v>0</v>
      </c>
      <c r="FK58" s="249">
        <f t="shared" si="277"/>
        <v>0</v>
      </c>
      <c r="FL58" s="250">
        <f t="shared" si="278"/>
        <v>0</v>
      </c>
      <c r="FM58" s="249">
        <f t="shared" si="279"/>
        <v>0</v>
      </c>
      <c r="FN58" s="251">
        <f t="shared" si="280"/>
        <v>0</v>
      </c>
    </row>
    <row r="59" spans="1:170" ht="13" x14ac:dyDescent="0.25">
      <c r="A59" s="445"/>
      <c r="B59" s="711" t="s">
        <v>83</v>
      </c>
      <c r="C59" s="238" t="s">
        <v>184</v>
      </c>
      <c r="D59" s="239">
        <f>D33+SUM(EX17:EX63)</f>
        <v>0</v>
      </c>
      <c r="E59" s="239">
        <f>E33+SUM(EN17:EN63)</f>
        <v>0</v>
      </c>
      <c r="F59" s="241"/>
      <c r="G59" s="242"/>
      <c r="H59" s="246">
        <f>H33+SUM(ES17:ES63)</f>
        <v>0</v>
      </c>
      <c r="I59" s="280">
        <f>I33+SUM(EI17:EI63)</f>
        <v>0</v>
      </c>
      <c r="J59" s="239">
        <f>J33+SUM(FL17:FL63)</f>
        <v>0</v>
      </c>
      <c r="K59" s="245">
        <f>K33+SUM(FF17:FF63)</f>
        <v>0</v>
      </c>
      <c r="L59" s="246">
        <f>L33+SUM(FI17:FI63)</f>
        <v>0</v>
      </c>
      <c r="M59" s="244">
        <f>M33+SUM(FC17:FC63)</f>
        <v>0</v>
      </c>
      <c r="N59" s="445"/>
      <c r="O59" s="45"/>
      <c r="P59" s="1"/>
      <c r="Q59" s="2"/>
      <c r="R59" s="13"/>
      <c r="S59" s="320"/>
      <c r="T59" s="321"/>
      <c r="U59" s="322"/>
      <c r="V59" s="323"/>
      <c r="W59" s="233" t="str">
        <f t="shared" si="142"/>
        <v/>
      </c>
      <c r="X59" s="330"/>
      <c r="Y59" s="248">
        <f t="shared" si="143"/>
        <v>0</v>
      </c>
      <c r="Z59" s="249">
        <f t="shared" si="144"/>
        <v>0</v>
      </c>
      <c r="AA59" s="249">
        <f t="shared" si="145"/>
        <v>0</v>
      </c>
      <c r="AB59" s="249">
        <f t="shared" si="146"/>
        <v>0</v>
      </c>
      <c r="AC59" s="249">
        <f t="shared" si="147"/>
        <v>0</v>
      </c>
      <c r="AD59" s="249">
        <f t="shared" si="148"/>
        <v>0</v>
      </c>
      <c r="AE59" s="249">
        <f t="shared" si="149"/>
        <v>0</v>
      </c>
      <c r="AF59" s="249">
        <f t="shared" si="150"/>
        <v>0</v>
      </c>
      <c r="AG59" s="249">
        <f t="shared" si="151"/>
        <v>0</v>
      </c>
      <c r="AH59" s="250" t="str">
        <f t="shared" si="285"/>
        <v/>
      </c>
      <c r="AI59" s="251" t="str">
        <f t="shared" si="281"/>
        <v/>
      </c>
      <c r="AJ59" s="249">
        <f t="shared" si="152"/>
        <v>1</v>
      </c>
      <c r="AK59" s="249">
        <f t="shared" si="153"/>
        <v>0</v>
      </c>
      <c r="AL59" s="249"/>
      <c r="AM59" s="251"/>
      <c r="AN59" s="237"/>
      <c r="AO59" s="250">
        <f t="shared" si="154"/>
        <v>0</v>
      </c>
      <c r="AP59" s="250">
        <f t="shared" si="155"/>
        <v>0</v>
      </c>
      <c r="AQ59" s="249">
        <f t="shared" si="156"/>
        <v>0</v>
      </c>
      <c r="AR59" s="249">
        <f t="shared" si="157"/>
        <v>0</v>
      </c>
      <c r="AS59" s="249">
        <f t="shared" si="158"/>
        <v>0</v>
      </c>
      <c r="AT59" s="249">
        <f t="shared" si="159"/>
        <v>0</v>
      </c>
      <c r="AU59" s="250">
        <f t="shared" si="282"/>
        <v>0</v>
      </c>
      <c r="AV59" s="249">
        <f t="shared" si="160"/>
        <v>0</v>
      </c>
      <c r="AW59" s="249">
        <f t="shared" si="161"/>
        <v>0</v>
      </c>
      <c r="AX59" s="249">
        <f t="shared" si="162"/>
        <v>0</v>
      </c>
      <c r="AY59" s="251">
        <f t="shared" si="163"/>
        <v>0</v>
      </c>
      <c r="AZ59" s="249">
        <f t="shared" si="164"/>
        <v>0</v>
      </c>
      <c r="BA59" s="250">
        <f t="shared" si="165"/>
        <v>0</v>
      </c>
      <c r="BB59" s="249">
        <f t="shared" si="166"/>
        <v>0</v>
      </c>
      <c r="BC59" s="249">
        <f t="shared" si="167"/>
        <v>0</v>
      </c>
      <c r="BD59" s="249">
        <f t="shared" si="168"/>
        <v>0</v>
      </c>
      <c r="BE59" s="249">
        <f t="shared" si="283"/>
        <v>0</v>
      </c>
      <c r="BF59" s="250">
        <f t="shared" si="169"/>
        <v>0</v>
      </c>
      <c r="BG59" s="249">
        <f t="shared" si="170"/>
        <v>0</v>
      </c>
      <c r="BH59" s="249">
        <f t="shared" si="171"/>
        <v>0</v>
      </c>
      <c r="BI59" s="249">
        <f t="shared" si="172"/>
        <v>0</v>
      </c>
      <c r="BJ59" s="249">
        <f t="shared" si="173"/>
        <v>0</v>
      </c>
      <c r="BK59" s="250">
        <f t="shared" si="174"/>
        <v>0</v>
      </c>
      <c r="BL59" s="249">
        <f t="shared" si="175"/>
        <v>0</v>
      </c>
      <c r="BM59" s="249">
        <f t="shared" si="176"/>
        <v>0</v>
      </c>
      <c r="BN59" s="250">
        <f t="shared" si="177"/>
        <v>0</v>
      </c>
      <c r="BO59" s="249">
        <f t="shared" si="284"/>
        <v>0</v>
      </c>
      <c r="BP59" s="249">
        <f t="shared" si="178"/>
        <v>0</v>
      </c>
      <c r="BQ59" s="250">
        <f t="shared" si="179"/>
        <v>0</v>
      </c>
      <c r="BR59" s="249">
        <f t="shared" si="180"/>
        <v>0</v>
      </c>
      <c r="BS59" s="249">
        <f t="shared" si="181"/>
        <v>0</v>
      </c>
      <c r="BT59" s="250">
        <f t="shared" si="182"/>
        <v>0</v>
      </c>
      <c r="BU59" s="249">
        <f t="shared" si="183"/>
        <v>0</v>
      </c>
      <c r="BV59" s="251">
        <f t="shared" si="184"/>
        <v>0</v>
      </c>
      <c r="BW59" s="249">
        <f t="shared" si="185"/>
        <v>0</v>
      </c>
      <c r="BX59" s="249">
        <f t="shared" si="186"/>
        <v>0</v>
      </c>
      <c r="BY59" s="249">
        <f t="shared" si="187"/>
        <v>0</v>
      </c>
      <c r="BZ59" s="249">
        <f t="shared" si="188"/>
        <v>0</v>
      </c>
      <c r="CA59" s="249">
        <f t="shared" si="189"/>
        <v>0</v>
      </c>
      <c r="CB59" s="250">
        <f t="shared" si="190"/>
        <v>0</v>
      </c>
      <c r="CC59" s="249">
        <f t="shared" si="191"/>
        <v>0</v>
      </c>
      <c r="CD59" s="249">
        <f t="shared" si="192"/>
        <v>0</v>
      </c>
      <c r="CE59" s="249">
        <f t="shared" si="193"/>
        <v>0</v>
      </c>
      <c r="CF59" s="249">
        <f t="shared" si="194"/>
        <v>0</v>
      </c>
      <c r="CG59" s="250">
        <f t="shared" si="195"/>
        <v>0</v>
      </c>
      <c r="CH59" s="249">
        <f t="shared" si="196"/>
        <v>0</v>
      </c>
      <c r="CI59" s="249">
        <f t="shared" si="197"/>
        <v>0</v>
      </c>
      <c r="CJ59" s="249">
        <f t="shared" si="198"/>
        <v>0</v>
      </c>
      <c r="CK59" s="249">
        <f t="shared" si="199"/>
        <v>0</v>
      </c>
      <c r="CL59" s="250">
        <f t="shared" si="200"/>
        <v>0</v>
      </c>
      <c r="CM59" s="249">
        <f t="shared" si="201"/>
        <v>0</v>
      </c>
      <c r="CN59" s="249">
        <f t="shared" si="202"/>
        <v>0</v>
      </c>
      <c r="CO59" s="249">
        <f t="shared" si="203"/>
        <v>0</v>
      </c>
      <c r="CP59" s="249">
        <f t="shared" si="204"/>
        <v>0</v>
      </c>
      <c r="CQ59" s="250">
        <f t="shared" si="205"/>
        <v>0</v>
      </c>
      <c r="CR59" s="249">
        <f t="shared" si="206"/>
        <v>0</v>
      </c>
      <c r="CS59" s="249">
        <f t="shared" si="207"/>
        <v>0</v>
      </c>
      <c r="CT59" s="250">
        <f t="shared" si="208"/>
        <v>0</v>
      </c>
      <c r="CU59" s="249">
        <f t="shared" si="209"/>
        <v>0</v>
      </c>
      <c r="CV59" s="249">
        <f t="shared" si="210"/>
        <v>0</v>
      </c>
      <c r="CW59" s="250">
        <f t="shared" si="211"/>
        <v>0</v>
      </c>
      <c r="CX59" s="249">
        <f t="shared" si="212"/>
        <v>0</v>
      </c>
      <c r="CY59" s="249">
        <f t="shared" si="213"/>
        <v>0</v>
      </c>
      <c r="CZ59" s="250">
        <f t="shared" si="214"/>
        <v>0</v>
      </c>
      <c r="DA59" s="249">
        <f t="shared" si="215"/>
        <v>0</v>
      </c>
      <c r="DB59" s="249">
        <f t="shared" si="216"/>
        <v>0</v>
      </c>
      <c r="DC59" s="250">
        <f t="shared" si="217"/>
        <v>0</v>
      </c>
      <c r="DD59" s="249">
        <f t="shared" si="218"/>
        <v>0</v>
      </c>
      <c r="DE59" s="249">
        <f t="shared" si="219"/>
        <v>0</v>
      </c>
      <c r="DF59" s="249">
        <f t="shared" si="220"/>
        <v>0</v>
      </c>
      <c r="DG59" s="249">
        <f t="shared" si="221"/>
        <v>0</v>
      </c>
      <c r="DH59" s="250">
        <f t="shared" si="222"/>
        <v>0</v>
      </c>
      <c r="DI59" s="249">
        <f t="shared" si="223"/>
        <v>0</v>
      </c>
      <c r="DJ59" s="249">
        <f t="shared" si="224"/>
        <v>0</v>
      </c>
      <c r="DK59" s="249">
        <f t="shared" si="225"/>
        <v>0</v>
      </c>
      <c r="DL59" s="249">
        <f t="shared" si="226"/>
        <v>0</v>
      </c>
      <c r="DM59" s="250">
        <f t="shared" si="227"/>
        <v>0</v>
      </c>
      <c r="DN59" s="249">
        <f t="shared" si="228"/>
        <v>0</v>
      </c>
      <c r="DO59" s="249">
        <f t="shared" si="229"/>
        <v>0</v>
      </c>
      <c r="DP59" s="249">
        <f t="shared" si="230"/>
        <v>0</v>
      </c>
      <c r="DQ59" s="249">
        <f t="shared" si="231"/>
        <v>0</v>
      </c>
      <c r="DR59" s="250">
        <f t="shared" si="232"/>
        <v>0</v>
      </c>
      <c r="DS59" s="249">
        <f t="shared" si="233"/>
        <v>0</v>
      </c>
      <c r="DT59" s="249">
        <f t="shared" si="234"/>
        <v>0</v>
      </c>
      <c r="DU59" s="249">
        <f t="shared" si="235"/>
        <v>0</v>
      </c>
      <c r="DV59" s="249">
        <f t="shared" si="236"/>
        <v>0</v>
      </c>
      <c r="DW59" s="250">
        <f t="shared" si="237"/>
        <v>0</v>
      </c>
      <c r="DX59" s="249">
        <f t="shared" si="238"/>
        <v>0</v>
      </c>
      <c r="DY59" s="249">
        <f t="shared" si="239"/>
        <v>0</v>
      </c>
      <c r="DZ59" s="250">
        <f t="shared" si="240"/>
        <v>0</v>
      </c>
      <c r="EA59" s="249">
        <f t="shared" si="241"/>
        <v>0</v>
      </c>
      <c r="EB59" s="249">
        <f t="shared" si="242"/>
        <v>0</v>
      </c>
      <c r="EC59" s="250">
        <f t="shared" si="243"/>
        <v>0</v>
      </c>
      <c r="ED59" s="249">
        <f t="shared" si="244"/>
        <v>0</v>
      </c>
      <c r="EE59" s="249">
        <f t="shared" si="245"/>
        <v>0</v>
      </c>
      <c r="EF59" s="250">
        <f t="shared" si="246"/>
        <v>0</v>
      </c>
      <c r="EG59" s="249">
        <f t="shared" si="247"/>
        <v>0</v>
      </c>
      <c r="EH59" s="249">
        <f t="shared" si="248"/>
        <v>0</v>
      </c>
      <c r="EI59" s="250">
        <f t="shared" si="249"/>
        <v>0</v>
      </c>
      <c r="EJ59" s="249">
        <f t="shared" si="250"/>
        <v>0</v>
      </c>
      <c r="EK59" s="249">
        <f t="shared" si="251"/>
        <v>0</v>
      </c>
      <c r="EL59" s="249">
        <f t="shared" si="252"/>
        <v>0</v>
      </c>
      <c r="EM59" s="249">
        <f t="shared" si="253"/>
        <v>0</v>
      </c>
      <c r="EN59" s="250">
        <f t="shared" si="254"/>
        <v>0</v>
      </c>
      <c r="EO59" s="249">
        <f t="shared" si="255"/>
        <v>0</v>
      </c>
      <c r="EP59" s="249">
        <f t="shared" si="256"/>
        <v>0</v>
      </c>
      <c r="EQ59" s="249">
        <f t="shared" si="257"/>
        <v>0</v>
      </c>
      <c r="ER59" s="249">
        <f t="shared" si="258"/>
        <v>0</v>
      </c>
      <c r="ES59" s="250">
        <f t="shared" si="259"/>
        <v>0</v>
      </c>
      <c r="ET59" s="249">
        <f t="shared" si="260"/>
        <v>0</v>
      </c>
      <c r="EU59" s="249">
        <f t="shared" si="261"/>
        <v>0</v>
      </c>
      <c r="EV59" s="249">
        <f t="shared" si="262"/>
        <v>0</v>
      </c>
      <c r="EW59" s="249">
        <f t="shared" si="263"/>
        <v>0</v>
      </c>
      <c r="EX59" s="250">
        <f t="shared" si="264"/>
        <v>0</v>
      </c>
      <c r="EY59" s="249">
        <f t="shared" si="265"/>
        <v>0</v>
      </c>
      <c r="EZ59" s="249">
        <f t="shared" si="266"/>
        <v>0</v>
      </c>
      <c r="FA59" s="249">
        <f t="shared" si="267"/>
        <v>0</v>
      </c>
      <c r="FB59" s="249">
        <f t="shared" si="268"/>
        <v>0</v>
      </c>
      <c r="FC59" s="250">
        <f t="shared" si="269"/>
        <v>0</v>
      </c>
      <c r="FD59" s="249">
        <f t="shared" si="270"/>
        <v>0</v>
      </c>
      <c r="FE59" s="249">
        <f t="shared" si="271"/>
        <v>0</v>
      </c>
      <c r="FF59" s="250">
        <f t="shared" si="272"/>
        <v>0</v>
      </c>
      <c r="FG59" s="249">
        <f t="shared" si="273"/>
        <v>0</v>
      </c>
      <c r="FH59" s="249">
        <f t="shared" si="274"/>
        <v>0</v>
      </c>
      <c r="FI59" s="250">
        <f t="shared" si="275"/>
        <v>0</v>
      </c>
      <c r="FJ59" s="249">
        <f t="shared" si="276"/>
        <v>0</v>
      </c>
      <c r="FK59" s="249">
        <f t="shared" si="277"/>
        <v>0</v>
      </c>
      <c r="FL59" s="250">
        <f t="shared" si="278"/>
        <v>0</v>
      </c>
      <c r="FM59" s="249">
        <f t="shared" si="279"/>
        <v>0</v>
      </c>
      <c r="FN59" s="251">
        <f t="shared" si="280"/>
        <v>0</v>
      </c>
    </row>
    <row r="60" spans="1:170" ht="13" x14ac:dyDescent="0.25">
      <c r="A60" s="445"/>
      <c r="B60" s="712"/>
      <c r="C60" s="252" t="s">
        <v>185</v>
      </c>
      <c r="D60" s="253">
        <f>D34+SUM(EY17:EY63)</f>
        <v>0</v>
      </c>
      <c r="E60" s="253">
        <f>E34+SUM(EO17:EO63)</f>
        <v>0</v>
      </c>
      <c r="F60" s="255"/>
      <c r="G60" s="256"/>
      <c r="H60" s="260">
        <f>H34+SUM(ET17:ET63)</f>
        <v>0</v>
      </c>
      <c r="I60" s="283">
        <f>I34+SUM(EJ17:EJ63)</f>
        <v>0</v>
      </c>
      <c r="J60" s="253">
        <f>J34+SUM(FM17:FM63)</f>
        <v>0</v>
      </c>
      <c r="K60" s="259">
        <f>K34+SUM(FG17:FG63)</f>
        <v>0</v>
      </c>
      <c r="L60" s="260">
        <f>L34+SUM(FJ17:FJ63)</f>
        <v>0</v>
      </c>
      <c r="M60" s="258">
        <f>M34+SUM(FD17:FD63)</f>
        <v>0</v>
      </c>
      <c r="N60" s="445"/>
      <c r="O60" s="45"/>
      <c r="P60" s="1"/>
      <c r="Q60" s="2"/>
      <c r="R60" s="13"/>
      <c r="S60" s="320"/>
      <c r="T60" s="321"/>
      <c r="U60" s="322"/>
      <c r="V60" s="323"/>
      <c r="W60" s="233" t="str">
        <f t="shared" si="142"/>
        <v/>
      </c>
      <c r="X60" s="330"/>
      <c r="Y60" s="248">
        <f t="shared" si="143"/>
        <v>0</v>
      </c>
      <c r="Z60" s="249">
        <f t="shared" si="144"/>
        <v>0</v>
      </c>
      <c r="AA60" s="249">
        <f t="shared" si="145"/>
        <v>0</v>
      </c>
      <c r="AB60" s="249">
        <f t="shared" si="146"/>
        <v>0</v>
      </c>
      <c r="AC60" s="249">
        <f t="shared" si="147"/>
        <v>0</v>
      </c>
      <c r="AD60" s="249">
        <f t="shared" si="148"/>
        <v>0</v>
      </c>
      <c r="AE60" s="249">
        <f t="shared" si="149"/>
        <v>0</v>
      </c>
      <c r="AF60" s="249">
        <f t="shared" si="150"/>
        <v>0</v>
      </c>
      <c r="AG60" s="249">
        <f t="shared" si="151"/>
        <v>0</v>
      </c>
      <c r="AH60" s="250" t="str">
        <f t="shared" si="285"/>
        <v/>
      </c>
      <c r="AI60" s="251" t="str">
        <f t="shared" si="281"/>
        <v/>
      </c>
      <c r="AJ60" s="249">
        <f t="shared" si="152"/>
        <v>1</v>
      </c>
      <c r="AK60" s="249">
        <f t="shared" si="153"/>
        <v>0</v>
      </c>
      <c r="AL60" s="249"/>
      <c r="AM60" s="251"/>
      <c r="AN60" s="237"/>
      <c r="AO60" s="250">
        <f t="shared" si="154"/>
        <v>0</v>
      </c>
      <c r="AP60" s="250">
        <f t="shared" si="155"/>
        <v>0</v>
      </c>
      <c r="AQ60" s="249">
        <f t="shared" si="156"/>
        <v>0</v>
      </c>
      <c r="AR60" s="249">
        <f t="shared" si="157"/>
        <v>0</v>
      </c>
      <c r="AS60" s="249">
        <f t="shared" si="158"/>
        <v>0</v>
      </c>
      <c r="AT60" s="249">
        <f t="shared" si="159"/>
        <v>0</v>
      </c>
      <c r="AU60" s="250">
        <f t="shared" si="282"/>
        <v>0</v>
      </c>
      <c r="AV60" s="249">
        <f t="shared" si="160"/>
        <v>0</v>
      </c>
      <c r="AW60" s="249">
        <f t="shared" si="161"/>
        <v>0</v>
      </c>
      <c r="AX60" s="249">
        <f t="shared" si="162"/>
        <v>0</v>
      </c>
      <c r="AY60" s="251">
        <f t="shared" si="163"/>
        <v>0</v>
      </c>
      <c r="AZ60" s="249">
        <f t="shared" si="164"/>
        <v>0</v>
      </c>
      <c r="BA60" s="250">
        <f t="shared" si="165"/>
        <v>0</v>
      </c>
      <c r="BB60" s="249">
        <f t="shared" si="166"/>
        <v>0</v>
      </c>
      <c r="BC60" s="249">
        <f t="shared" si="167"/>
        <v>0</v>
      </c>
      <c r="BD60" s="249">
        <f t="shared" si="168"/>
        <v>0</v>
      </c>
      <c r="BE60" s="249">
        <f t="shared" si="283"/>
        <v>0</v>
      </c>
      <c r="BF60" s="250">
        <f t="shared" si="169"/>
        <v>0</v>
      </c>
      <c r="BG60" s="249">
        <f t="shared" si="170"/>
        <v>0</v>
      </c>
      <c r="BH60" s="249">
        <f t="shared" si="171"/>
        <v>0</v>
      </c>
      <c r="BI60" s="249">
        <f t="shared" si="172"/>
        <v>0</v>
      </c>
      <c r="BJ60" s="249">
        <f t="shared" si="173"/>
        <v>0</v>
      </c>
      <c r="BK60" s="250">
        <f t="shared" si="174"/>
        <v>0</v>
      </c>
      <c r="BL60" s="249">
        <f t="shared" si="175"/>
        <v>0</v>
      </c>
      <c r="BM60" s="249">
        <f t="shared" si="176"/>
        <v>0</v>
      </c>
      <c r="BN60" s="250">
        <f t="shared" si="177"/>
        <v>0</v>
      </c>
      <c r="BO60" s="249">
        <f t="shared" si="284"/>
        <v>0</v>
      </c>
      <c r="BP60" s="249">
        <f t="shared" si="178"/>
        <v>0</v>
      </c>
      <c r="BQ60" s="250">
        <f t="shared" si="179"/>
        <v>0</v>
      </c>
      <c r="BR60" s="249">
        <f t="shared" si="180"/>
        <v>0</v>
      </c>
      <c r="BS60" s="249">
        <f t="shared" si="181"/>
        <v>0</v>
      </c>
      <c r="BT60" s="250">
        <f t="shared" si="182"/>
        <v>0</v>
      </c>
      <c r="BU60" s="249">
        <f t="shared" si="183"/>
        <v>0</v>
      </c>
      <c r="BV60" s="251">
        <f t="shared" si="184"/>
        <v>0</v>
      </c>
      <c r="BW60" s="249">
        <f t="shared" si="185"/>
        <v>0</v>
      </c>
      <c r="BX60" s="249">
        <f t="shared" si="186"/>
        <v>0</v>
      </c>
      <c r="BY60" s="249">
        <f t="shared" si="187"/>
        <v>0</v>
      </c>
      <c r="BZ60" s="249">
        <f t="shared" si="188"/>
        <v>0</v>
      </c>
      <c r="CA60" s="249">
        <f t="shared" si="189"/>
        <v>0</v>
      </c>
      <c r="CB60" s="250">
        <f t="shared" si="190"/>
        <v>0</v>
      </c>
      <c r="CC60" s="249">
        <f t="shared" si="191"/>
        <v>0</v>
      </c>
      <c r="CD60" s="249">
        <f t="shared" si="192"/>
        <v>0</v>
      </c>
      <c r="CE60" s="249">
        <f t="shared" si="193"/>
        <v>0</v>
      </c>
      <c r="CF60" s="249">
        <f t="shared" si="194"/>
        <v>0</v>
      </c>
      <c r="CG60" s="250">
        <f t="shared" si="195"/>
        <v>0</v>
      </c>
      <c r="CH60" s="249">
        <f t="shared" si="196"/>
        <v>0</v>
      </c>
      <c r="CI60" s="249">
        <f t="shared" si="197"/>
        <v>0</v>
      </c>
      <c r="CJ60" s="249">
        <f t="shared" si="198"/>
        <v>0</v>
      </c>
      <c r="CK60" s="249">
        <f t="shared" si="199"/>
        <v>0</v>
      </c>
      <c r="CL60" s="250">
        <f t="shared" si="200"/>
        <v>0</v>
      </c>
      <c r="CM60" s="249">
        <f t="shared" si="201"/>
        <v>0</v>
      </c>
      <c r="CN60" s="249">
        <f t="shared" si="202"/>
        <v>0</v>
      </c>
      <c r="CO60" s="249">
        <f t="shared" si="203"/>
        <v>0</v>
      </c>
      <c r="CP60" s="249">
        <f t="shared" si="204"/>
        <v>0</v>
      </c>
      <c r="CQ60" s="250">
        <f t="shared" si="205"/>
        <v>0</v>
      </c>
      <c r="CR60" s="249">
        <f t="shared" si="206"/>
        <v>0</v>
      </c>
      <c r="CS60" s="249">
        <f t="shared" si="207"/>
        <v>0</v>
      </c>
      <c r="CT60" s="250">
        <f t="shared" si="208"/>
        <v>0</v>
      </c>
      <c r="CU60" s="249">
        <f t="shared" si="209"/>
        <v>0</v>
      </c>
      <c r="CV60" s="249">
        <f t="shared" si="210"/>
        <v>0</v>
      </c>
      <c r="CW60" s="250">
        <f t="shared" si="211"/>
        <v>0</v>
      </c>
      <c r="CX60" s="249">
        <f t="shared" si="212"/>
        <v>0</v>
      </c>
      <c r="CY60" s="249">
        <f t="shared" si="213"/>
        <v>0</v>
      </c>
      <c r="CZ60" s="250">
        <f t="shared" si="214"/>
        <v>0</v>
      </c>
      <c r="DA60" s="249">
        <f t="shared" si="215"/>
        <v>0</v>
      </c>
      <c r="DB60" s="249">
        <f t="shared" si="216"/>
        <v>0</v>
      </c>
      <c r="DC60" s="250">
        <f t="shared" si="217"/>
        <v>0</v>
      </c>
      <c r="DD60" s="249">
        <f t="shared" si="218"/>
        <v>0</v>
      </c>
      <c r="DE60" s="249">
        <f t="shared" si="219"/>
        <v>0</v>
      </c>
      <c r="DF60" s="249">
        <f t="shared" si="220"/>
        <v>0</v>
      </c>
      <c r="DG60" s="249">
        <f t="shared" si="221"/>
        <v>0</v>
      </c>
      <c r="DH60" s="250">
        <f t="shared" si="222"/>
        <v>0</v>
      </c>
      <c r="DI60" s="249">
        <f t="shared" si="223"/>
        <v>0</v>
      </c>
      <c r="DJ60" s="249">
        <f t="shared" si="224"/>
        <v>0</v>
      </c>
      <c r="DK60" s="249">
        <f t="shared" si="225"/>
        <v>0</v>
      </c>
      <c r="DL60" s="249">
        <f t="shared" si="226"/>
        <v>0</v>
      </c>
      <c r="DM60" s="250">
        <f t="shared" si="227"/>
        <v>0</v>
      </c>
      <c r="DN60" s="249">
        <f t="shared" si="228"/>
        <v>0</v>
      </c>
      <c r="DO60" s="249">
        <f t="shared" si="229"/>
        <v>0</v>
      </c>
      <c r="DP60" s="249">
        <f t="shared" si="230"/>
        <v>0</v>
      </c>
      <c r="DQ60" s="249">
        <f t="shared" si="231"/>
        <v>0</v>
      </c>
      <c r="DR60" s="250">
        <f t="shared" si="232"/>
        <v>0</v>
      </c>
      <c r="DS60" s="249">
        <f t="shared" si="233"/>
        <v>0</v>
      </c>
      <c r="DT60" s="249">
        <f t="shared" si="234"/>
        <v>0</v>
      </c>
      <c r="DU60" s="249">
        <f t="shared" si="235"/>
        <v>0</v>
      </c>
      <c r="DV60" s="249">
        <f t="shared" si="236"/>
        <v>0</v>
      </c>
      <c r="DW60" s="250">
        <f t="shared" si="237"/>
        <v>0</v>
      </c>
      <c r="DX60" s="249">
        <f t="shared" si="238"/>
        <v>0</v>
      </c>
      <c r="DY60" s="249">
        <f t="shared" si="239"/>
        <v>0</v>
      </c>
      <c r="DZ60" s="250">
        <f t="shared" si="240"/>
        <v>0</v>
      </c>
      <c r="EA60" s="249">
        <f t="shared" si="241"/>
        <v>0</v>
      </c>
      <c r="EB60" s="249">
        <f t="shared" si="242"/>
        <v>0</v>
      </c>
      <c r="EC60" s="250">
        <f t="shared" si="243"/>
        <v>0</v>
      </c>
      <c r="ED60" s="249">
        <f t="shared" si="244"/>
        <v>0</v>
      </c>
      <c r="EE60" s="249">
        <f t="shared" si="245"/>
        <v>0</v>
      </c>
      <c r="EF60" s="250">
        <f t="shared" si="246"/>
        <v>0</v>
      </c>
      <c r="EG60" s="249">
        <f t="shared" si="247"/>
        <v>0</v>
      </c>
      <c r="EH60" s="249">
        <f t="shared" si="248"/>
        <v>0</v>
      </c>
      <c r="EI60" s="250">
        <f t="shared" si="249"/>
        <v>0</v>
      </c>
      <c r="EJ60" s="249">
        <f t="shared" si="250"/>
        <v>0</v>
      </c>
      <c r="EK60" s="249">
        <f t="shared" si="251"/>
        <v>0</v>
      </c>
      <c r="EL60" s="249">
        <f t="shared" si="252"/>
        <v>0</v>
      </c>
      <c r="EM60" s="249">
        <f t="shared" si="253"/>
        <v>0</v>
      </c>
      <c r="EN60" s="250">
        <f t="shared" si="254"/>
        <v>0</v>
      </c>
      <c r="EO60" s="249">
        <f t="shared" si="255"/>
        <v>0</v>
      </c>
      <c r="EP60" s="249">
        <f t="shared" si="256"/>
        <v>0</v>
      </c>
      <c r="EQ60" s="249">
        <f t="shared" si="257"/>
        <v>0</v>
      </c>
      <c r="ER60" s="249">
        <f t="shared" si="258"/>
        <v>0</v>
      </c>
      <c r="ES60" s="250">
        <f t="shared" si="259"/>
        <v>0</v>
      </c>
      <c r="ET60" s="249">
        <f t="shared" si="260"/>
        <v>0</v>
      </c>
      <c r="EU60" s="249">
        <f t="shared" si="261"/>
        <v>0</v>
      </c>
      <c r="EV60" s="249">
        <f t="shared" si="262"/>
        <v>0</v>
      </c>
      <c r="EW60" s="249">
        <f t="shared" si="263"/>
        <v>0</v>
      </c>
      <c r="EX60" s="250">
        <f t="shared" si="264"/>
        <v>0</v>
      </c>
      <c r="EY60" s="249">
        <f t="shared" si="265"/>
        <v>0</v>
      </c>
      <c r="EZ60" s="249">
        <f t="shared" si="266"/>
        <v>0</v>
      </c>
      <c r="FA60" s="249">
        <f t="shared" si="267"/>
        <v>0</v>
      </c>
      <c r="FB60" s="249">
        <f t="shared" si="268"/>
        <v>0</v>
      </c>
      <c r="FC60" s="250">
        <f t="shared" si="269"/>
        <v>0</v>
      </c>
      <c r="FD60" s="249">
        <f t="shared" si="270"/>
        <v>0</v>
      </c>
      <c r="FE60" s="249">
        <f t="shared" si="271"/>
        <v>0</v>
      </c>
      <c r="FF60" s="250">
        <f t="shared" si="272"/>
        <v>0</v>
      </c>
      <c r="FG60" s="249">
        <f t="shared" si="273"/>
        <v>0</v>
      </c>
      <c r="FH60" s="249">
        <f t="shared" si="274"/>
        <v>0</v>
      </c>
      <c r="FI60" s="250">
        <f t="shared" si="275"/>
        <v>0</v>
      </c>
      <c r="FJ60" s="249">
        <f t="shared" si="276"/>
        <v>0</v>
      </c>
      <c r="FK60" s="249">
        <f t="shared" si="277"/>
        <v>0</v>
      </c>
      <c r="FL60" s="250">
        <f t="shared" si="278"/>
        <v>0</v>
      </c>
      <c r="FM60" s="249">
        <f t="shared" si="279"/>
        <v>0</v>
      </c>
      <c r="FN60" s="251">
        <f t="shared" si="280"/>
        <v>0</v>
      </c>
    </row>
    <row r="61" spans="1:170" ht="13" x14ac:dyDescent="0.25">
      <c r="A61" s="445"/>
      <c r="B61" s="712"/>
      <c r="C61" s="252" t="s">
        <v>10</v>
      </c>
      <c r="D61" s="253">
        <f>D35+SUM(EZ17:EZ63)</f>
        <v>0</v>
      </c>
      <c r="E61" s="253">
        <f>E35+SUM(EP17:EP63)</f>
        <v>0</v>
      </c>
      <c r="F61" s="255"/>
      <c r="G61" s="256"/>
      <c r="H61" s="260">
        <f>H35+SUM(EU17:EU63)</f>
        <v>0</v>
      </c>
      <c r="I61" s="283">
        <f>I35+SUM(EK17:EK63)</f>
        <v>0</v>
      </c>
      <c r="J61" s="253">
        <f>J35+SUM(FN17:FN63)</f>
        <v>0</v>
      </c>
      <c r="K61" s="259">
        <f>K35+SUM(FH17:FH63)</f>
        <v>0</v>
      </c>
      <c r="L61" s="260">
        <f>L35+SUM(FK17:FK63)</f>
        <v>0</v>
      </c>
      <c r="M61" s="258">
        <f>M35+SUM(FE17:FE63)</f>
        <v>0</v>
      </c>
      <c r="N61" s="445"/>
      <c r="O61" s="45"/>
      <c r="P61" s="1"/>
      <c r="Q61" s="2"/>
      <c r="R61" s="13"/>
      <c r="S61" s="320"/>
      <c r="T61" s="321"/>
      <c r="U61" s="322"/>
      <c r="V61" s="323"/>
      <c r="W61" s="233" t="str">
        <f t="shared" si="142"/>
        <v/>
      </c>
      <c r="X61" s="330"/>
      <c r="Y61" s="248">
        <f t="shared" si="143"/>
        <v>0</v>
      </c>
      <c r="Z61" s="249">
        <f t="shared" si="144"/>
        <v>0</v>
      </c>
      <c r="AA61" s="249">
        <f t="shared" si="145"/>
        <v>0</v>
      </c>
      <c r="AB61" s="249">
        <f t="shared" si="146"/>
        <v>0</v>
      </c>
      <c r="AC61" s="249">
        <f t="shared" si="147"/>
        <v>0</v>
      </c>
      <c r="AD61" s="249">
        <f t="shared" si="148"/>
        <v>0</v>
      </c>
      <c r="AE61" s="249">
        <f t="shared" si="149"/>
        <v>0</v>
      </c>
      <c r="AF61" s="249">
        <f t="shared" si="150"/>
        <v>0</v>
      </c>
      <c r="AG61" s="249">
        <f t="shared" si="151"/>
        <v>0</v>
      </c>
      <c r="AH61" s="250" t="str">
        <f t="shared" si="285"/>
        <v/>
      </c>
      <c r="AI61" s="251" t="str">
        <f t="shared" si="281"/>
        <v/>
      </c>
      <c r="AJ61" s="249">
        <f t="shared" si="152"/>
        <v>1</v>
      </c>
      <c r="AK61" s="249">
        <f t="shared" si="153"/>
        <v>0</v>
      </c>
      <c r="AL61" s="249"/>
      <c r="AM61" s="251"/>
      <c r="AN61" s="237"/>
      <c r="AO61" s="250">
        <f t="shared" si="154"/>
        <v>0</v>
      </c>
      <c r="AP61" s="250">
        <f t="shared" si="155"/>
        <v>0</v>
      </c>
      <c r="AQ61" s="249">
        <f t="shared" si="156"/>
        <v>0</v>
      </c>
      <c r="AR61" s="249">
        <f t="shared" si="157"/>
        <v>0</v>
      </c>
      <c r="AS61" s="249">
        <f t="shared" si="158"/>
        <v>0</v>
      </c>
      <c r="AT61" s="249">
        <f t="shared" si="159"/>
        <v>0</v>
      </c>
      <c r="AU61" s="250">
        <f t="shared" si="282"/>
        <v>0</v>
      </c>
      <c r="AV61" s="249">
        <f t="shared" si="160"/>
        <v>0</v>
      </c>
      <c r="AW61" s="249">
        <f t="shared" si="161"/>
        <v>0</v>
      </c>
      <c r="AX61" s="249">
        <f t="shared" si="162"/>
        <v>0</v>
      </c>
      <c r="AY61" s="251">
        <f t="shared" si="163"/>
        <v>0</v>
      </c>
      <c r="AZ61" s="249">
        <f t="shared" si="164"/>
        <v>0</v>
      </c>
      <c r="BA61" s="250">
        <f t="shared" si="165"/>
        <v>0</v>
      </c>
      <c r="BB61" s="249">
        <f t="shared" si="166"/>
        <v>0</v>
      </c>
      <c r="BC61" s="249">
        <f t="shared" si="167"/>
        <v>0</v>
      </c>
      <c r="BD61" s="249">
        <f t="shared" si="168"/>
        <v>0</v>
      </c>
      <c r="BE61" s="249">
        <f t="shared" si="283"/>
        <v>0</v>
      </c>
      <c r="BF61" s="250">
        <f t="shared" si="169"/>
        <v>0</v>
      </c>
      <c r="BG61" s="249">
        <f t="shared" si="170"/>
        <v>0</v>
      </c>
      <c r="BH61" s="249">
        <f t="shared" si="171"/>
        <v>0</v>
      </c>
      <c r="BI61" s="249">
        <f t="shared" si="172"/>
        <v>0</v>
      </c>
      <c r="BJ61" s="249">
        <f t="shared" si="173"/>
        <v>0</v>
      </c>
      <c r="BK61" s="250">
        <f t="shared" si="174"/>
        <v>0</v>
      </c>
      <c r="BL61" s="249">
        <f t="shared" si="175"/>
        <v>0</v>
      </c>
      <c r="BM61" s="249">
        <f t="shared" si="176"/>
        <v>0</v>
      </c>
      <c r="BN61" s="250">
        <f t="shared" si="177"/>
        <v>0</v>
      </c>
      <c r="BO61" s="249">
        <f t="shared" si="284"/>
        <v>0</v>
      </c>
      <c r="BP61" s="249">
        <f t="shared" si="178"/>
        <v>0</v>
      </c>
      <c r="BQ61" s="250">
        <f t="shared" si="179"/>
        <v>0</v>
      </c>
      <c r="BR61" s="249">
        <f t="shared" si="180"/>
        <v>0</v>
      </c>
      <c r="BS61" s="249">
        <f t="shared" si="181"/>
        <v>0</v>
      </c>
      <c r="BT61" s="250">
        <f t="shared" si="182"/>
        <v>0</v>
      </c>
      <c r="BU61" s="249">
        <f t="shared" si="183"/>
        <v>0</v>
      </c>
      <c r="BV61" s="251">
        <f t="shared" si="184"/>
        <v>0</v>
      </c>
      <c r="BW61" s="249">
        <f t="shared" si="185"/>
        <v>0</v>
      </c>
      <c r="BX61" s="249">
        <f t="shared" si="186"/>
        <v>0</v>
      </c>
      <c r="BY61" s="249">
        <f t="shared" si="187"/>
        <v>0</v>
      </c>
      <c r="BZ61" s="249">
        <f t="shared" si="188"/>
        <v>0</v>
      </c>
      <c r="CA61" s="249">
        <f t="shared" si="189"/>
        <v>0</v>
      </c>
      <c r="CB61" s="250">
        <f t="shared" si="190"/>
        <v>0</v>
      </c>
      <c r="CC61" s="249">
        <f t="shared" si="191"/>
        <v>0</v>
      </c>
      <c r="CD61" s="249">
        <f t="shared" si="192"/>
        <v>0</v>
      </c>
      <c r="CE61" s="249">
        <f t="shared" si="193"/>
        <v>0</v>
      </c>
      <c r="CF61" s="249">
        <f t="shared" si="194"/>
        <v>0</v>
      </c>
      <c r="CG61" s="250">
        <f t="shared" si="195"/>
        <v>0</v>
      </c>
      <c r="CH61" s="249">
        <f t="shared" si="196"/>
        <v>0</v>
      </c>
      <c r="CI61" s="249">
        <f t="shared" si="197"/>
        <v>0</v>
      </c>
      <c r="CJ61" s="249">
        <f t="shared" si="198"/>
        <v>0</v>
      </c>
      <c r="CK61" s="249">
        <f t="shared" si="199"/>
        <v>0</v>
      </c>
      <c r="CL61" s="250">
        <f t="shared" si="200"/>
        <v>0</v>
      </c>
      <c r="CM61" s="249">
        <f t="shared" si="201"/>
        <v>0</v>
      </c>
      <c r="CN61" s="249">
        <f t="shared" si="202"/>
        <v>0</v>
      </c>
      <c r="CO61" s="249">
        <f t="shared" si="203"/>
        <v>0</v>
      </c>
      <c r="CP61" s="249">
        <f t="shared" si="204"/>
        <v>0</v>
      </c>
      <c r="CQ61" s="250">
        <f t="shared" si="205"/>
        <v>0</v>
      </c>
      <c r="CR61" s="249">
        <f t="shared" si="206"/>
        <v>0</v>
      </c>
      <c r="CS61" s="249">
        <f t="shared" si="207"/>
        <v>0</v>
      </c>
      <c r="CT61" s="250">
        <f t="shared" si="208"/>
        <v>0</v>
      </c>
      <c r="CU61" s="249">
        <f t="shared" si="209"/>
        <v>0</v>
      </c>
      <c r="CV61" s="249">
        <f t="shared" si="210"/>
        <v>0</v>
      </c>
      <c r="CW61" s="250">
        <f t="shared" si="211"/>
        <v>0</v>
      </c>
      <c r="CX61" s="249">
        <f t="shared" si="212"/>
        <v>0</v>
      </c>
      <c r="CY61" s="249">
        <f t="shared" si="213"/>
        <v>0</v>
      </c>
      <c r="CZ61" s="250">
        <f t="shared" si="214"/>
        <v>0</v>
      </c>
      <c r="DA61" s="249">
        <f t="shared" si="215"/>
        <v>0</v>
      </c>
      <c r="DB61" s="249">
        <f t="shared" si="216"/>
        <v>0</v>
      </c>
      <c r="DC61" s="250">
        <f t="shared" si="217"/>
        <v>0</v>
      </c>
      <c r="DD61" s="249">
        <f t="shared" si="218"/>
        <v>0</v>
      </c>
      <c r="DE61" s="249">
        <f t="shared" si="219"/>
        <v>0</v>
      </c>
      <c r="DF61" s="249">
        <f t="shared" si="220"/>
        <v>0</v>
      </c>
      <c r="DG61" s="249">
        <f t="shared" si="221"/>
        <v>0</v>
      </c>
      <c r="DH61" s="250">
        <f t="shared" si="222"/>
        <v>0</v>
      </c>
      <c r="DI61" s="249">
        <f t="shared" si="223"/>
        <v>0</v>
      </c>
      <c r="DJ61" s="249">
        <f t="shared" si="224"/>
        <v>0</v>
      </c>
      <c r="DK61" s="249">
        <f t="shared" si="225"/>
        <v>0</v>
      </c>
      <c r="DL61" s="249">
        <f t="shared" si="226"/>
        <v>0</v>
      </c>
      <c r="DM61" s="250">
        <f t="shared" si="227"/>
        <v>0</v>
      </c>
      <c r="DN61" s="249">
        <f t="shared" si="228"/>
        <v>0</v>
      </c>
      <c r="DO61" s="249">
        <f t="shared" si="229"/>
        <v>0</v>
      </c>
      <c r="DP61" s="249">
        <f t="shared" si="230"/>
        <v>0</v>
      </c>
      <c r="DQ61" s="249">
        <f t="shared" si="231"/>
        <v>0</v>
      </c>
      <c r="DR61" s="250">
        <f t="shared" si="232"/>
        <v>0</v>
      </c>
      <c r="DS61" s="249">
        <f t="shared" si="233"/>
        <v>0</v>
      </c>
      <c r="DT61" s="249">
        <f t="shared" si="234"/>
        <v>0</v>
      </c>
      <c r="DU61" s="249">
        <f t="shared" si="235"/>
        <v>0</v>
      </c>
      <c r="DV61" s="249">
        <f t="shared" si="236"/>
        <v>0</v>
      </c>
      <c r="DW61" s="250">
        <f t="shared" si="237"/>
        <v>0</v>
      </c>
      <c r="DX61" s="249">
        <f t="shared" si="238"/>
        <v>0</v>
      </c>
      <c r="DY61" s="249">
        <f t="shared" si="239"/>
        <v>0</v>
      </c>
      <c r="DZ61" s="250">
        <f t="shared" si="240"/>
        <v>0</v>
      </c>
      <c r="EA61" s="249">
        <f t="shared" si="241"/>
        <v>0</v>
      </c>
      <c r="EB61" s="249">
        <f t="shared" si="242"/>
        <v>0</v>
      </c>
      <c r="EC61" s="250">
        <f t="shared" si="243"/>
        <v>0</v>
      </c>
      <c r="ED61" s="249">
        <f t="shared" si="244"/>
        <v>0</v>
      </c>
      <c r="EE61" s="249">
        <f t="shared" si="245"/>
        <v>0</v>
      </c>
      <c r="EF61" s="250">
        <f t="shared" si="246"/>
        <v>0</v>
      </c>
      <c r="EG61" s="249">
        <f t="shared" si="247"/>
        <v>0</v>
      </c>
      <c r="EH61" s="249">
        <f t="shared" si="248"/>
        <v>0</v>
      </c>
      <c r="EI61" s="250">
        <f t="shared" si="249"/>
        <v>0</v>
      </c>
      <c r="EJ61" s="249">
        <f t="shared" si="250"/>
        <v>0</v>
      </c>
      <c r="EK61" s="249">
        <f t="shared" si="251"/>
        <v>0</v>
      </c>
      <c r="EL61" s="249">
        <f t="shared" si="252"/>
        <v>0</v>
      </c>
      <c r="EM61" s="249">
        <f t="shared" si="253"/>
        <v>0</v>
      </c>
      <c r="EN61" s="250">
        <f t="shared" si="254"/>
        <v>0</v>
      </c>
      <c r="EO61" s="249">
        <f t="shared" si="255"/>
        <v>0</v>
      </c>
      <c r="EP61" s="249">
        <f t="shared" si="256"/>
        <v>0</v>
      </c>
      <c r="EQ61" s="249">
        <f t="shared" si="257"/>
        <v>0</v>
      </c>
      <c r="ER61" s="249">
        <f t="shared" si="258"/>
        <v>0</v>
      </c>
      <c r="ES61" s="250">
        <f t="shared" si="259"/>
        <v>0</v>
      </c>
      <c r="ET61" s="249">
        <f t="shared" si="260"/>
        <v>0</v>
      </c>
      <c r="EU61" s="249">
        <f t="shared" si="261"/>
        <v>0</v>
      </c>
      <c r="EV61" s="249">
        <f t="shared" si="262"/>
        <v>0</v>
      </c>
      <c r="EW61" s="249">
        <f t="shared" si="263"/>
        <v>0</v>
      </c>
      <c r="EX61" s="250">
        <f t="shared" si="264"/>
        <v>0</v>
      </c>
      <c r="EY61" s="249">
        <f t="shared" si="265"/>
        <v>0</v>
      </c>
      <c r="EZ61" s="249">
        <f t="shared" si="266"/>
        <v>0</v>
      </c>
      <c r="FA61" s="249">
        <f t="shared" si="267"/>
        <v>0</v>
      </c>
      <c r="FB61" s="249">
        <f t="shared" si="268"/>
        <v>0</v>
      </c>
      <c r="FC61" s="250">
        <f t="shared" si="269"/>
        <v>0</v>
      </c>
      <c r="FD61" s="249">
        <f t="shared" si="270"/>
        <v>0</v>
      </c>
      <c r="FE61" s="249">
        <f t="shared" si="271"/>
        <v>0</v>
      </c>
      <c r="FF61" s="250">
        <f t="shared" si="272"/>
        <v>0</v>
      </c>
      <c r="FG61" s="249">
        <f t="shared" si="273"/>
        <v>0</v>
      </c>
      <c r="FH61" s="249">
        <f t="shared" si="274"/>
        <v>0</v>
      </c>
      <c r="FI61" s="250">
        <f t="shared" si="275"/>
        <v>0</v>
      </c>
      <c r="FJ61" s="249">
        <f t="shared" si="276"/>
        <v>0</v>
      </c>
      <c r="FK61" s="249">
        <f t="shared" si="277"/>
        <v>0</v>
      </c>
      <c r="FL61" s="250">
        <f t="shared" si="278"/>
        <v>0</v>
      </c>
      <c r="FM61" s="249">
        <f t="shared" si="279"/>
        <v>0</v>
      </c>
      <c r="FN61" s="251">
        <f t="shared" si="280"/>
        <v>0</v>
      </c>
    </row>
    <row r="62" spans="1:170" ht="13" x14ac:dyDescent="0.25">
      <c r="A62" s="445"/>
      <c r="B62" s="712"/>
      <c r="C62" s="252" t="s">
        <v>40</v>
      </c>
      <c r="D62" s="253">
        <f>D36+SUM(FA17:FA63)</f>
        <v>0</v>
      </c>
      <c r="E62" s="253">
        <f>E36+SUM(EQ17:EQ63)</f>
        <v>0</v>
      </c>
      <c r="F62" s="255"/>
      <c r="G62" s="256"/>
      <c r="H62" s="260">
        <f>H36+SUM(EV17:EV63)</f>
        <v>0</v>
      </c>
      <c r="I62" s="283">
        <f>I36+SUM(EL17:EL63)</f>
        <v>0</v>
      </c>
      <c r="J62" s="255"/>
      <c r="K62" s="256"/>
      <c r="L62" s="270"/>
      <c r="M62" s="256"/>
      <c r="N62" s="445"/>
      <c r="O62" s="45"/>
      <c r="P62" s="1"/>
      <c r="Q62" s="2"/>
      <c r="R62" s="13"/>
      <c r="S62" s="320"/>
      <c r="T62" s="321"/>
      <c r="U62" s="322"/>
      <c r="V62" s="323"/>
      <c r="W62" s="233" t="str">
        <f t="shared" si="142"/>
        <v/>
      </c>
      <c r="X62" s="330"/>
      <c r="Y62" s="248">
        <f t="shared" si="143"/>
        <v>0</v>
      </c>
      <c r="Z62" s="249">
        <f t="shared" si="144"/>
        <v>0</v>
      </c>
      <c r="AA62" s="249">
        <f t="shared" si="145"/>
        <v>0</v>
      </c>
      <c r="AB62" s="249">
        <f t="shared" si="146"/>
        <v>0</v>
      </c>
      <c r="AC62" s="249">
        <f t="shared" si="147"/>
        <v>0</v>
      </c>
      <c r="AD62" s="249">
        <f t="shared" si="148"/>
        <v>0</v>
      </c>
      <c r="AE62" s="249">
        <f t="shared" si="149"/>
        <v>0</v>
      </c>
      <c r="AF62" s="249">
        <f t="shared" si="150"/>
        <v>0</v>
      </c>
      <c r="AG62" s="249">
        <f t="shared" si="151"/>
        <v>0</v>
      </c>
      <c r="AH62" s="250" t="str">
        <f t="shared" si="285"/>
        <v/>
      </c>
      <c r="AI62" s="251" t="str">
        <f t="shared" si="281"/>
        <v/>
      </c>
      <c r="AJ62" s="249">
        <f t="shared" si="152"/>
        <v>1</v>
      </c>
      <c r="AK62" s="249">
        <f t="shared" si="153"/>
        <v>0</v>
      </c>
      <c r="AL62" s="249"/>
      <c r="AM62" s="251"/>
      <c r="AN62" s="237"/>
      <c r="AO62" s="250">
        <f t="shared" si="154"/>
        <v>0</v>
      </c>
      <c r="AP62" s="250">
        <f t="shared" si="155"/>
        <v>0</v>
      </c>
      <c r="AQ62" s="249">
        <f t="shared" si="156"/>
        <v>0</v>
      </c>
      <c r="AR62" s="249">
        <f t="shared" si="157"/>
        <v>0</v>
      </c>
      <c r="AS62" s="249">
        <f t="shared" si="158"/>
        <v>0</v>
      </c>
      <c r="AT62" s="249">
        <f t="shared" si="159"/>
        <v>0</v>
      </c>
      <c r="AU62" s="250">
        <f t="shared" si="282"/>
        <v>0</v>
      </c>
      <c r="AV62" s="249">
        <f t="shared" si="160"/>
        <v>0</v>
      </c>
      <c r="AW62" s="249">
        <f t="shared" si="161"/>
        <v>0</v>
      </c>
      <c r="AX62" s="249">
        <f t="shared" si="162"/>
        <v>0</v>
      </c>
      <c r="AY62" s="251">
        <f t="shared" si="163"/>
        <v>0</v>
      </c>
      <c r="AZ62" s="249">
        <f t="shared" si="164"/>
        <v>0</v>
      </c>
      <c r="BA62" s="250">
        <f t="shared" si="165"/>
        <v>0</v>
      </c>
      <c r="BB62" s="249">
        <f t="shared" si="166"/>
        <v>0</v>
      </c>
      <c r="BC62" s="249">
        <f t="shared" si="167"/>
        <v>0</v>
      </c>
      <c r="BD62" s="249">
        <f t="shared" si="168"/>
        <v>0</v>
      </c>
      <c r="BE62" s="249">
        <f t="shared" si="283"/>
        <v>0</v>
      </c>
      <c r="BF62" s="250">
        <f t="shared" si="169"/>
        <v>0</v>
      </c>
      <c r="BG62" s="249">
        <f t="shared" si="170"/>
        <v>0</v>
      </c>
      <c r="BH62" s="249">
        <f t="shared" si="171"/>
        <v>0</v>
      </c>
      <c r="BI62" s="249">
        <f t="shared" si="172"/>
        <v>0</v>
      </c>
      <c r="BJ62" s="249">
        <f t="shared" si="173"/>
        <v>0</v>
      </c>
      <c r="BK62" s="250">
        <f t="shared" si="174"/>
        <v>0</v>
      </c>
      <c r="BL62" s="249">
        <f t="shared" si="175"/>
        <v>0</v>
      </c>
      <c r="BM62" s="249">
        <f t="shared" si="176"/>
        <v>0</v>
      </c>
      <c r="BN62" s="250">
        <f t="shared" si="177"/>
        <v>0</v>
      </c>
      <c r="BO62" s="249">
        <f t="shared" si="284"/>
        <v>0</v>
      </c>
      <c r="BP62" s="249">
        <f t="shared" si="178"/>
        <v>0</v>
      </c>
      <c r="BQ62" s="250">
        <f t="shared" si="179"/>
        <v>0</v>
      </c>
      <c r="BR62" s="249">
        <f t="shared" si="180"/>
        <v>0</v>
      </c>
      <c r="BS62" s="249">
        <f t="shared" si="181"/>
        <v>0</v>
      </c>
      <c r="BT62" s="250">
        <f t="shared" si="182"/>
        <v>0</v>
      </c>
      <c r="BU62" s="249">
        <f t="shared" si="183"/>
        <v>0</v>
      </c>
      <c r="BV62" s="251">
        <f t="shared" si="184"/>
        <v>0</v>
      </c>
      <c r="BW62" s="249">
        <f t="shared" si="185"/>
        <v>0</v>
      </c>
      <c r="BX62" s="249">
        <f t="shared" si="186"/>
        <v>0</v>
      </c>
      <c r="BY62" s="249">
        <f t="shared" si="187"/>
        <v>0</v>
      </c>
      <c r="BZ62" s="249">
        <f t="shared" si="188"/>
        <v>0</v>
      </c>
      <c r="CA62" s="249">
        <f t="shared" si="189"/>
        <v>0</v>
      </c>
      <c r="CB62" s="250">
        <f t="shared" si="190"/>
        <v>0</v>
      </c>
      <c r="CC62" s="249">
        <f t="shared" si="191"/>
        <v>0</v>
      </c>
      <c r="CD62" s="249">
        <f t="shared" si="192"/>
        <v>0</v>
      </c>
      <c r="CE62" s="249">
        <f t="shared" si="193"/>
        <v>0</v>
      </c>
      <c r="CF62" s="249">
        <f t="shared" si="194"/>
        <v>0</v>
      </c>
      <c r="CG62" s="250">
        <f t="shared" si="195"/>
        <v>0</v>
      </c>
      <c r="CH62" s="249">
        <f t="shared" si="196"/>
        <v>0</v>
      </c>
      <c r="CI62" s="249">
        <f t="shared" si="197"/>
        <v>0</v>
      </c>
      <c r="CJ62" s="249">
        <f t="shared" si="198"/>
        <v>0</v>
      </c>
      <c r="CK62" s="249">
        <f t="shared" si="199"/>
        <v>0</v>
      </c>
      <c r="CL62" s="250">
        <f t="shared" si="200"/>
        <v>0</v>
      </c>
      <c r="CM62" s="249">
        <f t="shared" si="201"/>
        <v>0</v>
      </c>
      <c r="CN62" s="249">
        <f t="shared" si="202"/>
        <v>0</v>
      </c>
      <c r="CO62" s="249">
        <f t="shared" si="203"/>
        <v>0</v>
      </c>
      <c r="CP62" s="249">
        <f t="shared" si="204"/>
        <v>0</v>
      </c>
      <c r="CQ62" s="250">
        <f t="shared" si="205"/>
        <v>0</v>
      </c>
      <c r="CR62" s="249">
        <f t="shared" si="206"/>
        <v>0</v>
      </c>
      <c r="CS62" s="249">
        <f t="shared" si="207"/>
        <v>0</v>
      </c>
      <c r="CT62" s="250">
        <f t="shared" si="208"/>
        <v>0</v>
      </c>
      <c r="CU62" s="249">
        <f t="shared" si="209"/>
        <v>0</v>
      </c>
      <c r="CV62" s="249">
        <f t="shared" si="210"/>
        <v>0</v>
      </c>
      <c r="CW62" s="250">
        <f t="shared" si="211"/>
        <v>0</v>
      </c>
      <c r="CX62" s="249">
        <f t="shared" si="212"/>
        <v>0</v>
      </c>
      <c r="CY62" s="249">
        <f t="shared" si="213"/>
        <v>0</v>
      </c>
      <c r="CZ62" s="250">
        <f t="shared" si="214"/>
        <v>0</v>
      </c>
      <c r="DA62" s="249">
        <f t="shared" si="215"/>
        <v>0</v>
      </c>
      <c r="DB62" s="249">
        <f t="shared" si="216"/>
        <v>0</v>
      </c>
      <c r="DC62" s="250">
        <f t="shared" si="217"/>
        <v>0</v>
      </c>
      <c r="DD62" s="249">
        <f t="shared" si="218"/>
        <v>0</v>
      </c>
      <c r="DE62" s="249">
        <f t="shared" si="219"/>
        <v>0</v>
      </c>
      <c r="DF62" s="249">
        <f t="shared" si="220"/>
        <v>0</v>
      </c>
      <c r="DG62" s="249">
        <f t="shared" si="221"/>
        <v>0</v>
      </c>
      <c r="DH62" s="250">
        <f t="shared" si="222"/>
        <v>0</v>
      </c>
      <c r="DI62" s="249">
        <f t="shared" si="223"/>
        <v>0</v>
      </c>
      <c r="DJ62" s="249">
        <f t="shared" si="224"/>
        <v>0</v>
      </c>
      <c r="DK62" s="249">
        <f t="shared" si="225"/>
        <v>0</v>
      </c>
      <c r="DL62" s="249">
        <f t="shared" si="226"/>
        <v>0</v>
      </c>
      <c r="DM62" s="250">
        <f t="shared" si="227"/>
        <v>0</v>
      </c>
      <c r="DN62" s="249">
        <f t="shared" si="228"/>
        <v>0</v>
      </c>
      <c r="DO62" s="249">
        <f t="shared" si="229"/>
        <v>0</v>
      </c>
      <c r="DP62" s="249">
        <f t="shared" si="230"/>
        <v>0</v>
      </c>
      <c r="DQ62" s="249">
        <f t="shared" si="231"/>
        <v>0</v>
      </c>
      <c r="DR62" s="250">
        <f t="shared" si="232"/>
        <v>0</v>
      </c>
      <c r="DS62" s="249">
        <f t="shared" si="233"/>
        <v>0</v>
      </c>
      <c r="DT62" s="249">
        <f t="shared" si="234"/>
        <v>0</v>
      </c>
      <c r="DU62" s="249">
        <f t="shared" si="235"/>
        <v>0</v>
      </c>
      <c r="DV62" s="249">
        <f t="shared" si="236"/>
        <v>0</v>
      </c>
      <c r="DW62" s="250">
        <f t="shared" si="237"/>
        <v>0</v>
      </c>
      <c r="DX62" s="249">
        <f t="shared" si="238"/>
        <v>0</v>
      </c>
      <c r="DY62" s="249">
        <f t="shared" si="239"/>
        <v>0</v>
      </c>
      <c r="DZ62" s="250">
        <f t="shared" si="240"/>
        <v>0</v>
      </c>
      <c r="EA62" s="249">
        <f t="shared" si="241"/>
        <v>0</v>
      </c>
      <c r="EB62" s="249">
        <f t="shared" si="242"/>
        <v>0</v>
      </c>
      <c r="EC62" s="250">
        <f t="shared" si="243"/>
        <v>0</v>
      </c>
      <c r="ED62" s="249">
        <f t="shared" si="244"/>
        <v>0</v>
      </c>
      <c r="EE62" s="249">
        <f t="shared" si="245"/>
        <v>0</v>
      </c>
      <c r="EF62" s="250">
        <f t="shared" si="246"/>
        <v>0</v>
      </c>
      <c r="EG62" s="249">
        <f t="shared" si="247"/>
        <v>0</v>
      </c>
      <c r="EH62" s="249">
        <f t="shared" si="248"/>
        <v>0</v>
      </c>
      <c r="EI62" s="250">
        <f t="shared" si="249"/>
        <v>0</v>
      </c>
      <c r="EJ62" s="249">
        <f t="shared" si="250"/>
        <v>0</v>
      </c>
      <c r="EK62" s="249">
        <f t="shared" si="251"/>
        <v>0</v>
      </c>
      <c r="EL62" s="249">
        <f t="shared" si="252"/>
        <v>0</v>
      </c>
      <c r="EM62" s="249">
        <f t="shared" si="253"/>
        <v>0</v>
      </c>
      <c r="EN62" s="250">
        <f t="shared" si="254"/>
        <v>0</v>
      </c>
      <c r="EO62" s="249">
        <f t="shared" si="255"/>
        <v>0</v>
      </c>
      <c r="EP62" s="249">
        <f t="shared" si="256"/>
        <v>0</v>
      </c>
      <c r="EQ62" s="249">
        <f t="shared" si="257"/>
        <v>0</v>
      </c>
      <c r="ER62" s="249">
        <f t="shared" si="258"/>
        <v>0</v>
      </c>
      <c r="ES62" s="250">
        <f t="shared" si="259"/>
        <v>0</v>
      </c>
      <c r="ET62" s="249">
        <f t="shared" si="260"/>
        <v>0</v>
      </c>
      <c r="EU62" s="249">
        <f t="shared" si="261"/>
        <v>0</v>
      </c>
      <c r="EV62" s="249">
        <f t="shared" si="262"/>
        <v>0</v>
      </c>
      <c r="EW62" s="249">
        <f t="shared" si="263"/>
        <v>0</v>
      </c>
      <c r="EX62" s="250">
        <f t="shared" si="264"/>
        <v>0</v>
      </c>
      <c r="EY62" s="249">
        <f t="shared" si="265"/>
        <v>0</v>
      </c>
      <c r="EZ62" s="249">
        <f t="shared" si="266"/>
        <v>0</v>
      </c>
      <c r="FA62" s="249">
        <f t="shared" si="267"/>
        <v>0</v>
      </c>
      <c r="FB62" s="249">
        <f t="shared" si="268"/>
        <v>0</v>
      </c>
      <c r="FC62" s="250">
        <f t="shared" si="269"/>
        <v>0</v>
      </c>
      <c r="FD62" s="249">
        <f t="shared" si="270"/>
        <v>0</v>
      </c>
      <c r="FE62" s="249">
        <f t="shared" si="271"/>
        <v>0</v>
      </c>
      <c r="FF62" s="250">
        <f t="shared" si="272"/>
        <v>0</v>
      </c>
      <c r="FG62" s="249">
        <f t="shared" si="273"/>
        <v>0</v>
      </c>
      <c r="FH62" s="249">
        <f t="shared" si="274"/>
        <v>0</v>
      </c>
      <c r="FI62" s="250">
        <f t="shared" si="275"/>
        <v>0</v>
      </c>
      <c r="FJ62" s="249">
        <f t="shared" si="276"/>
        <v>0</v>
      </c>
      <c r="FK62" s="249">
        <f t="shared" si="277"/>
        <v>0</v>
      </c>
      <c r="FL62" s="250">
        <f t="shared" si="278"/>
        <v>0</v>
      </c>
      <c r="FM62" s="249">
        <f t="shared" si="279"/>
        <v>0</v>
      </c>
      <c r="FN62" s="251">
        <f t="shared" si="280"/>
        <v>0</v>
      </c>
    </row>
    <row r="63" spans="1:170" ht="13.5" thickBot="1" x14ac:dyDescent="0.3">
      <c r="A63" s="445"/>
      <c r="B63" s="713"/>
      <c r="C63" s="504" t="s">
        <v>41</v>
      </c>
      <c r="D63" s="533">
        <f>D37+SUM(FB17:FB63)</f>
        <v>0</v>
      </c>
      <c r="E63" s="533">
        <f>E37+SUM(ER17:ER63)</f>
        <v>0</v>
      </c>
      <c r="F63" s="271"/>
      <c r="G63" s="272"/>
      <c r="H63" s="534">
        <f>H37+SUM(EW17:EW63)</f>
        <v>0</v>
      </c>
      <c r="I63" s="535">
        <f>I37+SUM(EM17:EM63)</f>
        <v>0</v>
      </c>
      <c r="J63" s="271"/>
      <c r="K63" s="272"/>
      <c r="L63" s="273"/>
      <c r="M63" s="272"/>
      <c r="N63" s="445"/>
      <c r="O63" s="46"/>
      <c r="P63" s="14"/>
      <c r="Q63" s="41"/>
      <c r="R63" s="15"/>
      <c r="S63" s="324"/>
      <c r="T63" s="325"/>
      <c r="U63" s="326"/>
      <c r="V63" s="327"/>
      <c r="W63" s="233" t="str">
        <f t="shared" si="142"/>
        <v/>
      </c>
      <c r="X63" s="330"/>
      <c r="Y63" s="286">
        <f t="shared" si="143"/>
        <v>0</v>
      </c>
      <c r="Z63" s="287">
        <f t="shared" si="144"/>
        <v>0</v>
      </c>
      <c r="AA63" s="287">
        <f t="shared" si="145"/>
        <v>0</v>
      </c>
      <c r="AB63" s="287">
        <f t="shared" si="146"/>
        <v>0</v>
      </c>
      <c r="AC63" s="287">
        <f t="shared" si="147"/>
        <v>0</v>
      </c>
      <c r="AD63" s="287">
        <f t="shared" si="148"/>
        <v>0</v>
      </c>
      <c r="AE63" s="287">
        <f t="shared" si="149"/>
        <v>0</v>
      </c>
      <c r="AF63" s="287">
        <f t="shared" si="150"/>
        <v>0</v>
      </c>
      <c r="AG63" s="287">
        <f t="shared" si="151"/>
        <v>0</v>
      </c>
      <c r="AH63" s="288" t="str">
        <f t="shared" si="285"/>
        <v/>
      </c>
      <c r="AI63" s="289" t="str">
        <f t="shared" si="281"/>
        <v/>
      </c>
      <c r="AJ63" s="287">
        <f t="shared" si="152"/>
        <v>1</v>
      </c>
      <c r="AK63" s="287">
        <f t="shared" si="153"/>
        <v>0</v>
      </c>
      <c r="AL63" s="287"/>
      <c r="AM63" s="289"/>
      <c r="AN63" s="237"/>
      <c r="AO63" s="288">
        <f t="shared" si="154"/>
        <v>0</v>
      </c>
      <c r="AP63" s="288">
        <f t="shared" si="155"/>
        <v>0</v>
      </c>
      <c r="AQ63" s="287">
        <f t="shared" si="156"/>
        <v>0</v>
      </c>
      <c r="AR63" s="287">
        <f t="shared" si="157"/>
        <v>0</v>
      </c>
      <c r="AS63" s="287">
        <f t="shared" si="158"/>
        <v>0</v>
      </c>
      <c r="AT63" s="287">
        <f t="shared" si="159"/>
        <v>0</v>
      </c>
      <c r="AU63" s="288">
        <f t="shared" si="282"/>
        <v>0</v>
      </c>
      <c r="AV63" s="287">
        <f t="shared" si="160"/>
        <v>0</v>
      </c>
      <c r="AW63" s="287">
        <f t="shared" si="161"/>
        <v>0</v>
      </c>
      <c r="AX63" s="287">
        <f t="shared" si="162"/>
        <v>0</v>
      </c>
      <c r="AY63" s="289">
        <f t="shared" si="163"/>
        <v>0</v>
      </c>
      <c r="AZ63" s="287">
        <f t="shared" si="164"/>
        <v>0</v>
      </c>
      <c r="BA63" s="288">
        <f t="shared" si="165"/>
        <v>0</v>
      </c>
      <c r="BB63" s="287">
        <f t="shared" si="166"/>
        <v>0</v>
      </c>
      <c r="BC63" s="287">
        <f t="shared" si="167"/>
        <v>0</v>
      </c>
      <c r="BD63" s="287">
        <f t="shared" si="168"/>
        <v>0</v>
      </c>
      <c r="BE63" s="287">
        <f t="shared" si="283"/>
        <v>0</v>
      </c>
      <c r="BF63" s="288">
        <f t="shared" si="169"/>
        <v>0</v>
      </c>
      <c r="BG63" s="287">
        <f t="shared" si="170"/>
        <v>0</v>
      </c>
      <c r="BH63" s="287">
        <f t="shared" si="171"/>
        <v>0</v>
      </c>
      <c r="BI63" s="287">
        <f t="shared" si="172"/>
        <v>0</v>
      </c>
      <c r="BJ63" s="287">
        <f t="shared" si="173"/>
        <v>0</v>
      </c>
      <c r="BK63" s="288">
        <f t="shared" si="174"/>
        <v>0</v>
      </c>
      <c r="BL63" s="287">
        <f t="shared" si="175"/>
        <v>0</v>
      </c>
      <c r="BM63" s="287">
        <f t="shared" si="176"/>
        <v>0</v>
      </c>
      <c r="BN63" s="288">
        <f t="shared" si="177"/>
        <v>0</v>
      </c>
      <c r="BO63" s="287">
        <f t="shared" si="284"/>
        <v>0</v>
      </c>
      <c r="BP63" s="287">
        <f t="shared" si="178"/>
        <v>0</v>
      </c>
      <c r="BQ63" s="288">
        <f t="shared" si="179"/>
        <v>0</v>
      </c>
      <c r="BR63" s="287">
        <f t="shared" si="180"/>
        <v>0</v>
      </c>
      <c r="BS63" s="287">
        <f t="shared" si="181"/>
        <v>0</v>
      </c>
      <c r="BT63" s="288">
        <f t="shared" si="182"/>
        <v>0</v>
      </c>
      <c r="BU63" s="287">
        <f t="shared" si="183"/>
        <v>0</v>
      </c>
      <c r="BV63" s="289">
        <f t="shared" si="184"/>
        <v>0</v>
      </c>
      <c r="BW63" s="287">
        <f t="shared" si="185"/>
        <v>0</v>
      </c>
      <c r="BX63" s="287">
        <f t="shared" si="186"/>
        <v>0</v>
      </c>
      <c r="BY63" s="287">
        <f t="shared" si="187"/>
        <v>0</v>
      </c>
      <c r="BZ63" s="287">
        <f t="shared" si="188"/>
        <v>0</v>
      </c>
      <c r="CA63" s="287">
        <f t="shared" si="189"/>
        <v>0</v>
      </c>
      <c r="CB63" s="288">
        <f t="shared" si="190"/>
        <v>0</v>
      </c>
      <c r="CC63" s="287">
        <f t="shared" si="191"/>
        <v>0</v>
      </c>
      <c r="CD63" s="287">
        <f t="shared" si="192"/>
        <v>0</v>
      </c>
      <c r="CE63" s="287">
        <f t="shared" si="193"/>
        <v>0</v>
      </c>
      <c r="CF63" s="287">
        <f t="shared" si="194"/>
        <v>0</v>
      </c>
      <c r="CG63" s="288">
        <f t="shared" si="195"/>
        <v>0</v>
      </c>
      <c r="CH63" s="287">
        <f t="shared" si="196"/>
        <v>0</v>
      </c>
      <c r="CI63" s="287">
        <f t="shared" si="197"/>
        <v>0</v>
      </c>
      <c r="CJ63" s="287">
        <f t="shared" si="198"/>
        <v>0</v>
      </c>
      <c r="CK63" s="287">
        <f t="shared" si="199"/>
        <v>0</v>
      </c>
      <c r="CL63" s="288">
        <f t="shared" si="200"/>
        <v>0</v>
      </c>
      <c r="CM63" s="287">
        <f t="shared" si="201"/>
        <v>0</v>
      </c>
      <c r="CN63" s="287">
        <f t="shared" si="202"/>
        <v>0</v>
      </c>
      <c r="CO63" s="287">
        <f t="shared" si="203"/>
        <v>0</v>
      </c>
      <c r="CP63" s="287">
        <f t="shared" si="204"/>
        <v>0</v>
      </c>
      <c r="CQ63" s="288">
        <f t="shared" si="205"/>
        <v>0</v>
      </c>
      <c r="CR63" s="287">
        <f t="shared" si="206"/>
        <v>0</v>
      </c>
      <c r="CS63" s="287">
        <f t="shared" si="207"/>
        <v>0</v>
      </c>
      <c r="CT63" s="288">
        <f t="shared" si="208"/>
        <v>0</v>
      </c>
      <c r="CU63" s="287">
        <f t="shared" si="209"/>
        <v>0</v>
      </c>
      <c r="CV63" s="287">
        <f t="shared" si="210"/>
        <v>0</v>
      </c>
      <c r="CW63" s="288">
        <f t="shared" si="211"/>
        <v>0</v>
      </c>
      <c r="CX63" s="287">
        <f t="shared" si="212"/>
        <v>0</v>
      </c>
      <c r="CY63" s="287">
        <f t="shared" si="213"/>
        <v>0</v>
      </c>
      <c r="CZ63" s="288">
        <f t="shared" si="214"/>
        <v>0</v>
      </c>
      <c r="DA63" s="287">
        <f t="shared" si="215"/>
        <v>0</v>
      </c>
      <c r="DB63" s="287">
        <f t="shared" si="216"/>
        <v>0</v>
      </c>
      <c r="DC63" s="288">
        <f t="shared" si="217"/>
        <v>0</v>
      </c>
      <c r="DD63" s="287">
        <f t="shared" si="218"/>
        <v>0</v>
      </c>
      <c r="DE63" s="287">
        <f t="shared" si="219"/>
        <v>0</v>
      </c>
      <c r="DF63" s="287">
        <f t="shared" si="220"/>
        <v>0</v>
      </c>
      <c r="DG63" s="287">
        <f t="shared" si="221"/>
        <v>0</v>
      </c>
      <c r="DH63" s="288">
        <f t="shared" si="222"/>
        <v>0</v>
      </c>
      <c r="DI63" s="287">
        <f t="shared" si="223"/>
        <v>0</v>
      </c>
      <c r="DJ63" s="287">
        <f t="shared" si="224"/>
        <v>0</v>
      </c>
      <c r="DK63" s="287">
        <f t="shared" si="225"/>
        <v>0</v>
      </c>
      <c r="DL63" s="287">
        <f t="shared" si="226"/>
        <v>0</v>
      </c>
      <c r="DM63" s="288">
        <f t="shared" si="227"/>
        <v>0</v>
      </c>
      <c r="DN63" s="287">
        <f t="shared" si="228"/>
        <v>0</v>
      </c>
      <c r="DO63" s="287">
        <f t="shared" si="229"/>
        <v>0</v>
      </c>
      <c r="DP63" s="287">
        <f t="shared" si="230"/>
        <v>0</v>
      </c>
      <c r="DQ63" s="287">
        <f t="shared" si="231"/>
        <v>0</v>
      </c>
      <c r="DR63" s="288">
        <f t="shared" si="232"/>
        <v>0</v>
      </c>
      <c r="DS63" s="287">
        <f t="shared" si="233"/>
        <v>0</v>
      </c>
      <c r="DT63" s="287">
        <f t="shared" si="234"/>
        <v>0</v>
      </c>
      <c r="DU63" s="287">
        <f t="shared" si="235"/>
        <v>0</v>
      </c>
      <c r="DV63" s="287">
        <f t="shared" si="236"/>
        <v>0</v>
      </c>
      <c r="DW63" s="288">
        <f t="shared" si="237"/>
        <v>0</v>
      </c>
      <c r="DX63" s="287">
        <f t="shared" si="238"/>
        <v>0</v>
      </c>
      <c r="DY63" s="287">
        <f t="shared" si="239"/>
        <v>0</v>
      </c>
      <c r="DZ63" s="288">
        <f t="shared" si="240"/>
        <v>0</v>
      </c>
      <c r="EA63" s="287">
        <f t="shared" si="241"/>
        <v>0</v>
      </c>
      <c r="EB63" s="287">
        <f t="shared" si="242"/>
        <v>0</v>
      </c>
      <c r="EC63" s="288">
        <f t="shared" si="243"/>
        <v>0</v>
      </c>
      <c r="ED63" s="287">
        <f t="shared" si="244"/>
        <v>0</v>
      </c>
      <c r="EE63" s="287">
        <f t="shared" si="245"/>
        <v>0</v>
      </c>
      <c r="EF63" s="288">
        <f t="shared" si="246"/>
        <v>0</v>
      </c>
      <c r="EG63" s="287">
        <f t="shared" si="247"/>
        <v>0</v>
      </c>
      <c r="EH63" s="287">
        <f t="shared" si="248"/>
        <v>0</v>
      </c>
      <c r="EI63" s="288">
        <f t="shared" si="249"/>
        <v>0</v>
      </c>
      <c r="EJ63" s="287">
        <f t="shared" si="250"/>
        <v>0</v>
      </c>
      <c r="EK63" s="287">
        <f t="shared" si="251"/>
        <v>0</v>
      </c>
      <c r="EL63" s="287">
        <f t="shared" si="252"/>
        <v>0</v>
      </c>
      <c r="EM63" s="287">
        <f t="shared" si="253"/>
        <v>0</v>
      </c>
      <c r="EN63" s="288">
        <f t="shared" si="254"/>
        <v>0</v>
      </c>
      <c r="EO63" s="287">
        <f t="shared" si="255"/>
        <v>0</v>
      </c>
      <c r="EP63" s="287">
        <f t="shared" si="256"/>
        <v>0</v>
      </c>
      <c r="EQ63" s="287">
        <f t="shared" si="257"/>
        <v>0</v>
      </c>
      <c r="ER63" s="287">
        <f t="shared" si="258"/>
        <v>0</v>
      </c>
      <c r="ES63" s="288">
        <f t="shared" si="259"/>
        <v>0</v>
      </c>
      <c r="ET63" s="287">
        <f t="shared" si="260"/>
        <v>0</v>
      </c>
      <c r="EU63" s="287">
        <f t="shared" si="261"/>
        <v>0</v>
      </c>
      <c r="EV63" s="287">
        <f t="shared" si="262"/>
        <v>0</v>
      </c>
      <c r="EW63" s="287">
        <f t="shared" si="263"/>
        <v>0</v>
      </c>
      <c r="EX63" s="288">
        <f t="shared" si="264"/>
        <v>0</v>
      </c>
      <c r="EY63" s="287">
        <f t="shared" si="265"/>
        <v>0</v>
      </c>
      <c r="EZ63" s="287">
        <f t="shared" si="266"/>
        <v>0</v>
      </c>
      <c r="FA63" s="287">
        <f t="shared" si="267"/>
        <v>0</v>
      </c>
      <c r="FB63" s="287">
        <f t="shared" si="268"/>
        <v>0</v>
      </c>
      <c r="FC63" s="288">
        <f t="shared" si="269"/>
        <v>0</v>
      </c>
      <c r="FD63" s="287">
        <f t="shared" si="270"/>
        <v>0</v>
      </c>
      <c r="FE63" s="287">
        <f t="shared" si="271"/>
        <v>0</v>
      </c>
      <c r="FF63" s="288">
        <f t="shared" si="272"/>
        <v>0</v>
      </c>
      <c r="FG63" s="287">
        <f t="shared" si="273"/>
        <v>0</v>
      </c>
      <c r="FH63" s="287">
        <f t="shared" si="274"/>
        <v>0</v>
      </c>
      <c r="FI63" s="288">
        <f t="shared" si="275"/>
        <v>0</v>
      </c>
      <c r="FJ63" s="287">
        <f t="shared" si="276"/>
        <v>0</v>
      </c>
      <c r="FK63" s="287">
        <f t="shared" si="277"/>
        <v>0</v>
      </c>
      <c r="FL63" s="288">
        <f t="shared" si="278"/>
        <v>0</v>
      </c>
      <c r="FM63" s="287">
        <f t="shared" si="279"/>
        <v>0</v>
      </c>
      <c r="FN63" s="289">
        <f t="shared" si="280"/>
        <v>0</v>
      </c>
    </row>
    <row r="64" spans="1:170" ht="13" x14ac:dyDescent="0.25">
      <c r="A64" s="445"/>
      <c r="B64" s="764" t="s">
        <v>292</v>
      </c>
      <c r="C64" s="530" t="s">
        <v>184</v>
      </c>
      <c r="D64" s="536">
        <f>SUM(D44,D49,D54,D59)</f>
        <v>0</v>
      </c>
      <c r="E64" s="536">
        <f t="shared" ref="E64:K64" si="286">SUM(E44,E49,E54,E59)</f>
        <v>0</v>
      </c>
      <c r="F64" s="241"/>
      <c r="G64" s="279"/>
      <c r="H64" s="523">
        <f>SUM(H44,H49,H54,H59)</f>
        <v>0</v>
      </c>
      <c r="I64" s="523">
        <f>SUM(I44,I49,I54,I59)</f>
        <v>0</v>
      </c>
      <c r="J64" s="536">
        <f t="shared" si="286"/>
        <v>0</v>
      </c>
      <c r="K64" s="543">
        <f t="shared" si="286"/>
        <v>0</v>
      </c>
      <c r="L64" s="246">
        <f>SUM(L44,L49,L54,L59)</f>
        <v>0</v>
      </c>
      <c r="M64" s="244">
        <f>SUM(M44,M49,M54,M59)</f>
        <v>0</v>
      </c>
      <c r="N64" s="445"/>
      <c r="O64" s="526"/>
      <c r="P64" s="527"/>
      <c r="Q64" s="527"/>
      <c r="R64" s="527"/>
      <c r="S64" s="528"/>
      <c r="T64" s="528"/>
      <c r="U64" s="528"/>
      <c r="V64" s="529"/>
      <c r="W64" s="233"/>
      <c r="X64" s="330"/>
      <c r="Y64" s="249"/>
      <c r="Z64" s="249"/>
      <c r="AA64" s="249"/>
      <c r="AB64" s="249"/>
      <c r="AC64" s="249"/>
      <c r="AD64" s="249"/>
      <c r="AE64" s="249"/>
      <c r="AF64" s="249"/>
      <c r="AG64" s="249"/>
      <c r="AH64" s="249"/>
      <c r="AI64" s="249"/>
      <c r="AJ64" s="249"/>
      <c r="AK64" s="249"/>
      <c r="AL64" s="249"/>
      <c r="AM64" s="249"/>
      <c r="AN64" s="237"/>
      <c r="AO64" s="249"/>
      <c r="AP64" s="249"/>
      <c r="AQ64" s="249"/>
      <c r="AR64" s="249"/>
      <c r="AS64" s="249"/>
      <c r="AT64" s="249"/>
      <c r="AU64" s="249"/>
      <c r="AV64" s="249"/>
      <c r="AW64" s="249"/>
      <c r="AX64" s="249"/>
      <c r="AY64" s="249"/>
      <c r="AZ64" s="249"/>
      <c r="BA64" s="249"/>
      <c r="BB64" s="249"/>
      <c r="BC64" s="249"/>
      <c r="BD64" s="249"/>
      <c r="BE64" s="249"/>
      <c r="BF64" s="249"/>
      <c r="BG64" s="249"/>
      <c r="BH64" s="249"/>
      <c r="BI64" s="249"/>
      <c r="BJ64" s="249"/>
      <c r="BK64" s="249"/>
      <c r="BL64" s="249"/>
      <c r="BM64" s="249"/>
      <c r="BN64" s="249"/>
      <c r="BO64" s="249"/>
      <c r="BP64" s="249"/>
      <c r="BQ64" s="249"/>
      <c r="BR64" s="249"/>
      <c r="BS64" s="249"/>
      <c r="BT64" s="249"/>
      <c r="BU64" s="249"/>
      <c r="BV64" s="249"/>
      <c r="BW64" s="249"/>
      <c r="BX64" s="249"/>
      <c r="BY64" s="249"/>
      <c r="BZ64" s="249"/>
      <c r="CA64" s="249"/>
      <c r="CB64" s="249"/>
      <c r="CC64" s="249"/>
      <c r="CD64" s="249"/>
      <c r="CE64" s="249"/>
      <c r="CF64" s="249"/>
      <c r="CG64" s="249"/>
      <c r="CH64" s="249"/>
      <c r="CI64" s="249"/>
      <c r="CJ64" s="249"/>
      <c r="CK64" s="249"/>
      <c r="CL64" s="249"/>
      <c r="CM64" s="249"/>
      <c r="CN64" s="249"/>
      <c r="CO64" s="249"/>
      <c r="CP64" s="249"/>
      <c r="CQ64" s="249"/>
      <c r="CR64" s="249"/>
      <c r="CS64" s="249"/>
      <c r="CT64" s="249"/>
      <c r="CU64" s="249"/>
      <c r="CV64" s="249"/>
      <c r="CW64" s="249"/>
      <c r="CX64" s="249"/>
      <c r="CY64" s="249"/>
      <c r="CZ64" s="249"/>
      <c r="DA64" s="249"/>
      <c r="DB64" s="249"/>
      <c r="DC64" s="249"/>
      <c r="DD64" s="249"/>
      <c r="DE64" s="249"/>
      <c r="DF64" s="249"/>
      <c r="DG64" s="249"/>
      <c r="DH64" s="249"/>
      <c r="DI64" s="249"/>
      <c r="DJ64" s="249"/>
      <c r="DK64" s="249"/>
      <c r="DL64" s="249"/>
      <c r="DM64" s="249"/>
      <c r="DN64" s="249"/>
      <c r="DO64" s="249"/>
      <c r="DP64" s="249"/>
      <c r="DQ64" s="249"/>
      <c r="DR64" s="249"/>
      <c r="DS64" s="249"/>
      <c r="DT64" s="249"/>
      <c r="DU64" s="249"/>
      <c r="DV64" s="249"/>
      <c r="DW64" s="249"/>
      <c r="DX64" s="249"/>
      <c r="DY64" s="249"/>
      <c r="DZ64" s="249"/>
      <c r="EA64" s="249"/>
      <c r="EB64" s="249"/>
      <c r="EC64" s="249"/>
      <c r="ED64" s="249"/>
      <c r="EE64" s="249"/>
      <c r="EF64" s="249"/>
      <c r="EG64" s="249"/>
      <c r="EH64" s="249"/>
      <c r="EI64" s="249"/>
      <c r="EJ64" s="249"/>
      <c r="EK64" s="249"/>
      <c r="EL64" s="249"/>
      <c r="EM64" s="249"/>
      <c r="EN64" s="249"/>
      <c r="EO64" s="249"/>
      <c r="EP64" s="249"/>
      <c r="EQ64" s="249"/>
      <c r="ER64" s="249"/>
      <c r="ES64" s="249"/>
      <c r="ET64" s="249"/>
      <c r="EU64" s="249"/>
      <c r="EV64" s="249"/>
      <c r="EW64" s="249"/>
      <c r="EX64" s="249"/>
      <c r="EY64" s="249"/>
      <c r="EZ64" s="249"/>
      <c r="FA64" s="249"/>
      <c r="FB64" s="249"/>
      <c r="FC64" s="249"/>
      <c r="FD64" s="249"/>
      <c r="FE64" s="249"/>
      <c r="FF64" s="249"/>
      <c r="FG64" s="249"/>
      <c r="FH64" s="249"/>
      <c r="FI64" s="249"/>
      <c r="FJ64" s="249"/>
      <c r="FK64" s="249"/>
      <c r="FL64" s="249"/>
      <c r="FM64" s="249"/>
      <c r="FN64" s="249"/>
    </row>
    <row r="65" spans="1:170" ht="13" x14ac:dyDescent="0.25">
      <c r="A65" s="445"/>
      <c r="B65" s="765"/>
      <c r="C65" s="531" t="s">
        <v>185</v>
      </c>
      <c r="D65" s="537">
        <f>SUM(D45,D50,D55,D60)</f>
        <v>0</v>
      </c>
      <c r="E65" s="537">
        <f t="shared" ref="E65:L65" si="287">SUM(E45,E50,E55,E60)</f>
        <v>0</v>
      </c>
      <c r="F65" s="255"/>
      <c r="G65" s="282"/>
      <c r="H65" s="524">
        <f t="shared" ref="H65:I68" si="288">SUM(H45,H50,H55,H60)</f>
        <v>0</v>
      </c>
      <c r="I65" s="524">
        <f t="shared" si="288"/>
        <v>0</v>
      </c>
      <c r="J65" s="537">
        <f t="shared" si="287"/>
        <v>0</v>
      </c>
      <c r="K65" s="544">
        <f t="shared" si="287"/>
        <v>0</v>
      </c>
      <c r="L65" s="260">
        <f t="shared" si="287"/>
        <v>0</v>
      </c>
      <c r="M65" s="258">
        <f>SUM(M45,M50,M55,M60)</f>
        <v>0</v>
      </c>
      <c r="N65" s="445"/>
      <c r="O65" s="526"/>
      <c r="P65" s="527"/>
      <c r="Q65" s="527"/>
      <c r="R65" s="527"/>
      <c r="S65" s="528"/>
      <c r="T65" s="528"/>
      <c r="U65" s="528"/>
      <c r="V65" s="529"/>
      <c r="W65" s="233"/>
      <c r="X65" s="330"/>
      <c r="Y65" s="249"/>
      <c r="Z65" s="249"/>
      <c r="AA65" s="249"/>
      <c r="AB65" s="249"/>
      <c r="AC65" s="249"/>
      <c r="AD65" s="249"/>
      <c r="AE65" s="249"/>
      <c r="AF65" s="249"/>
      <c r="AG65" s="249"/>
      <c r="AH65" s="249"/>
      <c r="AI65" s="249"/>
      <c r="AJ65" s="249"/>
      <c r="AK65" s="249"/>
      <c r="AL65" s="249"/>
      <c r="AM65" s="249"/>
      <c r="AN65" s="237"/>
      <c r="AO65" s="249"/>
      <c r="AP65" s="249"/>
      <c r="AQ65" s="249"/>
      <c r="AR65" s="249"/>
      <c r="AS65" s="249"/>
      <c r="AT65" s="249"/>
      <c r="AU65" s="249"/>
      <c r="AV65" s="249"/>
      <c r="AW65" s="249"/>
      <c r="AX65" s="249"/>
      <c r="AY65" s="249"/>
      <c r="AZ65" s="249"/>
      <c r="BA65" s="249"/>
      <c r="BB65" s="249"/>
      <c r="BC65" s="249"/>
      <c r="BD65" s="249"/>
      <c r="BE65" s="249"/>
      <c r="BF65" s="249"/>
      <c r="BG65" s="249"/>
      <c r="BH65" s="249"/>
      <c r="BI65" s="249"/>
      <c r="BJ65" s="249"/>
      <c r="BK65" s="249"/>
      <c r="BL65" s="249"/>
      <c r="BM65" s="249"/>
      <c r="BN65" s="249"/>
      <c r="BO65" s="249"/>
      <c r="BP65" s="249"/>
      <c r="BQ65" s="249"/>
      <c r="BR65" s="249"/>
      <c r="BS65" s="249"/>
      <c r="BT65" s="249"/>
      <c r="BU65" s="249"/>
      <c r="BV65" s="249"/>
      <c r="BW65" s="249"/>
      <c r="BX65" s="249"/>
      <c r="BY65" s="249"/>
      <c r="BZ65" s="249"/>
      <c r="CA65" s="249"/>
      <c r="CB65" s="249"/>
      <c r="CC65" s="249"/>
      <c r="CD65" s="249"/>
      <c r="CE65" s="249"/>
      <c r="CF65" s="249"/>
      <c r="CG65" s="249"/>
      <c r="CH65" s="249"/>
      <c r="CI65" s="249"/>
      <c r="CJ65" s="249"/>
      <c r="CK65" s="249"/>
      <c r="CL65" s="249"/>
      <c r="CM65" s="249"/>
      <c r="CN65" s="249"/>
      <c r="CO65" s="249"/>
      <c r="CP65" s="249"/>
      <c r="CQ65" s="249"/>
      <c r="CR65" s="249"/>
      <c r="CS65" s="249"/>
      <c r="CT65" s="249"/>
      <c r="CU65" s="249"/>
      <c r="CV65" s="249"/>
      <c r="CW65" s="249"/>
      <c r="CX65" s="249"/>
      <c r="CY65" s="249"/>
      <c r="CZ65" s="249"/>
      <c r="DA65" s="249"/>
      <c r="DB65" s="249"/>
      <c r="DC65" s="249"/>
      <c r="DD65" s="249"/>
      <c r="DE65" s="249"/>
      <c r="DF65" s="249"/>
      <c r="DG65" s="249"/>
      <c r="DH65" s="249"/>
      <c r="DI65" s="249"/>
      <c r="DJ65" s="249"/>
      <c r="DK65" s="249"/>
      <c r="DL65" s="249"/>
      <c r="DM65" s="249"/>
      <c r="DN65" s="249"/>
      <c r="DO65" s="249"/>
      <c r="DP65" s="249"/>
      <c r="DQ65" s="249"/>
      <c r="DR65" s="249"/>
      <c r="DS65" s="249"/>
      <c r="DT65" s="249"/>
      <c r="DU65" s="249"/>
      <c r="DV65" s="249"/>
      <c r="DW65" s="249"/>
      <c r="DX65" s="249"/>
      <c r="DY65" s="249"/>
      <c r="DZ65" s="249"/>
      <c r="EA65" s="249"/>
      <c r="EB65" s="249"/>
      <c r="EC65" s="249"/>
      <c r="ED65" s="249"/>
      <c r="EE65" s="249"/>
      <c r="EF65" s="249"/>
      <c r="EG65" s="249"/>
      <c r="EH65" s="249"/>
      <c r="EI65" s="249"/>
      <c r="EJ65" s="249"/>
      <c r="EK65" s="249"/>
      <c r="EL65" s="249"/>
      <c r="EM65" s="249"/>
      <c r="EN65" s="249"/>
      <c r="EO65" s="249"/>
      <c r="EP65" s="249"/>
      <c r="EQ65" s="249"/>
      <c r="ER65" s="249"/>
      <c r="ES65" s="249"/>
      <c r="ET65" s="249"/>
      <c r="EU65" s="249"/>
      <c r="EV65" s="249"/>
      <c r="EW65" s="249"/>
      <c r="EX65" s="249"/>
      <c r="EY65" s="249"/>
      <c r="EZ65" s="249"/>
      <c r="FA65" s="249"/>
      <c r="FB65" s="249"/>
      <c r="FC65" s="249"/>
      <c r="FD65" s="249"/>
      <c r="FE65" s="249"/>
      <c r="FF65" s="249"/>
      <c r="FG65" s="249"/>
      <c r="FH65" s="249"/>
      <c r="FI65" s="249"/>
      <c r="FJ65" s="249"/>
      <c r="FK65" s="249"/>
      <c r="FL65" s="249"/>
      <c r="FM65" s="249"/>
      <c r="FN65" s="249"/>
    </row>
    <row r="66" spans="1:170" ht="13" x14ac:dyDescent="0.25">
      <c r="A66" s="445"/>
      <c r="B66" s="765"/>
      <c r="C66" s="531" t="s">
        <v>10</v>
      </c>
      <c r="D66" s="537">
        <f>SUM(D46,D51,D56,D61)</f>
        <v>0</v>
      </c>
      <c r="E66" s="537">
        <f t="shared" ref="E66:L66" si="289">SUM(E46,E51,E56,E61)</f>
        <v>0</v>
      </c>
      <c r="F66" s="255"/>
      <c r="G66" s="282"/>
      <c r="H66" s="524">
        <f t="shared" si="288"/>
        <v>0</v>
      </c>
      <c r="I66" s="524">
        <f t="shared" si="288"/>
        <v>0</v>
      </c>
      <c r="J66" s="537">
        <f t="shared" si="289"/>
        <v>0</v>
      </c>
      <c r="K66" s="544">
        <f t="shared" si="289"/>
        <v>0</v>
      </c>
      <c r="L66" s="260">
        <f t="shared" si="289"/>
        <v>0</v>
      </c>
      <c r="M66" s="258">
        <f>SUM(M46,M51,M56,M61)</f>
        <v>0</v>
      </c>
      <c r="N66" s="445"/>
      <c r="O66" s="526"/>
      <c r="P66" s="527"/>
      <c r="Q66" s="527"/>
      <c r="R66" s="527"/>
      <c r="S66" s="528"/>
      <c r="T66" s="528"/>
      <c r="U66" s="528"/>
      <c r="V66" s="529"/>
      <c r="W66" s="233"/>
      <c r="X66" s="330"/>
      <c r="Y66" s="249"/>
      <c r="Z66" s="249"/>
      <c r="AA66" s="249"/>
      <c r="AB66" s="249"/>
      <c r="AC66" s="249"/>
      <c r="AD66" s="249"/>
      <c r="AE66" s="249"/>
      <c r="AF66" s="249"/>
      <c r="AG66" s="249"/>
      <c r="AH66" s="249"/>
      <c r="AI66" s="249"/>
      <c r="AJ66" s="249"/>
      <c r="AK66" s="249"/>
      <c r="AL66" s="249"/>
      <c r="AM66" s="249"/>
      <c r="AN66" s="237"/>
      <c r="AO66" s="249"/>
      <c r="AP66" s="249"/>
      <c r="AQ66" s="249"/>
      <c r="AR66" s="249"/>
      <c r="AS66" s="249"/>
      <c r="AT66" s="249"/>
      <c r="AU66" s="249"/>
      <c r="AV66" s="249"/>
      <c r="AW66" s="249"/>
      <c r="AX66" s="249"/>
      <c r="AY66" s="249"/>
      <c r="AZ66" s="249"/>
      <c r="BA66" s="249"/>
      <c r="BB66" s="249"/>
      <c r="BC66" s="249"/>
      <c r="BD66" s="249"/>
      <c r="BE66" s="249"/>
      <c r="BF66" s="249"/>
      <c r="BG66" s="249"/>
      <c r="BH66" s="249"/>
      <c r="BI66" s="249"/>
      <c r="BJ66" s="249"/>
      <c r="BK66" s="249"/>
      <c r="BL66" s="249"/>
      <c r="BM66" s="249"/>
      <c r="BN66" s="249"/>
      <c r="BO66" s="249"/>
      <c r="BP66" s="249"/>
      <c r="BQ66" s="249"/>
      <c r="BR66" s="249"/>
      <c r="BS66" s="249"/>
      <c r="BT66" s="249"/>
      <c r="BU66" s="249"/>
      <c r="BV66" s="249"/>
      <c r="BW66" s="249"/>
      <c r="BX66" s="249"/>
      <c r="BY66" s="249"/>
      <c r="BZ66" s="249"/>
      <c r="CA66" s="249"/>
      <c r="CB66" s="249"/>
      <c r="CC66" s="249"/>
      <c r="CD66" s="249"/>
      <c r="CE66" s="249"/>
      <c r="CF66" s="249"/>
      <c r="CG66" s="249"/>
      <c r="CH66" s="249"/>
      <c r="CI66" s="249"/>
      <c r="CJ66" s="249"/>
      <c r="CK66" s="249"/>
      <c r="CL66" s="249"/>
      <c r="CM66" s="249"/>
      <c r="CN66" s="249"/>
      <c r="CO66" s="249"/>
      <c r="CP66" s="249"/>
      <c r="CQ66" s="249"/>
      <c r="CR66" s="249"/>
      <c r="CS66" s="249"/>
      <c r="CT66" s="249"/>
      <c r="CU66" s="249"/>
      <c r="CV66" s="249"/>
      <c r="CW66" s="249"/>
      <c r="CX66" s="249"/>
      <c r="CY66" s="249"/>
      <c r="CZ66" s="249"/>
      <c r="DA66" s="249"/>
      <c r="DB66" s="249"/>
      <c r="DC66" s="249"/>
      <c r="DD66" s="249"/>
      <c r="DE66" s="249"/>
      <c r="DF66" s="249"/>
      <c r="DG66" s="249"/>
      <c r="DH66" s="249"/>
      <c r="DI66" s="249"/>
      <c r="DJ66" s="249"/>
      <c r="DK66" s="249"/>
      <c r="DL66" s="249"/>
      <c r="DM66" s="249"/>
      <c r="DN66" s="249"/>
      <c r="DO66" s="249"/>
      <c r="DP66" s="249"/>
      <c r="DQ66" s="249"/>
      <c r="DR66" s="249"/>
      <c r="DS66" s="249"/>
      <c r="DT66" s="249"/>
      <c r="DU66" s="249"/>
      <c r="DV66" s="249"/>
      <c r="DW66" s="249"/>
      <c r="DX66" s="249"/>
      <c r="DY66" s="249"/>
      <c r="DZ66" s="249"/>
      <c r="EA66" s="249"/>
      <c r="EB66" s="249"/>
      <c r="EC66" s="249"/>
      <c r="ED66" s="249"/>
      <c r="EE66" s="249"/>
      <c r="EF66" s="249"/>
      <c r="EG66" s="249"/>
      <c r="EH66" s="249"/>
      <c r="EI66" s="249"/>
      <c r="EJ66" s="249"/>
      <c r="EK66" s="249"/>
      <c r="EL66" s="249"/>
      <c r="EM66" s="249"/>
      <c r="EN66" s="249"/>
      <c r="EO66" s="249"/>
      <c r="EP66" s="249"/>
      <c r="EQ66" s="249"/>
      <c r="ER66" s="249"/>
      <c r="ES66" s="249"/>
      <c r="ET66" s="249"/>
      <c r="EU66" s="249"/>
      <c r="EV66" s="249"/>
      <c r="EW66" s="249"/>
      <c r="EX66" s="249"/>
      <c r="EY66" s="249"/>
      <c r="EZ66" s="249"/>
      <c r="FA66" s="249"/>
      <c r="FB66" s="249"/>
      <c r="FC66" s="249"/>
      <c r="FD66" s="249"/>
      <c r="FE66" s="249"/>
      <c r="FF66" s="249"/>
      <c r="FG66" s="249"/>
      <c r="FH66" s="249"/>
      <c r="FI66" s="249"/>
      <c r="FJ66" s="249"/>
      <c r="FK66" s="249"/>
      <c r="FL66" s="249"/>
      <c r="FM66" s="249"/>
      <c r="FN66" s="249"/>
    </row>
    <row r="67" spans="1:170" ht="13" x14ac:dyDescent="0.25">
      <c r="A67" s="445"/>
      <c r="B67" s="765"/>
      <c r="C67" s="531" t="s">
        <v>40</v>
      </c>
      <c r="D67" s="537">
        <f>SUM(D47,D52,D57,D62)</f>
        <v>0</v>
      </c>
      <c r="E67" s="537">
        <f>SUM(E47,E52,E57,E62)</f>
        <v>0</v>
      </c>
      <c r="F67" s="255"/>
      <c r="G67" s="282"/>
      <c r="H67" s="524">
        <f t="shared" si="288"/>
        <v>0</v>
      </c>
      <c r="I67" s="524">
        <f t="shared" si="288"/>
        <v>0</v>
      </c>
      <c r="J67" s="255"/>
      <c r="K67" s="282"/>
      <c r="L67" s="255"/>
      <c r="M67" s="256"/>
      <c r="N67" s="445"/>
      <c r="O67" s="526"/>
      <c r="P67" s="527"/>
      <c r="Q67" s="527"/>
      <c r="R67" s="527"/>
      <c r="S67" s="528"/>
      <c r="T67" s="528"/>
      <c r="U67" s="528"/>
      <c r="V67" s="529"/>
      <c r="W67" s="233"/>
      <c r="X67" s="330"/>
      <c r="Y67" s="249"/>
      <c r="Z67" s="249"/>
      <c r="AA67" s="249"/>
      <c r="AB67" s="249"/>
      <c r="AC67" s="249"/>
      <c r="AD67" s="249"/>
      <c r="AE67" s="249"/>
      <c r="AF67" s="249"/>
      <c r="AG67" s="249"/>
      <c r="AH67" s="249"/>
      <c r="AI67" s="249"/>
      <c r="AJ67" s="249"/>
      <c r="AK67" s="249"/>
      <c r="AL67" s="249"/>
      <c r="AM67" s="249"/>
      <c r="AN67" s="237"/>
      <c r="AO67" s="249"/>
      <c r="AP67" s="249"/>
      <c r="AQ67" s="249"/>
      <c r="AR67" s="249"/>
      <c r="AS67" s="249"/>
      <c r="AT67" s="249"/>
      <c r="AU67" s="249"/>
      <c r="AV67" s="249"/>
      <c r="AW67" s="249"/>
      <c r="AX67" s="249"/>
      <c r="AY67" s="249"/>
      <c r="AZ67" s="249"/>
      <c r="BA67" s="249"/>
      <c r="BB67" s="249"/>
      <c r="BC67" s="249"/>
      <c r="BD67" s="249"/>
      <c r="BE67" s="249"/>
      <c r="BF67" s="249"/>
      <c r="BG67" s="249"/>
      <c r="BH67" s="249"/>
      <c r="BI67" s="249"/>
      <c r="BJ67" s="249"/>
      <c r="BK67" s="249"/>
      <c r="BL67" s="249"/>
      <c r="BM67" s="249"/>
      <c r="BN67" s="249"/>
      <c r="BO67" s="249"/>
      <c r="BP67" s="249"/>
      <c r="BQ67" s="249"/>
      <c r="BR67" s="249"/>
      <c r="BS67" s="249"/>
      <c r="BT67" s="249"/>
      <c r="BU67" s="249"/>
      <c r="BV67" s="249"/>
      <c r="BW67" s="249"/>
      <c r="BX67" s="249"/>
      <c r="BY67" s="249"/>
      <c r="BZ67" s="249"/>
      <c r="CA67" s="249"/>
      <c r="CB67" s="249"/>
      <c r="CC67" s="249"/>
      <c r="CD67" s="249"/>
      <c r="CE67" s="249"/>
      <c r="CF67" s="249"/>
      <c r="CG67" s="249"/>
      <c r="CH67" s="249"/>
      <c r="CI67" s="249"/>
      <c r="CJ67" s="249"/>
      <c r="CK67" s="249"/>
      <c r="CL67" s="249"/>
      <c r="CM67" s="249"/>
      <c r="CN67" s="249"/>
      <c r="CO67" s="249"/>
      <c r="CP67" s="249"/>
      <c r="CQ67" s="249"/>
      <c r="CR67" s="249"/>
      <c r="CS67" s="249"/>
      <c r="CT67" s="249"/>
      <c r="CU67" s="249"/>
      <c r="CV67" s="249"/>
      <c r="CW67" s="249"/>
      <c r="CX67" s="249"/>
      <c r="CY67" s="249"/>
      <c r="CZ67" s="249"/>
      <c r="DA67" s="249"/>
      <c r="DB67" s="249"/>
      <c r="DC67" s="249"/>
      <c r="DD67" s="249"/>
      <c r="DE67" s="249"/>
      <c r="DF67" s="249"/>
      <c r="DG67" s="249"/>
      <c r="DH67" s="249"/>
      <c r="DI67" s="249"/>
      <c r="DJ67" s="249"/>
      <c r="DK67" s="249"/>
      <c r="DL67" s="249"/>
      <c r="DM67" s="249"/>
      <c r="DN67" s="249"/>
      <c r="DO67" s="249"/>
      <c r="DP67" s="249"/>
      <c r="DQ67" s="249"/>
      <c r="DR67" s="249"/>
      <c r="DS67" s="249"/>
      <c r="DT67" s="249"/>
      <c r="DU67" s="249"/>
      <c r="DV67" s="249"/>
      <c r="DW67" s="249"/>
      <c r="DX67" s="249"/>
      <c r="DY67" s="249"/>
      <c r="DZ67" s="249"/>
      <c r="EA67" s="249"/>
      <c r="EB67" s="249"/>
      <c r="EC67" s="249"/>
      <c r="ED67" s="249"/>
      <c r="EE67" s="249"/>
      <c r="EF67" s="249"/>
      <c r="EG67" s="249"/>
      <c r="EH67" s="249"/>
      <c r="EI67" s="249"/>
      <c r="EJ67" s="249"/>
      <c r="EK67" s="249"/>
      <c r="EL67" s="249"/>
      <c r="EM67" s="249"/>
      <c r="EN67" s="249"/>
      <c r="EO67" s="249"/>
      <c r="EP67" s="249"/>
      <c r="EQ67" s="249"/>
      <c r="ER67" s="249"/>
      <c r="ES67" s="249"/>
      <c r="ET67" s="249"/>
      <c r="EU67" s="249"/>
      <c r="EV67" s="249"/>
      <c r="EW67" s="249"/>
      <c r="EX67" s="249"/>
      <c r="EY67" s="249"/>
      <c r="EZ67" s="249"/>
      <c r="FA67" s="249"/>
      <c r="FB67" s="249"/>
      <c r="FC67" s="249"/>
      <c r="FD67" s="249"/>
      <c r="FE67" s="249"/>
      <c r="FF67" s="249"/>
      <c r="FG67" s="249"/>
      <c r="FH67" s="249"/>
      <c r="FI67" s="249"/>
      <c r="FJ67" s="249"/>
      <c r="FK67" s="249"/>
      <c r="FL67" s="249"/>
      <c r="FM67" s="249"/>
      <c r="FN67" s="249"/>
    </row>
    <row r="68" spans="1:170" ht="13.5" thickBot="1" x14ac:dyDescent="0.3">
      <c r="A68" s="445"/>
      <c r="B68" s="766"/>
      <c r="C68" s="532" t="s">
        <v>41</v>
      </c>
      <c r="D68" s="538">
        <f>SUM(D48,D53,D58,D63)</f>
        <v>0</v>
      </c>
      <c r="E68" s="538">
        <f>SUM(E48,E53,E58,E63)</f>
        <v>0</v>
      </c>
      <c r="F68" s="264">
        <f>F48</f>
        <v>0</v>
      </c>
      <c r="G68" s="539">
        <f>G48</f>
        <v>0</v>
      </c>
      <c r="H68" s="525">
        <f t="shared" si="288"/>
        <v>0</v>
      </c>
      <c r="I68" s="525">
        <f t="shared" si="288"/>
        <v>0</v>
      </c>
      <c r="J68" s="268"/>
      <c r="K68" s="284"/>
      <c r="L68" s="268"/>
      <c r="M68" s="269"/>
      <c r="N68" s="445"/>
      <c r="O68" s="526"/>
      <c r="P68" s="527"/>
      <c r="Q68" s="527"/>
      <c r="R68" s="527"/>
      <c r="S68" s="528"/>
      <c r="T68" s="528"/>
      <c r="U68" s="528"/>
      <c r="V68" s="529"/>
      <c r="W68" s="233"/>
      <c r="X68" s="330"/>
      <c r="Y68" s="249"/>
      <c r="Z68" s="249"/>
      <c r="AA68" s="249"/>
      <c r="AB68" s="249"/>
      <c r="AC68" s="249"/>
      <c r="AD68" s="249"/>
      <c r="AE68" s="249"/>
      <c r="AF68" s="249"/>
      <c r="AG68" s="249"/>
      <c r="AH68" s="249"/>
      <c r="AI68" s="249"/>
      <c r="AJ68" s="249"/>
      <c r="AK68" s="249"/>
      <c r="AL68" s="249"/>
      <c r="AM68" s="249"/>
      <c r="AN68" s="237"/>
      <c r="AO68" s="249"/>
      <c r="AP68" s="249"/>
      <c r="AQ68" s="249"/>
      <c r="AR68" s="249"/>
      <c r="AS68" s="249"/>
      <c r="AT68" s="249"/>
      <c r="AU68" s="249"/>
      <c r="AV68" s="249"/>
      <c r="AW68" s="249"/>
      <c r="AX68" s="249"/>
      <c r="AY68" s="249"/>
      <c r="AZ68" s="249"/>
      <c r="BA68" s="249"/>
      <c r="BB68" s="249"/>
      <c r="BC68" s="249"/>
      <c r="BD68" s="249"/>
      <c r="BE68" s="249"/>
      <c r="BF68" s="249"/>
      <c r="BG68" s="249"/>
      <c r="BH68" s="249"/>
      <c r="BI68" s="249"/>
      <c r="BJ68" s="249"/>
      <c r="BK68" s="249"/>
      <c r="BL68" s="249"/>
      <c r="BM68" s="249"/>
      <c r="BN68" s="249"/>
      <c r="BO68" s="249"/>
      <c r="BP68" s="249"/>
      <c r="BQ68" s="249"/>
      <c r="BR68" s="249"/>
      <c r="BS68" s="249"/>
      <c r="BT68" s="249"/>
      <c r="BU68" s="249"/>
      <c r="BV68" s="249"/>
      <c r="BW68" s="249"/>
      <c r="BX68" s="249"/>
      <c r="BY68" s="249"/>
      <c r="BZ68" s="249"/>
      <c r="CA68" s="249"/>
      <c r="CB68" s="249"/>
      <c r="CC68" s="249"/>
      <c r="CD68" s="249"/>
      <c r="CE68" s="249"/>
      <c r="CF68" s="249"/>
      <c r="CG68" s="249"/>
      <c r="CH68" s="249"/>
      <c r="CI68" s="249"/>
      <c r="CJ68" s="249"/>
      <c r="CK68" s="249"/>
      <c r="CL68" s="249"/>
      <c r="CM68" s="249"/>
      <c r="CN68" s="249"/>
      <c r="CO68" s="249"/>
      <c r="CP68" s="249"/>
      <c r="CQ68" s="249"/>
      <c r="CR68" s="249"/>
      <c r="CS68" s="249"/>
      <c r="CT68" s="249"/>
      <c r="CU68" s="249"/>
      <c r="CV68" s="249"/>
      <c r="CW68" s="249"/>
      <c r="CX68" s="249"/>
      <c r="CY68" s="249"/>
      <c r="CZ68" s="249"/>
      <c r="DA68" s="249"/>
      <c r="DB68" s="249"/>
      <c r="DC68" s="249"/>
      <c r="DD68" s="249"/>
      <c r="DE68" s="249"/>
      <c r="DF68" s="249"/>
      <c r="DG68" s="249"/>
      <c r="DH68" s="249"/>
      <c r="DI68" s="249"/>
      <c r="DJ68" s="249"/>
      <c r="DK68" s="249"/>
      <c r="DL68" s="249"/>
      <c r="DM68" s="249"/>
      <c r="DN68" s="249"/>
      <c r="DO68" s="249"/>
      <c r="DP68" s="249"/>
      <c r="DQ68" s="249"/>
      <c r="DR68" s="249"/>
      <c r="DS68" s="249"/>
      <c r="DT68" s="249"/>
      <c r="DU68" s="249"/>
      <c r="DV68" s="249"/>
      <c r="DW68" s="249"/>
      <c r="DX68" s="249"/>
      <c r="DY68" s="249"/>
      <c r="DZ68" s="249"/>
      <c r="EA68" s="249"/>
      <c r="EB68" s="249"/>
      <c r="EC68" s="249"/>
      <c r="ED68" s="249"/>
      <c r="EE68" s="249"/>
      <c r="EF68" s="249"/>
      <c r="EG68" s="249"/>
      <c r="EH68" s="249"/>
      <c r="EI68" s="249"/>
      <c r="EJ68" s="249"/>
      <c r="EK68" s="249"/>
      <c r="EL68" s="249"/>
      <c r="EM68" s="249"/>
      <c r="EN68" s="249"/>
      <c r="EO68" s="249"/>
      <c r="EP68" s="249"/>
      <c r="EQ68" s="249"/>
      <c r="ER68" s="249"/>
      <c r="ES68" s="249"/>
      <c r="ET68" s="249"/>
      <c r="EU68" s="249"/>
      <c r="EV68" s="249"/>
      <c r="EW68" s="249"/>
      <c r="EX68" s="249"/>
      <c r="EY68" s="249"/>
      <c r="EZ68" s="249"/>
      <c r="FA68" s="249"/>
      <c r="FB68" s="249"/>
      <c r="FC68" s="249"/>
      <c r="FD68" s="249"/>
      <c r="FE68" s="249"/>
      <c r="FF68" s="249"/>
      <c r="FG68" s="249"/>
      <c r="FH68" s="249"/>
      <c r="FI68" s="249"/>
      <c r="FJ68" s="249"/>
      <c r="FK68" s="249"/>
      <c r="FL68" s="249"/>
      <c r="FM68" s="249"/>
      <c r="FN68" s="249"/>
    </row>
    <row r="69" spans="1:170" x14ac:dyDescent="0.25">
      <c r="A69" s="445"/>
      <c r="B69" s="373"/>
      <c r="C69" s="373"/>
      <c r="D69" s="373"/>
      <c r="E69" s="373"/>
      <c r="F69" s="373"/>
      <c r="G69" s="373"/>
      <c r="H69" s="373"/>
      <c r="I69" s="373"/>
      <c r="J69" s="373"/>
      <c r="K69" s="373"/>
      <c r="L69" s="373"/>
      <c r="M69" s="373"/>
      <c r="N69" s="445"/>
      <c r="O69" s="435"/>
      <c r="P69" s="435"/>
      <c r="Q69" s="435"/>
      <c r="R69" s="435"/>
      <c r="S69" s="435"/>
      <c r="T69" s="435"/>
      <c r="U69" s="435"/>
      <c r="V69" s="435"/>
      <c r="W69" s="233"/>
    </row>
    <row r="70" spans="1:170" ht="13.5" thickBot="1" x14ac:dyDescent="0.35">
      <c r="A70" s="445"/>
      <c r="B70" s="379" t="s">
        <v>226</v>
      </c>
      <c r="C70" s="373"/>
      <c r="D70" s="373"/>
      <c r="E70" s="373"/>
      <c r="F70" s="373"/>
      <c r="G70" s="373"/>
      <c r="H70" s="373"/>
      <c r="I70" s="373"/>
      <c r="J70" s="373"/>
      <c r="K70" s="373"/>
      <c r="L70" s="373"/>
      <c r="M70" s="373"/>
      <c r="N70" s="445"/>
      <c r="O70" s="436"/>
      <c r="P70" s="436"/>
      <c r="Q70" s="436"/>
      <c r="R70" s="436"/>
      <c r="S70" s="436"/>
      <c r="T70" s="436"/>
      <c r="U70" s="436"/>
      <c r="V70" s="436"/>
      <c r="W70" s="233"/>
    </row>
    <row r="71" spans="1:170" x14ac:dyDescent="0.25">
      <c r="A71" s="445"/>
      <c r="B71" s="373" t="str">
        <f>IF(SUMIF(D44:M63,"&gt;0",D44:M63)&gt;SUM(D44:M63),B92,"")</f>
        <v/>
      </c>
      <c r="C71" s="373"/>
      <c r="D71" s="373"/>
      <c r="E71" s="373"/>
      <c r="F71" s="373"/>
      <c r="G71" s="373"/>
      <c r="H71" s="373"/>
      <c r="I71" s="373"/>
      <c r="J71" s="373"/>
      <c r="K71" s="373"/>
      <c r="L71" s="373"/>
      <c r="M71" s="373"/>
      <c r="N71" s="445"/>
      <c r="O71" s="435"/>
      <c r="P71" s="435"/>
      <c r="Q71" s="435"/>
      <c r="R71" s="435"/>
      <c r="S71" s="435"/>
      <c r="T71" s="435"/>
      <c r="U71" s="435"/>
      <c r="V71" s="435"/>
    </row>
    <row r="72" spans="1:170" x14ac:dyDescent="0.25">
      <c r="A72" s="445"/>
      <c r="B72" s="373" t="str">
        <f>IF(SUM('Current MY Credit Calc'!AY15:AY315)&lt;&gt;0,IF(SUM('Current MY Credit Calc'!AX15:AX315)/SUM('Current MY Credit Calc'!AY15:AY315)&gt;0.5, 'Current MY Credit Calc'!B397,""),"")</f>
        <v/>
      </c>
      <c r="C72" s="373"/>
      <c r="D72" s="373"/>
      <c r="E72" s="373"/>
      <c r="F72" s="373"/>
      <c r="G72" s="373"/>
      <c r="H72" s="373"/>
      <c r="I72" s="373"/>
      <c r="J72" s="373"/>
      <c r="K72" s="373"/>
      <c r="L72" s="373"/>
      <c r="M72" s="373"/>
      <c r="N72" s="445"/>
      <c r="O72" s="435"/>
      <c r="P72" s="435"/>
      <c r="Q72" s="435"/>
      <c r="R72" s="435"/>
      <c r="S72" s="435"/>
      <c r="T72" s="435"/>
      <c r="U72" s="435"/>
      <c r="V72" s="435"/>
    </row>
    <row r="73" spans="1:170" ht="13" x14ac:dyDescent="0.3">
      <c r="A73" s="445"/>
      <c r="B73" s="373"/>
      <c r="C73" s="373"/>
      <c r="D73" s="373"/>
      <c r="E73" s="373"/>
      <c r="F73" s="373"/>
      <c r="G73" s="373"/>
      <c r="H73" s="373"/>
      <c r="I73" s="373"/>
      <c r="J73" s="373"/>
      <c r="K73" s="373"/>
      <c r="L73" s="373"/>
      <c r="M73" s="373"/>
      <c r="N73" s="445"/>
      <c r="O73" s="566" t="s">
        <v>260</v>
      </c>
      <c r="P73" s="566"/>
      <c r="Q73" s="566"/>
      <c r="R73" s="566"/>
      <c r="S73" s="566"/>
      <c r="T73" s="566"/>
      <c r="U73" s="566"/>
      <c r="V73" s="435"/>
    </row>
    <row r="74" spans="1:170" ht="12.75" customHeight="1" x14ac:dyDescent="0.25">
      <c r="A74" s="445"/>
      <c r="B74" s="373"/>
      <c r="C74" s="373"/>
      <c r="D74" s="373"/>
      <c r="E74" s="373"/>
      <c r="F74" s="373"/>
      <c r="G74" s="373"/>
      <c r="H74" s="373"/>
      <c r="I74" s="373"/>
      <c r="J74" s="373"/>
      <c r="K74" s="373"/>
      <c r="L74" s="373"/>
      <c r="M74" s="373"/>
      <c r="N74" s="445"/>
      <c r="O74" s="662" t="s">
        <v>261</v>
      </c>
      <c r="P74" s="662"/>
      <c r="Q74" s="662"/>
      <c r="R74" s="662"/>
      <c r="S74" s="662"/>
      <c r="T74" s="662"/>
      <c r="U74" s="662"/>
      <c r="V74" s="435"/>
    </row>
    <row r="75" spans="1:170" x14ac:dyDescent="0.25">
      <c r="A75" s="445"/>
      <c r="B75" s="373"/>
      <c r="C75" s="373"/>
      <c r="D75" s="373"/>
      <c r="E75" s="373"/>
      <c r="F75" s="373"/>
      <c r="G75" s="373"/>
      <c r="H75" s="373"/>
      <c r="I75" s="373"/>
      <c r="J75" s="373"/>
      <c r="K75" s="373"/>
      <c r="L75" s="373"/>
      <c r="M75" s="373"/>
      <c r="N75" s="445"/>
      <c r="O75" s="662"/>
      <c r="P75" s="662"/>
      <c r="Q75" s="662"/>
      <c r="R75" s="662"/>
      <c r="S75" s="662"/>
      <c r="T75" s="662"/>
      <c r="U75" s="662"/>
      <c r="V75" s="435"/>
    </row>
    <row r="76" spans="1:170" x14ac:dyDescent="0.25">
      <c r="A76" s="445"/>
      <c r="B76" s="373"/>
      <c r="C76" s="373"/>
      <c r="D76" s="373"/>
      <c r="E76" s="373"/>
      <c r="F76" s="373"/>
      <c r="G76" s="373"/>
      <c r="H76" s="373"/>
      <c r="I76" s="373"/>
      <c r="J76" s="373"/>
      <c r="K76" s="373"/>
      <c r="L76" s="373"/>
      <c r="M76" s="373"/>
      <c r="N76" s="445"/>
      <c r="O76" s="662"/>
      <c r="P76" s="662"/>
      <c r="Q76" s="662"/>
      <c r="R76" s="662"/>
      <c r="S76" s="662"/>
      <c r="T76" s="662"/>
      <c r="U76" s="662"/>
      <c r="V76" s="437"/>
      <c r="W76" s="328"/>
    </row>
    <row r="77" spans="1:170" x14ac:dyDescent="0.25">
      <c r="A77" s="445"/>
      <c r="B77" s="373"/>
      <c r="C77" s="373"/>
      <c r="D77" s="373"/>
      <c r="E77" s="373"/>
      <c r="F77" s="373"/>
      <c r="G77" s="373"/>
      <c r="H77" s="373"/>
      <c r="I77" s="373"/>
      <c r="J77" s="373"/>
      <c r="K77" s="373"/>
      <c r="L77" s="373"/>
      <c r="M77" s="373"/>
      <c r="N77" s="445"/>
      <c r="O77" s="662"/>
      <c r="P77" s="662"/>
      <c r="Q77" s="662"/>
      <c r="R77" s="662"/>
      <c r="S77" s="662"/>
      <c r="T77" s="662"/>
      <c r="U77" s="662"/>
      <c r="V77" s="435"/>
    </row>
    <row r="78" spans="1:170" x14ac:dyDescent="0.25">
      <c r="A78" s="445"/>
      <c r="B78" s="373"/>
      <c r="C78" s="373"/>
      <c r="D78" s="373"/>
      <c r="E78" s="373"/>
      <c r="F78" s="373"/>
      <c r="G78" s="373"/>
      <c r="H78" s="373"/>
      <c r="I78" s="373"/>
      <c r="J78" s="373"/>
      <c r="K78" s="373"/>
      <c r="L78" s="373"/>
      <c r="M78" s="373"/>
      <c r="N78" s="445"/>
      <c r="O78" s="662"/>
      <c r="P78" s="662"/>
      <c r="Q78" s="662"/>
      <c r="R78" s="662"/>
      <c r="S78" s="662"/>
      <c r="T78" s="662"/>
      <c r="U78" s="662"/>
      <c r="V78" s="435"/>
    </row>
    <row r="79" spans="1:170" x14ac:dyDescent="0.25">
      <c r="A79" s="445"/>
      <c r="B79" s="373"/>
      <c r="C79" s="373"/>
      <c r="D79" s="373"/>
      <c r="E79" s="373"/>
      <c r="F79" s="373"/>
      <c r="G79" s="373"/>
      <c r="H79" s="373"/>
      <c r="I79" s="373"/>
      <c r="J79" s="373"/>
      <c r="K79" s="373"/>
      <c r="L79" s="373"/>
      <c r="M79" s="373"/>
      <c r="N79" s="445"/>
      <c r="O79" s="662"/>
      <c r="P79" s="662"/>
      <c r="Q79" s="662"/>
      <c r="R79" s="662"/>
      <c r="S79" s="662"/>
      <c r="T79" s="662"/>
      <c r="U79" s="662"/>
      <c r="V79" s="435"/>
    </row>
    <row r="80" spans="1:170" x14ac:dyDescent="0.25">
      <c r="A80" s="445"/>
      <c r="B80" s="373"/>
      <c r="C80" s="373"/>
      <c r="D80" s="373"/>
      <c r="E80" s="373"/>
      <c r="F80" s="373"/>
      <c r="G80" s="373"/>
      <c r="H80" s="373"/>
      <c r="I80" s="373"/>
      <c r="J80" s="373"/>
      <c r="K80" s="373"/>
      <c r="L80" s="373"/>
      <c r="M80" s="373"/>
      <c r="N80" s="445"/>
      <c r="O80" s="435"/>
      <c r="P80" s="435"/>
      <c r="Q80" s="435"/>
      <c r="R80" s="435"/>
      <c r="S80" s="435"/>
      <c r="T80" s="435"/>
      <c r="U80" s="435"/>
      <c r="V80" s="435"/>
    </row>
    <row r="81" spans="1:40" s="290" customFormat="1" ht="15.5" x14ac:dyDescent="0.4">
      <c r="A81" s="442"/>
      <c r="P81" s="290" t="s">
        <v>86</v>
      </c>
      <c r="Q81" s="291" t="s">
        <v>62</v>
      </c>
      <c r="R81" s="291" t="s">
        <v>57</v>
      </c>
      <c r="S81" s="291" t="s">
        <v>8</v>
      </c>
      <c r="T81" s="291"/>
      <c r="U81" s="291" t="s">
        <v>62</v>
      </c>
      <c r="V81" s="291" t="s">
        <v>8</v>
      </c>
      <c r="W81" s="292"/>
      <c r="X81" s="449"/>
      <c r="Y81" s="292"/>
      <c r="Z81" s="292"/>
      <c r="AA81" s="292"/>
      <c r="AB81" s="292"/>
      <c r="AC81" s="292"/>
      <c r="AD81" s="292"/>
      <c r="AE81" s="292"/>
      <c r="AF81" s="292"/>
      <c r="AG81" s="292"/>
      <c r="AH81" s="292"/>
      <c r="AI81" s="292"/>
      <c r="AJ81" s="292"/>
      <c r="AK81" s="292"/>
      <c r="AL81" s="292"/>
      <c r="AM81" s="292"/>
      <c r="AN81" s="293" t="s">
        <v>67</v>
      </c>
    </row>
    <row r="82" spans="1:40" s="290" customFormat="1" ht="15.5" x14ac:dyDescent="0.4">
      <c r="A82" s="442"/>
      <c r="P82" s="290" t="s">
        <v>85</v>
      </c>
      <c r="Q82" s="291" t="s">
        <v>63</v>
      </c>
      <c r="R82" s="291" t="s">
        <v>58</v>
      </c>
      <c r="S82" s="291" t="s">
        <v>9</v>
      </c>
      <c r="T82" s="291"/>
      <c r="U82" s="291" t="s">
        <v>63</v>
      </c>
      <c r="V82" s="291" t="s">
        <v>9</v>
      </c>
      <c r="W82" s="292"/>
      <c r="X82" s="449"/>
      <c r="Y82" s="292"/>
      <c r="Z82" s="292"/>
      <c r="AA82" s="292"/>
      <c r="AB82" s="292"/>
      <c r="AC82" s="292"/>
      <c r="AD82" s="292"/>
      <c r="AE82" s="292"/>
      <c r="AF82" s="292"/>
      <c r="AG82" s="292"/>
      <c r="AH82" s="292"/>
      <c r="AI82" s="292"/>
      <c r="AJ82" s="292"/>
      <c r="AK82" s="292"/>
      <c r="AL82" s="292"/>
      <c r="AM82" s="292"/>
      <c r="AN82" s="293" t="s">
        <v>68</v>
      </c>
    </row>
    <row r="83" spans="1:40" s="290" customFormat="1" x14ac:dyDescent="0.25">
      <c r="A83" s="442"/>
      <c r="Q83" s="291" t="s">
        <v>64</v>
      </c>
      <c r="R83" s="291" t="s">
        <v>59</v>
      </c>
      <c r="S83" s="291" t="s">
        <v>10</v>
      </c>
      <c r="T83" s="291"/>
      <c r="U83" s="291" t="s">
        <v>64</v>
      </c>
      <c r="V83" s="291" t="s">
        <v>10</v>
      </c>
      <c r="W83" s="292"/>
      <c r="X83" s="449"/>
      <c r="Y83" s="292"/>
      <c r="Z83" s="292"/>
      <c r="AA83" s="292"/>
      <c r="AB83" s="292"/>
      <c r="AC83" s="292"/>
      <c r="AD83" s="292"/>
      <c r="AE83" s="292"/>
      <c r="AF83" s="292"/>
      <c r="AG83" s="292"/>
      <c r="AH83" s="292"/>
      <c r="AI83" s="292"/>
      <c r="AJ83" s="292"/>
      <c r="AK83" s="292"/>
      <c r="AL83" s="292"/>
      <c r="AM83" s="292"/>
      <c r="AN83" s="293" t="s">
        <v>69</v>
      </c>
    </row>
    <row r="84" spans="1:40" s="290" customFormat="1" x14ac:dyDescent="0.25">
      <c r="A84" s="442"/>
      <c r="Q84" s="291" t="s">
        <v>65</v>
      </c>
      <c r="R84" s="290" t="s">
        <v>83</v>
      </c>
      <c r="S84" s="291" t="s">
        <v>40</v>
      </c>
      <c r="T84" s="291"/>
      <c r="U84" s="291" t="s">
        <v>65</v>
      </c>
      <c r="V84" s="291" t="s">
        <v>40</v>
      </c>
      <c r="W84" s="292"/>
      <c r="X84" s="449"/>
      <c r="Y84" s="292"/>
      <c r="Z84" s="292"/>
      <c r="AA84" s="292"/>
      <c r="AB84" s="292"/>
      <c r="AC84" s="292"/>
      <c r="AD84" s="292"/>
      <c r="AE84" s="292"/>
      <c r="AF84" s="292"/>
      <c r="AG84" s="292"/>
      <c r="AH84" s="292"/>
      <c r="AI84" s="292"/>
      <c r="AJ84" s="292"/>
      <c r="AK84" s="292"/>
      <c r="AL84" s="292"/>
      <c r="AM84" s="292"/>
      <c r="AN84" s="293" t="s">
        <v>70</v>
      </c>
    </row>
    <row r="85" spans="1:40" s="290" customFormat="1" x14ac:dyDescent="0.25">
      <c r="A85" s="442"/>
      <c r="S85" s="291" t="s">
        <v>41</v>
      </c>
      <c r="T85" s="291"/>
      <c r="U85" s="290" t="s">
        <v>90</v>
      </c>
      <c r="V85" s="291" t="s">
        <v>41</v>
      </c>
      <c r="W85" s="294"/>
      <c r="X85" s="450"/>
      <c r="Y85" s="294"/>
      <c r="Z85" s="294"/>
      <c r="AA85" s="294"/>
      <c r="AB85" s="294"/>
      <c r="AC85" s="294"/>
      <c r="AD85" s="294"/>
      <c r="AE85" s="294"/>
      <c r="AF85" s="294"/>
      <c r="AG85" s="294"/>
      <c r="AH85" s="294"/>
      <c r="AI85" s="294"/>
      <c r="AJ85" s="294"/>
      <c r="AK85" s="294"/>
      <c r="AL85" s="294"/>
      <c r="AM85" s="294"/>
    </row>
    <row r="86" spans="1:40" s="290" customFormat="1" x14ac:dyDescent="0.25">
      <c r="A86" s="442"/>
      <c r="U86" s="290" t="s">
        <v>89</v>
      </c>
      <c r="X86" s="451"/>
    </row>
    <row r="89" spans="1:40" x14ac:dyDescent="0.25">
      <c r="S89" s="715" t="s">
        <v>161</v>
      </c>
      <c r="T89" s="715"/>
      <c r="U89" s="715"/>
      <c r="V89" s="715" t="s">
        <v>160</v>
      </c>
      <c r="W89" s="715"/>
      <c r="X89" s="452"/>
      <c r="Y89" s="295"/>
      <c r="Z89" s="295"/>
      <c r="AA89" s="295"/>
      <c r="AB89" s="295"/>
      <c r="AC89" s="295"/>
      <c r="AD89" s="295"/>
      <c r="AE89" s="295"/>
      <c r="AF89" s="295"/>
      <c r="AG89" s="295"/>
      <c r="AH89" s="295"/>
      <c r="AI89" s="295"/>
      <c r="AJ89" s="295"/>
      <c r="AK89" s="295"/>
      <c r="AL89" s="295"/>
      <c r="AM89" s="295"/>
    </row>
    <row r="90" spans="1:40" x14ac:dyDescent="0.25">
      <c r="S90" s="720" t="s">
        <v>171</v>
      </c>
      <c r="T90" s="296"/>
      <c r="U90" s="297" t="s">
        <v>159</v>
      </c>
      <c r="V90" s="739" t="s">
        <v>155</v>
      </c>
      <c r="W90" s="739"/>
      <c r="X90" s="453"/>
      <c r="Y90" s="298"/>
      <c r="Z90" s="298"/>
      <c r="AA90" s="298"/>
      <c r="AB90" s="298"/>
      <c r="AC90" s="298"/>
      <c r="AD90" s="298"/>
      <c r="AE90" s="298"/>
      <c r="AF90" s="298"/>
      <c r="AG90" s="298"/>
      <c r="AH90" s="298"/>
      <c r="AI90" s="298"/>
      <c r="AJ90" s="298"/>
      <c r="AK90" s="298"/>
      <c r="AL90" s="298"/>
      <c r="AM90" s="298"/>
    </row>
    <row r="91" spans="1:40" x14ac:dyDescent="0.25">
      <c r="S91" s="720"/>
      <c r="T91" s="296"/>
      <c r="U91" s="247" t="s">
        <v>162</v>
      </c>
      <c r="V91" s="731" t="s">
        <v>173</v>
      </c>
      <c r="W91" s="731"/>
      <c r="X91" s="454"/>
      <c r="Y91" s="299"/>
      <c r="Z91" s="299"/>
      <c r="AA91" s="299"/>
      <c r="AB91" s="299"/>
      <c r="AC91" s="299"/>
      <c r="AD91" s="299"/>
      <c r="AE91" s="299"/>
      <c r="AF91" s="299"/>
      <c r="AG91" s="299"/>
      <c r="AH91" s="299"/>
      <c r="AI91" s="299"/>
      <c r="AJ91" s="299"/>
      <c r="AK91" s="299"/>
      <c r="AL91" s="299"/>
      <c r="AM91" s="299"/>
    </row>
    <row r="92" spans="1:40" ht="13" x14ac:dyDescent="0.3">
      <c r="B92" s="300" t="s">
        <v>227</v>
      </c>
      <c r="S92" s="720"/>
      <c r="T92" s="296"/>
      <c r="U92" s="247" t="s">
        <v>163</v>
      </c>
      <c r="V92" s="731" t="s">
        <v>173</v>
      </c>
      <c r="W92" s="731"/>
      <c r="X92" s="454"/>
      <c r="Y92" s="299"/>
      <c r="Z92" s="299"/>
      <c r="AA92" s="299"/>
      <c r="AB92" s="299"/>
      <c r="AC92" s="299"/>
      <c r="AD92" s="299"/>
      <c r="AE92" s="299"/>
      <c r="AF92" s="299"/>
      <c r="AG92" s="299"/>
      <c r="AH92" s="299"/>
      <c r="AI92" s="299"/>
      <c r="AJ92" s="299"/>
      <c r="AK92" s="299"/>
      <c r="AL92" s="299"/>
      <c r="AM92" s="299"/>
    </row>
    <row r="93" spans="1:40" ht="13" x14ac:dyDescent="0.3">
      <c r="B93" s="301" t="s">
        <v>212</v>
      </c>
      <c r="C93" s="200"/>
      <c r="S93" s="720"/>
      <c r="T93" s="296"/>
      <c r="U93" s="247" t="s">
        <v>164</v>
      </c>
      <c r="V93" s="731" t="s">
        <v>173</v>
      </c>
      <c r="W93" s="731"/>
      <c r="X93" s="454"/>
      <c r="Y93" s="299"/>
      <c r="Z93" s="299"/>
      <c r="AA93" s="299"/>
      <c r="AB93" s="299"/>
      <c r="AC93" s="299"/>
      <c r="AD93" s="299"/>
      <c r="AE93" s="299"/>
      <c r="AF93" s="299"/>
      <c r="AG93" s="299"/>
      <c r="AH93" s="299"/>
      <c r="AI93" s="299"/>
      <c r="AJ93" s="299"/>
      <c r="AK93" s="299"/>
      <c r="AL93" s="299"/>
      <c r="AM93" s="299"/>
    </row>
    <row r="94" spans="1:40" ht="13" x14ac:dyDescent="0.3">
      <c r="B94" s="200" t="s">
        <v>214</v>
      </c>
      <c r="C94" s="200"/>
      <c r="S94" s="720" t="s">
        <v>172</v>
      </c>
      <c r="T94" s="296"/>
      <c r="U94" s="302" t="s">
        <v>165</v>
      </c>
      <c r="V94" s="736" t="s">
        <v>228</v>
      </c>
      <c r="W94" s="736"/>
      <c r="X94" s="454"/>
      <c r="Y94" s="299"/>
      <c r="Z94" s="299"/>
      <c r="AA94" s="299"/>
      <c r="AB94" s="299"/>
      <c r="AC94" s="299"/>
      <c r="AD94" s="299"/>
      <c r="AE94" s="299"/>
      <c r="AF94" s="299"/>
      <c r="AG94" s="299"/>
      <c r="AH94" s="299"/>
      <c r="AI94" s="299"/>
      <c r="AJ94" s="299"/>
      <c r="AK94" s="299"/>
      <c r="AL94" s="299"/>
      <c r="AM94" s="299"/>
    </row>
    <row r="95" spans="1:40" ht="13" x14ac:dyDescent="0.3">
      <c r="B95" s="200" t="s">
        <v>236</v>
      </c>
      <c r="C95" s="200"/>
      <c r="S95" s="720"/>
      <c r="T95" s="296"/>
      <c r="U95" s="247" t="s">
        <v>166</v>
      </c>
      <c r="V95" s="731" t="s">
        <v>155</v>
      </c>
      <c r="W95" s="731"/>
      <c r="X95" s="454"/>
      <c r="Y95" s="299"/>
      <c r="Z95" s="299"/>
      <c r="AA95" s="299"/>
      <c r="AB95" s="299"/>
      <c r="AC95" s="299"/>
      <c r="AD95" s="299"/>
      <c r="AE95" s="299"/>
      <c r="AF95" s="299"/>
      <c r="AG95" s="299"/>
      <c r="AH95" s="299"/>
      <c r="AI95" s="299"/>
      <c r="AJ95" s="299"/>
      <c r="AK95" s="299"/>
      <c r="AL95" s="299"/>
      <c r="AM95" s="299"/>
    </row>
    <row r="96" spans="1:40" ht="13" x14ac:dyDescent="0.3">
      <c r="B96" s="200" t="s">
        <v>247</v>
      </c>
      <c r="C96" s="200"/>
      <c r="S96" s="720"/>
      <c r="T96" s="296"/>
      <c r="U96" s="247" t="s">
        <v>167</v>
      </c>
      <c r="V96" s="731" t="s">
        <v>155</v>
      </c>
      <c r="W96" s="731"/>
      <c r="X96" s="454"/>
      <c r="Y96" s="299"/>
      <c r="Z96" s="299"/>
      <c r="AA96" s="299"/>
      <c r="AB96" s="299"/>
      <c r="AC96" s="299"/>
      <c r="AD96" s="299"/>
      <c r="AE96" s="299"/>
      <c r="AF96" s="299"/>
      <c r="AG96" s="299"/>
      <c r="AH96" s="299"/>
      <c r="AI96" s="299"/>
      <c r="AJ96" s="299"/>
      <c r="AK96" s="299"/>
      <c r="AL96" s="299"/>
      <c r="AM96" s="299"/>
    </row>
    <row r="97" spans="1:39" ht="13" x14ac:dyDescent="0.3">
      <c r="B97" s="200" t="s">
        <v>216</v>
      </c>
      <c r="C97" s="200"/>
      <c r="S97" s="720"/>
      <c r="T97" s="296"/>
      <c r="U97" s="303" t="s">
        <v>168</v>
      </c>
      <c r="V97" s="732" t="s">
        <v>189</v>
      </c>
      <c r="W97" s="732"/>
      <c r="X97" s="455"/>
      <c r="Y97" s="304"/>
      <c r="Z97" s="304"/>
      <c r="AA97" s="304"/>
      <c r="AB97" s="304"/>
      <c r="AC97" s="304"/>
      <c r="AD97" s="304"/>
      <c r="AE97" s="304"/>
      <c r="AF97" s="304"/>
      <c r="AG97" s="304"/>
      <c r="AH97" s="304"/>
      <c r="AI97" s="304"/>
      <c r="AJ97" s="304"/>
      <c r="AK97" s="304"/>
      <c r="AL97" s="304"/>
      <c r="AM97" s="304"/>
    </row>
    <row r="98" spans="1:39" ht="13" x14ac:dyDescent="0.3">
      <c r="B98" s="200" t="s">
        <v>223</v>
      </c>
      <c r="C98" s="200"/>
      <c r="S98" s="720"/>
      <c r="T98" s="296"/>
      <c r="U98" s="305" t="s">
        <v>169</v>
      </c>
      <c r="V98" s="714" t="s">
        <v>174</v>
      </c>
      <c r="W98" s="714"/>
      <c r="X98" s="455"/>
      <c r="Y98" s="304"/>
      <c r="Z98" s="304"/>
      <c r="AA98" s="304"/>
      <c r="AB98" s="304"/>
      <c r="AC98" s="304"/>
      <c r="AD98" s="304"/>
      <c r="AE98" s="304"/>
      <c r="AF98" s="304"/>
      <c r="AG98" s="304"/>
      <c r="AH98" s="304"/>
      <c r="AI98" s="304"/>
      <c r="AJ98" s="304"/>
      <c r="AK98" s="304"/>
      <c r="AL98" s="304"/>
      <c r="AM98" s="304"/>
    </row>
    <row r="99" spans="1:39" ht="13" x14ac:dyDescent="0.3">
      <c r="B99" s="200" t="s">
        <v>222</v>
      </c>
      <c r="C99" s="200"/>
      <c r="S99" s="720"/>
      <c r="T99" s="296"/>
      <c r="U99" s="305" t="s">
        <v>170</v>
      </c>
      <c r="V99" s="714" t="s">
        <v>156</v>
      </c>
      <c r="W99" s="714"/>
      <c r="X99" s="455"/>
      <c r="Y99" s="304"/>
      <c r="Z99" s="304"/>
      <c r="AA99" s="304"/>
      <c r="AB99" s="304"/>
      <c r="AC99" s="304"/>
      <c r="AD99" s="304"/>
      <c r="AE99" s="304"/>
      <c r="AF99" s="304"/>
      <c r="AG99" s="304"/>
      <c r="AH99" s="304"/>
      <c r="AI99" s="304"/>
      <c r="AJ99" s="304"/>
      <c r="AK99" s="304"/>
      <c r="AL99" s="304"/>
      <c r="AM99" s="304"/>
    </row>
    <row r="100" spans="1:39" ht="13" x14ac:dyDescent="0.3">
      <c r="B100" s="200" t="s">
        <v>237</v>
      </c>
      <c r="C100" s="200"/>
      <c r="S100" s="720"/>
      <c r="T100" s="296"/>
      <c r="U100" s="305" t="s">
        <v>176</v>
      </c>
      <c r="V100" s="721" t="s">
        <v>178</v>
      </c>
      <c r="W100" s="722"/>
      <c r="X100" s="455"/>
      <c r="Y100" s="304"/>
      <c r="Z100" s="304"/>
      <c r="AA100" s="304"/>
      <c r="AB100" s="304"/>
      <c r="AC100" s="304"/>
      <c r="AD100" s="304"/>
      <c r="AE100" s="304"/>
      <c r="AF100" s="304"/>
      <c r="AG100" s="304"/>
      <c r="AH100" s="304"/>
      <c r="AI100" s="304"/>
      <c r="AJ100" s="304"/>
      <c r="AK100" s="304"/>
      <c r="AL100" s="304"/>
      <c r="AM100" s="304"/>
    </row>
    <row r="101" spans="1:39" ht="13" x14ac:dyDescent="0.3">
      <c r="B101" s="200" t="s">
        <v>238</v>
      </c>
      <c r="C101" s="200"/>
      <c r="S101" s="720"/>
      <c r="T101" s="296"/>
      <c r="U101" s="305" t="s">
        <v>177</v>
      </c>
      <c r="V101" s="721" t="s">
        <v>179</v>
      </c>
      <c r="W101" s="722"/>
      <c r="X101" s="455"/>
      <c r="Y101" s="304"/>
      <c r="Z101" s="304"/>
      <c r="AA101" s="304"/>
      <c r="AB101" s="304"/>
      <c r="AC101" s="304"/>
      <c r="AD101" s="304"/>
      <c r="AE101" s="304"/>
      <c r="AF101" s="304"/>
      <c r="AG101" s="304"/>
      <c r="AH101" s="304"/>
      <c r="AI101" s="304"/>
      <c r="AJ101" s="304"/>
      <c r="AK101" s="304"/>
      <c r="AL101" s="304"/>
      <c r="AM101" s="304"/>
    </row>
    <row r="102" spans="1:39" ht="13" x14ac:dyDescent="0.3">
      <c r="C102" s="200"/>
      <c r="S102" s="210" t="s">
        <v>175</v>
      </c>
    </row>
    <row r="103" spans="1:39" s="328" customFormat="1" ht="13" x14ac:dyDescent="0.3">
      <c r="A103" s="442"/>
      <c r="C103" s="448"/>
    </row>
    <row r="104" spans="1:39" s="328" customFormat="1" ht="13" x14ac:dyDescent="0.3">
      <c r="A104" s="442"/>
      <c r="C104" s="448"/>
    </row>
    <row r="105" spans="1:39" s="328" customFormat="1" ht="13" x14ac:dyDescent="0.3">
      <c r="A105" s="442"/>
      <c r="C105" s="448"/>
    </row>
    <row r="106" spans="1:39" s="328" customFormat="1" ht="13" x14ac:dyDescent="0.3">
      <c r="A106" s="442"/>
      <c r="C106" s="448"/>
    </row>
    <row r="107" spans="1:39" s="328" customFormat="1" x14ac:dyDescent="0.25">
      <c r="A107" s="442"/>
    </row>
    <row r="108" spans="1:39" s="328" customFormat="1" x14ac:dyDescent="0.25">
      <c r="A108" s="442"/>
    </row>
    <row r="109" spans="1:39" s="328" customFormat="1" x14ac:dyDescent="0.25">
      <c r="A109" s="442"/>
    </row>
    <row r="110" spans="1:39" s="328" customFormat="1" x14ac:dyDescent="0.25">
      <c r="A110" s="442"/>
    </row>
    <row r="111" spans="1:39" s="328" customFormat="1" x14ac:dyDescent="0.25">
      <c r="A111" s="442"/>
    </row>
  </sheetData>
  <mergeCells count="127">
    <mergeCell ref="B28:B32"/>
    <mergeCell ref="B15:C15"/>
    <mergeCell ref="B17:M17"/>
    <mergeCell ref="B2:V2"/>
    <mergeCell ref="B3:V3"/>
    <mergeCell ref="B4:V4"/>
    <mergeCell ref="B6:V6"/>
    <mergeCell ref="T15:V15"/>
    <mergeCell ref="C11:E11"/>
    <mergeCell ref="C12:E12"/>
    <mergeCell ref="W14:W16"/>
    <mergeCell ref="F15:G15"/>
    <mergeCell ref="D15:E15"/>
    <mergeCell ref="B14:C14"/>
    <mergeCell ref="O14:V14"/>
    <mergeCell ref="B7:V7"/>
    <mergeCell ref="AH13:AH16"/>
    <mergeCell ref="AE13:AE16"/>
    <mergeCell ref="AF13:AF16"/>
    <mergeCell ref="AG13:AG16"/>
    <mergeCell ref="Z12:AG12"/>
    <mergeCell ref="Z13:Z16"/>
    <mergeCell ref="AA13:AA16"/>
    <mergeCell ref="V100:W100"/>
    <mergeCell ref="V101:W101"/>
    <mergeCell ref="D14:I14"/>
    <mergeCell ref="J14:M14"/>
    <mergeCell ref="J15:K15"/>
    <mergeCell ref="L15:M15"/>
    <mergeCell ref="V96:W96"/>
    <mergeCell ref="V97:W97"/>
    <mergeCell ref="V98:W98"/>
    <mergeCell ref="H15:I15"/>
    <mergeCell ref="P15:S15"/>
    <mergeCell ref="V93:W93"/>
    <mergeCell ref="V94:W94"/>
    <mergeCell ref="V95:W95"/>
    <mergeCell ref="O15:O16"/>
    <mergeCell ref="V89:W89"/>
    <mergeCell ref="V90:W90"/>
    <mergeCell ref="V91:W91"/>
    <mergeCell ref="V92:W92"/>
    <mergeCell ref="S94:S101"/>
    <mergeCell ref="B33:B37"/>
    <mergeCell ref="B18:B22"/>
    <mergeCell ref="B23:B27"/>
    <mergeCell ref="AU15:AY15"/>
    <mergeCell ref="AP15:AT15"/>
    <mergeCell ref="BT15:BV15"/>
    <mergeCell ref="BA15:BE15"/>
    <mergeCell ref="V99:W99"/>
    <mergeCell ref="S89:U89"/>
    <mergeCell ref="B43:M43"/>
    <mergeCell ref="B59:B63"/>
    <mergeCell ref="B44:B48"/>
    <mergeCell ref="B49:B53"/>
    <mergeCell ref="B54:B58"/>
    <mergeCell ref="O74:U79"/>
    <mergeCell ref="O73:U73"/>
    <mergeCell ref="S90:S93"/>
    <mergeCell ref="AB13:AB16"/>
    <mergeCell ref="AC13:AC16"/>
    <mergeCell ref="AD13:AD16"/>
    <mergeCell ref="Y12:Y16"/>
    <mergeCell ref="AI13:AI16"/>
    <mergeCell ref="B64:B68"/>
    <mergeCell ref="B38:B42"/>
    <mergeCell ref="FL15:FN15"/>
    <mergeCell ref="EC14:EH14"/>
    <mergeCell ref="EC15:EE15"/>
    <mergeCell ref="EF15:EH15"/>
    <mergeCell ref="DR15:DV15"/>
    <mergeCell ref="EI12:FN12"/>
    <mergeCell ref="ES14:FB14"/>
    <mergeCell ref="EI15:EM15"/>
    <mergeCell ref="EN15:ER15"/>
    <mergeCell ref="ES15:EW15"/>
    <mergeCell ref="EX15:FB15"/>
    <mergeCell ref="EI13:FB13"/>
    <mergeCell ref="EI14:ER14"/>
    <mergeCell ref="FI14:FN14"/>
    <mergeCell ref="FC13:FN13"/>
    <mergeCell ref="FC14:FH14"/>
    <mergeCell ref="DC12:EH12"/>
    <mergeCell ref="DC13:DV13"/>
    <mergeCell ref="DC14:DL14"/>
    <mergeCell ref="DM14:DV14"/>
    <mergeCell ref="DW13:EH13"/>
    <mergeCell ref="DW14:EB14"/>
    <mergeCell ref="DW15:DY15"/>
    <mergeCell ref="DZ15:EB15"/>
    <mergeCell ref="DH15:DL15"/>
    <mergeCell ref="DM15:DQ15"/>
    <mergeCell ref="CT15:CV15"/>
    <mergeCell ref="CW15:CY15"/>
    <mergeCell ref="CQ15:CS15"/>
    <mergeCell ref="CZ15:DB15"/>
    <mergeCell ref="FC15:FE15"/>
    <mergeCell ref="FF15:FH15"/>
    <mergeCell ref="FI15:FK15"/>
    <mergeCell ref="DC15:DG15"/>
    <mergeCell ref="BW12:DB12"/>
    <mergeCell ref="CQ13:DB13"/>
    <mergeCell ref="CQ14:CV14"/>
    <mergeCell ref="CW14:DB14"/>
    <mergeCell ref="CG14:CP14"/>
    <mergeCell ref="BW14:CF14"/>
    <mergeCell ref="BW13:CP13"/>
    <mergeCell ref="BK15:BM15"/>
    <mergeCell ref="BN15:BP15"/>
    <mergeCell ref="BQ14:BV14"/>
    <mergeCell ref="CL15:CP15"/>
    <mergeCell ref="BW15:CA15"/>
    <mergeCell ref="CB15:CF15"/>
    <mergeCell ref="CG15:CK15"/>
    <mergeCell ref="AO12:BV12"/>
    <mergeCell ref="BK13:BV13"/>
    <mergeCell ref="AJ12:AM12"/>
    <mergeCell ref="AJ13:AJ16"/>
    <mergeCell ref="AK13:AK16"/>
    <mergeCell ref="B16:C16"/>
    <mergeCell ref="AO13:BJ13"/>
    <mergeCell ref="BQ15:BS15"/>
    <mergeCell ref="AO14:AY14"/>
    <mergeCell ref="BK14:BP14"/>
    <mergeCell ref="AZ14:BJ14"/>
    <mergeCell ref="BF15:BJ15"/>
  </mergeCells>
  <phoneticPr fontId="2" type="noConversion"/>
  <dataValidations count="6">
    <dataValidation type="list" allowBlank="1" showInputMessage="1" showErrorMessage="1" sqref="S17:S68" xr:uid="{00000000-0002-0000-0600-000000000000}">
      <formula1>$S$81:$S$85</formula1>
    </dataValidation>
    <dataValidation type="list" allowBlank="1" showInputMessage="1" showErrorMessage="1" sqref="U17:U68" xr:uid="{00000000-0002-0000-0600-000001000000}">
      <formula1>$U$81:$U$86</formula1>
    </dataValidation>
    <dataValidation type="list" allowBlank="1" showInputMessage="1" showErrorMessage="1" sqref="V17:V68" xr:uid="{00000000-0002-0000-0600-000002000000}">
      <formula1>$V$81:$V$85</formula1>
    </dataValidation>
    <dataValidation type="list" allowBlank="1" showInputMessage="1" showErrorMessage="1" sqref="R17:R68" xr:uid="{00000000-0002-0000-0600-000003000000}">
      <formula1>$R$81:$R$84</formula1>
    </dataValidation>
    <dataValidation type="list" allowBlank="1" showInputMessage="1" showErrorMessage="1" sqref="T17:T68 P17:P68" xr:uid="{00000000-0002-0000-0600-000004000000}">
      <formula1>$P$81:$P$82</formula1>
    </dataValidation>
    <dataValidation type="list" allowBlank="1" showInputMessage="1" showErrorMessage="1" sqref="Q17:Q68" xr:uid="{00000000-0002-0000-0600-000005000000}">
      <formula1>$Q$81:$Q$84</formula1>
    </dataValidation>
  </dataValidations>
  <pageMargins left="0.2" right="0.2" top="0.3" bottom="0.6" header="0.3" footer="0.3"/>
  <pageSetup paperSize="5" scale="85" fitToHeight="0" orientation="landscape" r:id="rId1"/>
  <headerFooter>
    <oddFooter>&amp;L&amp;F
&amp;A&amp;RPage &amp;P of &amp;N</oddFooter>
  </headerFooter>
  <rowBreaks count="1" manualBreakCount="1">
    <brk id="42" max="21" man="1"/>
  </rowBreaks>
  <ignoredErrors>
    <ignoredError sqref="D50:D51 E44:E46 H44:I46 H49:I51 E47:E48 J44:M46 H47:I48 H54:I56 D54:E56 J49:M51 J59:M61 D59:E61 H52:I53 H59:I61 J54:M56 H57:I58 H62:I63 D57:E58 D62:E62 D52:D53 E63"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11</vt:i4>
      </vt:variant>
    </vt:vector>
  </HeadingPairs>
  <TitlesOfParts>
    <vt:vector size="18" baseType="lpstr">
      <vt:lpstr>Instructions</vt:lpstr>
      <vt:lpstr>Current MY Credit Calc</vt:lpstr>
      <vt:lpstr>Current MY Credit Calc-MANUAL</vt:lpstr>
      <vt:lpstr>Field Descriptions</vt:lpstr>
      <vt:lpstr>Power Rating Calc</vt:lpstr>
      <vt:lpstr>Proration Factors</vt:lpstr>
      <vt:lpstr>Credit Summary</vt:lpstr>
      <vt:lpstr>'Credit Summary'!Print_Area</vt:lpstr>
      <vt:lpstr>'Current MY Credit Calc'!Print_Area</vt:lpstr>
      <vt:lpstr>'Current MY Credit Calc-MANUAL'!Print_Area</vt:lpstr>
      <vt:lpstr>'Field Descriptions'!Print_Area</vt:lpstr>
      <vt:lpstr>Instructions!Print_Area</vt:lpstr>
      <vt:lpstr>'Power Rating Calc'!Print_Area</vt:lpstr>
      <vt:lpstr>'Proration Factors'!Print_Area</vt:lpstr>
      <vt:lpstr>'Credit Summary'!Print_Titles</vt:lpstr>
      <vt:lpstr>'Current MY Credit Calc'!Print_Titles</vt:lpstr>
      <vt:lpstr>'Current MY Credit Calc-MANUAL'!Print_Titles</vt:lpstr>
      <vt:lpstr>'Field Descriptions'!Print_Titles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Manufacturer Averaging, Banking, and Trading Report for Locomotives (November 2024)</dc:title>
  <dc:subject>This template assists manufacturers in submitting locomotive information related to credits under the ABT program.</dc:subject>
  <dc:creator>U.S. EPA; OAR; Office of Transportation and Air Quality; Implementation, Analysis and Compliance Division</dc:creator>
  <cp:keywords>Manufacturer;averaging;banking;trading;locomotives;ABT</cp:keywords>
  <dc:description/>
  <cp:lastModifiedBy>Anagnost, Eloise</cp:lastModifiedBy>
  <cp:revision>1</cp:revision>
  <cp:lastPrinted>2024-11-18T15:34:44Z</cp:lastPrinted>
  <dcterms:created xsi:type="dcterms:W3CDTF">2005-08-31T21:21:54Z</dcterms:created>
  <dcterms:modified xsi:type="dcterms:W3CDTF">2024-11-18T15:41:17Z</dcterms:modified>
</cp:coreProperties>
</file>