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https://usepa.sharepoint.com/sites/ocspp_Work/wpc/TSCA Scoping Next 20 HPS Review/Other Chems/1,3-Butadiene/Docket Supplemental Files/"/>
    </mc:Choice>
  </mc:AlternateContent>
  <xr:revisionPtr revIDLastSave="317" documentId="13_ncr:1_{B8CADA3D-BED6-477D-BE7B-B7F4ED366BAE}" xr6:coauthVersionLast="47" xr6:coauthVersionMax="47" xr10:uidLastSave="{E26C821E-048D-408C-AEB1-570BE7D736EE}"/>
  <bookViews>
    <workbookView xWindow="-120" yWindow="-120" windowWidth="29040" windowHeight="15720" tabRatio="777" xr2:uid="{00000000-000D-0000-FFFF-FFFF00000000}"/>
  </bookViews>
  <sheets>
    <sheet name="Cover Page" sheetId="23" r:id="rId1"/>
    <sheet name="README" sheetId="1" r:id="rId2"/>
    <sheet name="Release Parameters" sheetId="2" r:id="rId3"/>
    <sheet name="Release Calcs" sheetId="3" r:id="rId4"/>
    <sheet name="Static Release Results" sheetId="19" r:id="rId5"/>
  </sheets>
  <externalReferences>
    <externalReference r:id="rId6"/>
    <externalReference r:id="rId7"/>
    <externalReference r:id="rId8"/>
    <externalReference r:id="rId9"/>
    <externalReference r:id="rId10"/>
    <externalReference r:id="rId11"/>
  </externalReferences>
  <definedNames>
    <definedName name="_2017NEI_Nonpoint_TSCA_Chem_List">#REF!</definedName>
    <definedName name="_2017NEI_tsca_chemicals_wSCCdetail_Query">#REF!</definedName>
    <definedName name="_AtRisk_ReportsSetting_ReportGraphOptions" hidden="1">"REP:VER:8.0.0GRA:OUT:003INS:00SUM:T00DET:T00SCE:02SC1:39DAT:2|TRUE, .75, 1|TRUE, 0, .25|TRUE, .9, 1SE1:40DAT:3,10,2, .95,5,16,FALSE, 0,TRUE,TRUE,TRUESE2:40DAT:3,10,2, .95,5,16,FALSE, 0,TRUE,TRUE,TRUETSI:002"</definedName>
    <definedName name="_AtRisk_ReportsSetting_ReportMulitSelections" hidden="1">"REP:VER:8.0.0MUL:OUT:T10INS:T11SUM:T10DET:T10SEN:T11SCE:T11TEM:F"</definedName>
    <definedName name="_AtRisk_ReportsSetting_ReportOptions" hidden="1">CONCATENATE("REP:VER:8.0.0OPT:RAP:01RWE:02RLS:04ROT:00RST:00RRT:04AGR:FAFN:240DAT:P:\CEB\ExistingChems\Work Plan Chemicals\2nd Batch\1,3-Butadiene\b-RiskEvaluation\Release Estimates\Release Models\App of Paints_Coatings_Adhesives_Sealants\Adh_Sealants\Report-1,3-","Butadiene Adhesives and Sealants Release Model_5.01.24.xlsxOGR:T")</definedName>
    <definedName name="_AtRisk_ReportsSetting_ReportSelectedSimulationsDET" hidden="1">"AQA="</definedName>
    <definedName name="_AtRisk_ReportsSetting_ReportSelectedSimulationsINS" hidden="1">"AQA="</definedName>
    <definedName name="_AtRisk_ReportsSetting_ReportSelectedSimulationsOUT" hidden="1">"AQA="</definedName>
    <definedName name="_AtRisk_ReportsSetting_ReportSelectedSimulationsSCE" hidden="1">"AQA="</definedName>
    <definedName name="_AtRisk_ReportsSetting_ReportSelectedSimulationsSEN" hidden="1">"AQA="</definedName>
    <definedName name="_AtRisk_ReportsSetting_ReportSelectedSimulationsSUM" hidden="1">"AQA="</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GoalSeekTargetValue" hidden="1">0</definedName>
    <definedName name="_AtRisk_SimSetting_LiveUpdate" hidden="1">TRUE</definedName>
    <definedName name="_AtRisk_SimSetting_LiveUpdatePeriod" hidden="1">-1</definedName>
    <definedName name="_AtRisk_SimSetting_MacroMode" hidden="1">0</definedName>
    <definedName name="_AtRisk_SimSetting_MacroRecalculationBehavior" hidden="1">0</definedName>
    <definedName name="_AtRisk_SimSetting_MaxAutoIterations" hidden="1">50000</definedName>
    <definedName name="_AtRisk_SimSetting_MultipleCPUCount" hidden="1">8</definedName>
    <definedName name="_AtRisk_SimSetting_MultipleCPUManualCount" hidden="1">8</definedName>
    <definedName name="_AtRisk_SimSetting_MultipleCPUMode" hidden="1">2</definedName>
    <definedName name="_AtRisk_SimSetting_MultipleCPUModeV8" hidden="1">2</definedName>
    <definedName name="_AtRisk_SimSetting_RandomNumberGenerator" hidden="1">0</definedName>
    <definedName name="_AtRisk_SimSetting_ReportOptionCustomItemCumulativeOverlay01" hidden="1">0</definedName>
    <definedName name="_AtRisk_SimSetting_ReportOptionCustomItemCumulativeOverlay02" hidden="1">0</definedName>
    <definedName name="_AtRisk_SimSetting_ReportOptionCustomItemCumulativeOverlay03" hidden="1">0</definedName>
    <definedName name="_AtRisk_SimSetting_ReportOptionCustomItemCumulativeOverlay04" hidden="1">0</definedName>
    <definedName name="_AtRisk_SimSetting_ReportOptionCustomItemCumulativeOverlay05" hidden="1">0</definedName>
    <definedName name="_AtRisk_SimSetting_ReportOptionCustomItemCumulativeOverlay06" hidden="1">0</definedName>
    <definedName name="_AtRisk_SimSetting_ReportOptionCustomItemDistributionFormat01" hidden="1">1</definedName>
    <definedName name="_AtRisk_SimSetting_ReportOptionCustomItemDistributionFormat02" hidden="1">1</definedName>
    <definedName name="_AtRisk_SimSetting_ReportOptionCustomItemDistributionFormat03" hidden="1">4</definedName>
    <definedName name="_AtRisk_SimSetting_ReportOptionCustomItemDistributionFormat04" hidden="1">1</definedName>
    <definedName name="_AtRisk_SimSetting_ReportOptionCustomItemDistributionFormat05" hidden="1">1</definedName>
    <definedName name="_AtRisk_SimSetting_ReportOptionCustomItemDistributionFormat06" hidden="1">1</definedName>
    <definedName name="_AtRisk_SimSetting_ReportOptionCustomItemGraphFormat01" hidden="1">1</definedName>
    <definedName name="_AtRisk_SimSetting_ReportOptionCustomItemGraphFormat02" hidden="1">1</definedName>
    <definedName name="_AtRisk_SimSetting_ReportOptionCustomItemGraphFormat03" hidden="1">1</definedName>
    <definedName name="_AtRisk_SimSetting_ReportOptionCustomItemGraphFormat04" hidden="1">1</definedName>
    <definedName name="_AtRisk_SimSetting_ReportOptionCustomItemGraphFormat05" hidden="1">1</definedName>
    <definedName name="_AtRisk_SimSetting_ReportOptionCustomItemGraphFormat06" hidden="1">1</definedName>
    <definedName name="_AtRisk_SimSetting_ReportOptionCustomItemItemSize01" hidden="1">0</definedName>
    <definedName name="_AtRisk_SimSetting_ReportOptionCustomItemItemSize02" hidden="1">0</definedName>
    <definedName name="_AtRisk_SimSetting_ReportOptionCustomItemItemSize03" hidden="1">0</definedName>
    <definedName name="_AtRisk_SimSetting_ReportOptionCustomItemItemSize04" hidden="1">0</definedName>
    <definedName name="_AtRisk_SimSetting_ReportOptionCustomItemItemSize05" hidden="1">0</definedName>
    <definedName name="_AtRisk_SimSetting_ReportOptionCustomItemItemSize06" hidden="1">0</definedName>
    <definedName name="_AtRisk_SimSetting_ReportOptionCustomItemItemType01" hidden="1">1</definedName>
    <definedName name="_AtRisk_SimSetting_ReportOptionCustomItemItemType02" hidden="1">5</definedName>
    <definedName name="_AtRisk_SimSetting_ReportOptionCustomItemItemType03" hidden="1">1</definedName>
    <definedName name="_AtRisk_SimSetting_ReportOptionCustomItemItemType04" hidden="1">3</definedName>
    <definedName name="_AtRisk_SimSetting_ReportOptionCustomItemItemType05" hidden="1">2</definedName>
    <definedName name="_AtRisk_SimSetting_ReportOptionCustomItemItemType06" hidden="1">4</definedName>
    <definedName name="_AtRisk_SimSetting_ReportOptionCustomItemLegendType01" hidden="1">0</definedName>
    <definedName name="_AtRisk_SimSetting_ReportOptionCustomItemLegendType02" hidden="1">0</definedName>
    <definedName name="_AtRisk_SimSetting_ReportOptionCustomItemLegendType03" hidden="1">0</definedName>
    <definedName name="_AtRisk_SimSetting_ReportOptionCustomItemLegendType04" hidden="1">0</definedName>
    <definedName name="_AtRisk_SimSetting_ReportOptionCustomItemLegendType05" hidden="1">0</definedName>
    <definedName name="_AtRisk_SimSetting_ReportOptionCustomItemLegendType06" hidden="1">0</definedName>
    <definedName name="_AtRisk_SimSetting_ReportOptionCustomItemsCount" hidden="1">6</definedName>
    <definedName name="_AtRisk_SimSetting_ReportOptionCustomItemSensitivityFormat01" hidden="1">1</definedName>
    <definedName name="_AtRisk_SimSetting_ReportOptionCustomItemSensitivityFormat02" hidden="1">1</definedName>
    <definedName name="_AtRisk_SimSetting_ReportOptionCustomItemSensitivityFormat03" hidden="1">1</definedName>
    <definedName name="_AtRisk_SimSetting_ReportOptionCustomItemSensitivityFormat04" hidden="1">1</definedName>
    <definedName name="_AtRisk_SimSetting_ReportOptionCustomItemSensitivityFormat05" hidden="1">1</definedName>
    <definedName name="_AtRisk_SimSetting_ReportOptionCustomItemSensitivityFormat06" hidden="1">1</definedName>
    <definedName name="_AtRisk_SimSetting_ReportOptionCustomItemSummaryGraphType01" hidden="1">0</definedName>
    <definedName name="_AtRisk_SimSetting_ReportOptionCustomItemSummaryGraphType02" hidden="1">0</definedName>
    <definedName name="_AtRisk_SimSetting_ReportOptionCustomItemSummaryGraphType03" hidden="1">0</definedName>
    <definedName name="_AtRisk_SimSetting_ReportOptionCustomItemSummaryGraphType04" hidden="1">0</definedName>
    <definedName name="_AtRisk_SimSetting_ReportOptionCustomItemSummaryGraphType05" hidden="1">0</definedName>
    <definedName name="_AtRisk_SimSetting_ReportOptionCustomItemSummaryGraphType06" hidden="1">0</definedName>
    <definedName name="_AtRisk_SimSetting_ReportOptionDataMode" hidden="1">1</definedName>
    <definedName name="_AtRisk_SimSetting_ReportOptionReportMultiSimType" hidden="1">1</definedName>
    <definedName name="_AtRisk_SimSetting_ReportOptionReportPlacement" hidden="1">1</definedName>
    <definedName name="_AtRisk_SimSetting_ReportOptionReportSelection" hidden="1">15</definedName>
    <definedName name="_AtRisk_SimSetting_ReportOptionReportsFileType" hidden="1">1</definedName>
    <definedName name="_AtRisk_SimSetting_ReportOptionSelectiveQR" hidden="1">FALSE</definedName>
    <definedName name="_AtRisk_SimSetting_ReportsList" hidden="1">15</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0</definedName>
    <definedName name="_AtRisk_SimSetting_StdRecalcWithoutRiskStatic" hidden="1">0</definedName>
    <definedName name="_AtRisk_SimSetting_StdRecalcWithoutRiskStaticPercentile" hidden="1">0.5</definedName>
    <definedName name="Air_speed">'[1]Release Parameters'!$L$8</definedName>
    <definedName name="AT">[2]Constants!$C$12</definedName>
    <definedName name="AT_50th_non_cancer">[3]Constants!$C$11</definedName>
    <definedName name="AT_50th_non_cancer_DC">[3]Constants!$C$25</definedName>
    <definedName name="AT_95th_non_cancer">[3]Constants!$C$10</definedName>
    <definedName name="AT_95th_non_cancer_DC">[3]Constants!$C$24</definedName>
    <definedName name="AT_AC">[3]Constants!$C$4</definedName>
    <definedName name="AT_AC_DC">[3]Constants!$C$17</definedName>
    <definedName name="AT_ADC_high">[2]Constants!$C$18</definedName>
    <definedName name="AT_ADC_mid">[2]Constants!$C$17</definedName>
    <definedName name="AT_cancer">[3]Constants!$C$12</definedName>
    <definedName name="AT_cancer_DC">[3]Constants!$C$26</definedName>
    <definedName name="AT_LADC">[2]Constants!$C$19</definedName>
    <definedName name="AWD">[3]Constants!$C$6</definedName>
    <definedName name="AWD_DC_50th">[3]Constants!$C$20</definedName>
    <definedName name="AWD_DC_95th">[3]Constants!$C$19</definedName>
    <definedName name="CASRN">'[4]Table 1_Scoping'!#REF!</definedName>
    <definedName name="D_container_lab_analysis">'[1]Release Parameters'!$L$13</definedName>
    <definedName name="D_container_opening">'[1]Release Parameters'!$D$30</definedName>
    <definedName name="D_opening_cont">'Release Parameters'!$D$19</definedName>
    <definedName name="D_opening_equip">'Release Parameters'!$D$20</definedName>
    <definedName name="ED">[2]Constants!$C$11</definedName>
    <definedName name="ED_AC">[3]Constants!$C$3</definedName>
    <definedName name="ED_AC_DC">[3]Constants!$C$16</definedName>
    <definedName name="ED_chronic">[3]Constants!$C$5</definedName>
    <definedName name="ED_chronic_DC">[3]Constants!$C$18</definedName>
    <definedName name="EF">[2]Constants!$C$13</definedName>
    <definedName name="F_BD">'Release Parameters'!$L$6</definedName>
    <definedName name="F_capture_eff">'[5]Release Parameters'!$D$36</definedName>
    <definedName name="F_equip_clean">'Release Parameters'!$D$33</definedName>
    <definedName name="F_loss_equip">'[1]Release Parameters'!$D$25</definedName>
    <definedName name="F_loss_small_cont">'[1]Release Parameters'!$L$6</definedName>
    <definedName name="F_residue">'Release Parameters'!$L$14</definedName>
    <definedName name="F_sampling">'[5]Release Calcs'!$E$18</definedName>
    <definedName name="F_sampling_1">'[5]Release Parameters'!$L$14</definedName>
    <definedName name="F_sampling_2">'[5]Release Parameters'!$L$15</definedName>
    <definedName name="F_sampling_3">'[5]Release Parameters'!$L$16</definedName>
    <definedName name="F_sampling_4">'[5]Release Parameters'!$L$17</definedName>
    <definedName name="f_sat">'Release Parameters'!$L$10</definedName>
    <definedName name="F_solidrem_eff">'[5]Release Parameters'!$D$37</definedName>
    <definedName name="F_transfer_eff">'[5]Release Parameters'!$L$13</definedName>
    <definedName name="F12DCA_prod">'[1]Release Parameters'!$D$42</definedName>
    <definedName name="FromArray_1">_xlfn.ANCHORARRAY('[6]Discharge Summary'!$H$7)</definedName>
    <definedName name="Fsat_unload">'[1]Release Parameters'!$L$9</definedName>
    <definedName name="ft_cm">'Release Parameters'!$D$32</definedName>
    <definedName name="g_per_kg">'[1]Release Parameters'!$D$33</definedName>
    <definedName name="kg_g">'Release Parameters'!$D$31</definedName>
    <definedName name="L_gal">'Release Parameters'!$D$29</definedName>
    <definedName name="L_per_m3">'[1]Release Parameters'!$D$41</definedName>
    <definedName name="m3_per_gal">'[1]Release Parameters'!$D$31</definedName>
    <definedName name="mL_per_L">'[1]Release Parameters'!$D$40</definedName>
    <definedName name="MW">'Release Parameters'!$D$26</definedName>
    <definedName name="MW_12DCA">'[1]Release Parameters'!$D$23</definedName>
    <definedName name="N_cont_unload_day">'Release Calcs'!$E$12</definedName>
    <definedName name="N_cont_unload_yr">'Release Calcs'!$E$11</definedName>
    <definedName name="N_sites">'[1]Release Parameters'!$D$16</definedName>
    <definedName name="Ns">'Release Calcs'!$E$10</definedName>
    <definedName name="Nsites">'Release Calcs'!$E$7</definedName>
    <definedName name="Nsmax">'Release Parameters'!$D$17</definedName>
    <definedName name="OD">'Release Parameters'!$L$7</definedName>
    <definedName name="OH_equip_clean">'Release Parameters'!$D$21</definedName>
    <definedName name="OH_equip_clean_yr">'Release Calcs'!$E$15</definedName>
    <definedName name="OH_RP6">'Release Parameters'!$D$22</definedName>
    <definedName name="OH_sampling">'[1]Release Parameters'!$D$26</definedName>
    <definedName name="OH_unload_daily">'Release Calcs'!$E$13</definedName>
    <definedName name="OH_unload_yr">'Release Calcs'!$E$14</definedName>
    <definedName name="OHcont_cleaning">'[1]Release Parameters'!$D$28</definedName>
    <definedName name="OHcont_cleaning_yr">'[1]Release Calcs'!$E$16</definedName>
    <definedName name="OHequip">'[1]Release Parameters'!$D$27</definedName>
    <definedName name="OHlab_testing_day">'[1]Release Parameters'!$D$29</definedName>
    <definedName name="OHlab_testing_yr">'[1]Release Calcs'!$E$17</definedName>
    <definedName name="OHunload_day">'[1]Release Calcs'!$E$14</definedName>
    <definedName name="OHunload_yr">'[1]Release Calcs'!$E$15</definedName>
    <definedName name="OPdays_recalc">'[1]Release Calcs'!$E$7</definedName>
    <definedName name="P">'Release Parameters'!$D$23</definedName>
    <definedName name="Pal_Workbook_GUID" localSheetId="0" hidden="1">"SK39RLEDQA2L46YW8H5SUKN3"</definedName>
    <definedName name="Pal_Workbook_GUID" hidden="1">"TICC88PSGD734AEBBLS4TIPH"</definedName>
    <definedName name="Percent_Air">'[5]Release Calcs'!$E$16</definedName>
    <definedName name="Percent_Land">'[5]Release Calcs'!$E$17</definedName>
    <definedName name="Percent_Water">'[5]Release Calcs'!$E$15</definedName>
    <definedName name="Pressure_atm">'[1]Release Parameters'!$D$20</definedName>
    <definedName name="Pressure_torr">'[1]Release Parameters'!$D$19</definedName>
    <definedName name="PV">'[5]Release Parameters'!$L$6</definedName>
    <definedName name="PVtotal">'Release Parameters'!$L$9</definedName>
    <definedName name="Q_BD_daily">'Release Calcs'!$E$6</definedName>
    <definedName name="Q_BD_day_adj">'Release Calcs'!$E$9</definedName>
    <definedName name="Q_BD_yr">'Release Calcs'!$E$5</definedName>
    <definedName name="Q_BD_Yr_adj">'Release Calcs'!$E$8</definedName>
    <definedName name="Q_chem_day">'[1]Release Calcs'!$E$5</definedName>
    <definedName name="Q_chem_yr">'[1]Release Calcs'!$E$6</definedName>
    <definedName name="Q_coat_yr">'[5]Release Parameters'!$L$9</definedName>
    <definedName name="Q_cont">'[1]Release Parameters'!$D$17</definedName>
    <definedName name="Q_stock_day">'[1]Release Parameters'!$L$11</definedName>
    <definedName name="Qchem_site_day_recalc">'[1]Release Calcs'!$E$9</definedName>
    <definedName name="Qchem_site_yr_recalc">'[1]Release Calcs'!$E$10</definedName>
    <definedName name="Qprod_yr">'Release Parameters'!$L$8</definedName>
    <definedName name="R_">'Release Parameters'!$D$27</definedName>
    <definedName name="R_Ltorr_molK">'[1]Release Parameters'!$D$21</definedName>
    <definedName name="r_prod">'[1]Release Parameters'!$D$43</definedName>
    <definedName name="RATE_airspeed">'Release Parameters'!$L$13</definedName>
    <definedName name="Rate_fillsmallcont">'[1]Release Parameters'!$D$24</definedName>
    <definedName name="RATEfill_cont">'Release Parameters'!$D$18</definedName>
    <definedName name="RATEfill_drum_tote">'Release Parameters'!#REF!</definedName>
    <definedName name="RATEfill_rail">'Release Parameters'!#REF!</definedName>
    <definedName name="RATEfill_truck">'Release Parameters'!#REF!</definedName>
    <definedName name="RD_RP1">'Release Calcs'!$E$16</definedName>
    <definedName name="RD_RP2">'Release Calcs'!$E$18</definedName>
    <definedName name="RD_RP3">'Release Calcs'!$E$20</definedName>
    <definedName name="RD_RP4">'Release Calcs'!$E$22</definedName>
    <definedName name="RD_RP4_Air">'[5]Release Calcs'!$E$25</definedName>
    <definedName name="RD_RP4_Land">'[5]Release Calcs'!$E$26</definedName>
    <definedName name="RD_RP4_total">'[5]Release Calcs'!$E$23</definedName>
    <definedName name="RD_RP4_Water">'[5]Release Calcs'!$E$24</definedName>
    <definedName name="RD_RP5">'Release Calcs'!$E$24</definedName>
    <definedName name="RD_RP6">'Release Calcs'!$E$26</definedName>
    <definedName name="RD_RP7">'[5]Release Calcs'!$E$33</definedName>
    <definedName name="RD_RP8">'[5]Release Calcs'!$E$35</definedName>
    <definedName name="RD_TOTAL">'[5]Release Calcs'!$E$47</definedName>
    <definedName name="Release_Day_Air">'[1]Release Calcs'!$E$32</definedName>
    <definedName name="Release_Day_RP1">'[1]Release Calcs'!$E$18</definedName>
    <definedName name="Release_Day_RP3">'[1]Release Calcs'!$E$20</definedName>
    <definedName name="Release_Day_RP4">'[1]Release Calcs'!$E$22</definedName>
    <definedName name="Release_Day_RP5">'[1]Release Calcs'!$E$24</definedName>
    <definedName name="Release_Day_RP6">'[1]Release Calcs'!$E$26</definedName>
    <definedName name="Release_Day_RP7">'[1]Release Calcs'!$E$28</definedName>
    <definedName name="Release_Day_RP8">'[1]Release Calcs'!$E$30</definedName>
    <definedName name="Release_Day_Wat_Inc_Lan">'[1]Release Calcs'!$E$34</definedName>
    <definedName name="Release_Year_Air">'[1]Release Calcs'!$E$33</definedName>
    <definedName name="Release_Year_RP1">'[1]Release Calcs'!$E$19</definedName>
    <definedName name="Release_Year_RP3">'[1]Release Calcs'!$E$21</definedName>
    <definedName name="Release_Year_RP4">'[1]Release Calcs'!$E$23</definedName>
    <definedName name="Release_Year_RP5">'[1]Release Calcs'!$E$25</definedName>
    <definedName name="Release_Year_RP6">'[1]Release Calcs'!$E$27</definedName>
    <definedName name="Release_Year_RP7">'[1]Release Calcs'!$E$29</definedName>
    <definedName name="Release_Year_RP8">'[1]Release Calcs'!$E$31</definedName>
    <definedName name="Release_Year_Wat_Inc_Lan">'[1]Release Calcs'!$E$35</definedName>
    <definedName name="RHO">'Release Parameters'!$D$28</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8</definedName>
    <definedName name="RiskMinimizeOnStart" hidden="1">FALSE</definedName>
    <definedName name="RiskMonitorConvergence" hidden="1">FALSE</definedName>
    <definedName name="RiskMultipleCPUSupportEnabled" hidden="1">FALSE</definedName>
    <definedName name="RiskNumIterations" hidden="1">100000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imulationResultsExternalFilePath" hidden="1">"P:\CEB\ExistingChems\Work Plan Chemicals\2nd Batch\1,3-Butadiene\b-RiskEvaluation\Release Estimates\Release Models\App of Paints_Coatings_Adhesives_Sealants\Adh_Sealants\1,3-Butadiene Adhesives and Sealants Release Model_07.09.24.RSK5"</definedName>
    <definedName name="RiskSimulationResultsStorageLocation"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FALSE</definedName>
    <definedName name="RY_RP1">'Release Calcs'!$E$17</definedName>
    <definedName name="RY_RP2">'Release Calcs'!$E$19</definedName>
    <definedName name="RY_RP3">'Release Calcs'!$E$21</definedName>
    <definedName name="RY_RP4">'Release Calcs'!$E$23</definedName>
    <definedName name="RY_RP4_air">'[5]Release Calcs'!$E$29</definedName>
    <definedName name="RY_RP4_land">'[5]Release Calcs'!$E$30</definedName>
    <definedName name="RY_RP4_Total">'[5]Release Calcs'!$E$27</definedName>
    <definedName name="RY_RP5">'Release Calcs'!$E$25</definedName>
    <definedName name="RY_RP6">'Release Calcs'!$E$27</definedName>
    <definedName name="RY_RP7">'[5]Release Calcs'!$E$34</definedName>
    <definedName name="RY_RP8">'[5]Release Calcs'!$E$36</definedName>
    <definedName name="RY_TOTAL">'[5]Release Calcs'!$E$48</definedName>
    <definedName name="s_hr">'Release Parameters'!$D$30</definedName>
    <definedName name="s_per_hr">'[1]Release Parameters'!$D$38</definedName>
    <definedName name="T">'Release Parameters'!$D$24</definedName>
    <definedName name="Temp">'[1]Release Parameters'!$D$18</definedName>
    <definedName name="TIME_Operating_Days">'[1]Release Parameters'!$L$10</definedName>
    <definedName name="Total_Air_Annual">'Release Calcs'!$E$29</definedName>
    <definedName name="Total_Air_Daily">'Release Calcs'!$E$28</definedName>
    <definedName name="Total_Air_Incineration_Land_Annual">'Release Calcs'!$E$33</definedName>
    <definedName name="Total_Air_Incineration_Land_Daily">'Release Calcs'!$E$32</definedName>
    <definedName name="Total_annual_inc">'[5]Release Calcs'!$E$44</definedName>
    <definedName name="Total_Daily_Inc">'[5]Release Calcs'!$E$43</definedName>
    <definedName name="Total_Land_Annual">'Release Calcs'!$E$31</definedName>
    <definedName name="Total_Land_Daily">'Release Calcs'!$E$30</definedName>
    <definedName name="Total_Water_Annual">'[5]Release Calcs'!$E$40</definedName>
    <definedName name="Total_Water_Daily">'[5]Release Calcs'!$E$39</definedName>
    <definedName name="TSCA_with_activity">#REF!</definedName>
    <definedName name="Vcont">'Release Parameters'!$L$11</definedName>
    <definedName name="VP">'Release Parameters'!$D$25</definedName>
    <definedName name="VP_torr">'[1]Release Parameters'!$D$22</definedName>
    <definedName name="WY_50th">[3]Constants!$C$8</definedName>
    <definedName name="WY_50th_DC">[3]Constants!$C$22</definedName>
    <definedName name="WY_95th">[3]Constants!$C$7</definedName>
    <definedName name="WY_95th_DC">[3]Constants!$C$21</definedName>
    <definedName name="WY_high">[2]Constants!$C$15</definedName>
    <definedName name="WY_mid">[2]Constants!$C$14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 i="2" l="1"/>
  <c r="H9" i="2"/>
  <c r="G9" i="2"/>
  <c r="H13" i="2" a="1"/>
  <c r="H13" i="2"/>
  <c r="G13" i="2" a="1"/>
  <c r="G13" i="2"/>
  <c r="E13" i="2" a="1"/>
  <c r="E13" i="2" s="1"/>
  <c r="C39" i="2"/>
  <c r="B40" i="2"/>
  <c r="C40" i="2" s="1"/>
  <c r="B41" i="2"/>
  <c r="L9" i="2" l="1"/>
  <c r="L11" i="2"/>
  <c r="L8" i="2"/>
  <c r="L10" i="2"/>
  <c r="L13" i="2"/>
  <c r="L12" i="2"/>
  <c r="C41" i="2"/>
  <c r="B42" i="2"/>
  <c r="B43" i="2" l="1"/>
  <c r="C42" i="2"/>
  <c r="L6" i="2"/>
  <c r="C43" i="2" l="1"/>
  <c r="B44" i="2"/>
  <c r="C44" i="2" l="1"/>
  <c r="B45" i="2"/>
  <c r="B46" i="2" l="1"/>
  <c r="C45" i="2"/>
  <c r="B47" i="2" l="1"/>
  <c r="C46" i="2"/>
  <c r="C47" i="2" l="1"/>
  <c r="B48" i="2"/>
  <c r="B49" i="2" l="1"/>
  <c r="C48" i="2"/>
  <c r="B50" i="2" l="1"/>
  <c r="C49" i="2"/>
  <c r="C50" i="2" l="1"/>
  <c r="B51" i="2"/>
  <c r="C51" i="2" l="1"/>
  <c r="B52" i="2"/>
  <c r="C52" i="2" l="1"/>
  <c r="B53" i="2"/>
  <c r="C53" i="2" l="1"/>
  <c r="B54" i="2"/>
  <c r="C54" i="2" l="1"/>
  <c r="B55" i="2"/>
  <c r="B56" i="2" l="1"/>
  <c r="C55" i="2"/>
  <c r="C56" i="2" l="1"/>
  <c r="B57" i="2"/>
  <c r="B58" i="2" l="1"/>
  <c r="C57" i="2"/>
  <c r="B59" i="2" l="1"/>
  <c r="C58" i="2"/>
  <c r="C59" i="2" l="1"/>
  <c r="B60" i="2"/>
  <c r="C60" i="2" l="1"/>
  <c r="B61" i="2"/>
  <c r="C61" i="2" l="1"/>
  <c r="B62" i="2"/>
  <c r="B63" i="2" l="1"/>
  <c r="C62" i="2"/>
  <c r="B64" i="2" l="1"/>
  <c r="C63" i="2"/>
  <c r="C64" i="2" l="1"/>
  <c r="B65" i="2"/>
  <c r="B66" i="2" l="1"/>
  <c r="C65" i="2"/>
  <c r="B67" i="2" l="1"/>
  <c r="C66" i="2"/>
  <c r="C67" i="2" l="1"/>
  <c r="B68" i="2"/>
  <c r="B69" i="2" l="1"/>
  <c r="C68" i="2"/>
  <c r="B70" i="2" l="1"/>
  <c r="C69" i="2"/>
  <c r="B71" i="2" l="1"/>
  <c r="C70" i="2"/>
  <c r="B72" i="2" l="1"/>
  <c r="C71" i="2"/>
  <c r="B73" i="2" l="1"/>
  <c r="C72" i="2"/>
  <c r="B74" i="2" l="1"/>
  <c r="C73" i="2"/>
  <c r="B75" i="2" l="1"/>
  <c r="C74" i="2"/>
  <c r="C75" i="2" l="1"/>
  <c r="B76" i="2"/>
  <c r="C76" i="2" l="1"/>
  <c r="B77" i="2"/>
  <c r="C77" i="2" l="1"/>
  <c r="B78" i="2"/>
  <c r="B79" i="2" l="1"/>
  <c r="C78" i="2"/>
  <c r="B80" i="2" l="1"/>
  <c r="C79" i="2"/>
  <c r="C80" i="2" l="1"/>
  <c r="B81" i="2"/>
  <c r="B82" i="2" l="1"/>
  <c r="C81" i="2"/>
  <c r="C82" i="2" l="1"/>
  <c r="B83" i="2"/>
  <c r="B84" i="2" l="1"/>
  <c r="C83" i="2"/>
  <c r="C84" i="2" l="1"/>
  <c r="B85" i="2"/>
  <c r="C85" i="2" l="1"/>
  <c r="B86" i="2"/>
  <c r="C86" i="2" l="1"/>
  <c r="B87" i="2"/>
  <c r="B88" i="2" l="1"/>
  <c r="C87" i="2"/>
  <c r="B89" i="2" l="1"/>
  <c r="C88" i="2"/>
  <c r="C89" i="2" l="1"/>
  <c r="B90" i="2"/>
  <c r="B91" i="2" l="1"/>
  <c r="C90" i="2"/>
  <c r="C91" i="2" l="1"/>
  <c r="B92" i="2"/>
  <c r="C92" i="2" l="1"/>
  <c r="B93" i="2"/>
  <c r="B94" i="2" l="1"/>
  <c r="C93" i="2"/>
  <c r="B95" i="2" l="1"/>
  <c r="C94" i="2"/>
  <c r="B96" i="2" l="1"/>
  <c r="C95" i="2"/>
  <c r="B97" i="2" l="1"/>
  <c r="C96" i="2"/>
  <c r="B98" i="2" l="1"/>
  <c r="C97" i="2"/>
  <c r="B99" i="2" l="1"/>
  <c r="C98" i="2"/>
  <c r="B100" i="2" l="1"/>
  <c r="C99" i="2"/>
  <c r="C100" i="2" l="1"/>
  <c r="B101" i="2"/>
  <c r="C101" i="2" l="1"/>
  <c r="B102" i="2"/>
  <c r="C102" i="2" l="1"/>
  <c r="B103" i="2"/>
  <c r="C103" i="2" l="1"/>
  <c r="B104" i="2"/>
  <c r="B105" i="2" l="1"/>
  <c r="C104" i="2"/>
  <c r="B106" i="2" l="1"/>
  <c r="C105" i="2"/>
  <c r="C106" i="2" l="1"/>
  <c r="B107" i="2"/>
  <c r="B108" i="2" l="1"/>
  <c r="C107" i="2"/>
  <c r="C108" i="2" l="1"/>
  <c r="B109" i="2"/>
  <c r="B110" i="2" l="1"/>
  <c r="C109" i="2"/>
  <c r="C110" i="2" l="1"/>
  <c r="B111" i="2"/>
  <c r="C111" i="2" l="1"/>
  <c r="B112" i="2"/>
  <c r="C112" i="2" l="1"/>
  <c r="B113" i="2"/>
  <c r="C113" i="2" l="1"/>
  <c r="B114" i="2"/>
  <c r="C114" i="2" l="1"/>
  <c r="B115" i="2"/>
  <c r="C115" i="2" l="1"/>
  <c r="B116" i="2"/>
  <c r="B117" i="2" l="1"/>
  <c r="C116" i="2"/>
  <c r="C117" i="2" l="1"/>
  <c r="B118" i="2"/>
  <c r="B119" i="2" l="1"/>
  <c r="C118" i="2"/>
  <c r="B120" i="2" l="1"/>
  <c r="C119" i="2"/>
  <c r="B121" i="2" l="1"/>
  <c r="C120" i="2"/>
  <c r="C121" i="2" l="1"/>
  <c r="B122" i="2"/>
  <c r="B123" i="2" l="1"/>
  <c r="C122" i="2"/>
  <c r="C123" i="2" l="1"/>
  <c r="B124" i="2"/>
  <c r="B125" i="2" l="1"/>
  <c r="C124" i="2"/>
  <c r="C125" i="2" l="1"/>
  <c r="B126" i="2"/>
  <c r="B127" i="2" l="1"/>
  <c r="C126" i="2"/>
  <c r="B128" i="2" l="1"/>
  <c r="C127" i="2"/>
  <c r="C128" i="2" l="1"/>
  <c r="B129" i="2"/>
  <c r="C129" i="2" l="1"/>
  <c r="B130" i="2"/>
  <c r="B131" i="2" l="1"/>
  <c r="C130" i="2"/>
  <c r="B132" i="2" l="1"/>
  <c r="C131" i="2"/>
  <c r="B133" i="2" l="1"/>
  <c r="C132" i="2"/>
  <c r="B134" i="2" l="1"/>
  <c r="C133" i="2"/>
  <c r="C134" i="2" l="1"/>
  <c r="B135" i="2"/>
  <c r="C135" i="2" l="1"/>
  <c r="B136" i="2"/>
  <c r="C136" i="2" l="1"/>
  <c r="B137" i="2"/>
  <c r="C137" i="2" l="1"/>
  <c r="B138" i="2"/>
  <c r="C138" i="2" l="1"/>
  <c r="B139" i="2"/>
  <c r="C139" i="2" l="1"/>
  <c r="B140" i="2"/>
  <c r="B141" i="2" l="1"/>
  <c r="C140" i="2"/>
  <c r="C141" i="2" l="1"/>
  <c r="B142" i="2"/>
  <c r="B143" i="2" l="1"/>
  <c r="C142" i="2"/>
  <c r="C143" i="2" l="1"/>
  <c r="B144" i="2"/>
  <c r="B145" i="2" l="1"/>
  <c r="C144" i="2"/>
  <c r="B146" i="2" l="1"/>
  <c r="C145" i="2"/>
  <c r="B147" i="2" l="1"/>
  <c r="C146" i="2"/>
  <c r="C147" i="2" l="1"/>
  <c r="B148" i="2"/>
  <c r="B149" i="2" l="1"/>
  <c r="C148" i="2"/>
  <c r="B150" i="2" l="1"/>
  <c r="C149" i="2"/>
  <c r="B151" i="2" l="1"/>
  <c r="C150" i="2"/>
  <c r="B152" i="2" l="1"/>
  <c r="C151" i="2"/>
  <c r="C152" i="2" l="1"/>
  <c r="B153" i="2"/>
  <c r="C153" i="2" l="1"/>
  <c r="B154" i="2"/>
  <c r="C154" i="2" l="1"/>
  <c r="B155" i="2"/>
  <c r="B156" i="2" l="1"/>
  <c r="C155" i="2"/>
  <c r="B157" i="2" l="1"/>
  <c r="C156" i="2"/>
  <c r="B158" i="2" l="1"/>
  <c r="C157" i="2"/>
  <c r="B159" i="2" l="1"/>
  <c r="C158" i="2"/>
  <c r="B160" i="2" l="1"/>
  <c r="C159" i="2"/>
  <c r="B161" i="2" l="1"/>
  <c r="C160" i="2"/>
  <c r="C161" i="2" l="1"/>
  <c r="B162" i="2"/>
  <c r="C162" i="2" l="1"/>
  <c r="B163" i="2"/>
  <c r="C163" i="2" l="1"/>
  <c r="B164" i="2"/>
  <c r="B165" i="2" l="1"/>
  <c r="C164" i="2"/>
  <c r="C165" i="2" l="1"/>
  <c r="B166" i="2"/>
  <c r="B167" i="2" l="1"/>
  <c r="C166" i="2"/>
  <c r="C167" i="2" l="1"/>
  <c r="B168" i="2"/>
  <c r="B169" i="2" l="1"/>
  <c r="C168" i="2"/>
  <c r="C169" i="2" l="1"/>
  <c r="B170" i="2"/>
  <c r="B171" i="2" l="1"/>
  <c r="C170" i="2"/>
  <c r="C171" i="2" l="1"/>
  <c r="B172" i="2"/>
  <c r="B173" i="2" l="1"/>
  <c r="C172" i="2"/>
  <c r="C173" i="2" l="1"/>
  <c r="B174" i="2"/>
  <c r="B175" i="2" l="1"/>
  <c r="C174" i="2"/>
  <c r="B176" i="2" l="1"/>
  <c r="C175" i="2"/>
  <c r="B177" i="2" l="1"/>
  <c r="C176" i="2"/>
  <c r="B178" i="2" l="1"/>
  <c r="C177" i="2"/>
  <c r="B179" i="2" l="1"/>
  <c r="C178" i="2"/>
  <c r="C179" i="2" l="1"/>
  <c r="B180" i="2"/>
  <c r="B181" i="2" l="1"/>
  <c r="C180" i="2"/>
  <c r="B182" i="2" l="1"/>
  <c r="C181" i="2"/>
  <c r="B183" i="2" l="1"/>
  <c r="C182" i="2"/>
  <c r="B184" i="2" l="1"/>
  <c r="C183" i="2"/>
  <c r="B185" i="2" l="1"/>
  <c r="C184" i="2"/>
  <c r="B186" i="2" l="1"/>
  <c r="C185" i="2"/>
  <c r="B187" i="2" l="1"/>
  <c r="C186" i="2"/>
  <c r="B188" i="2" l="1"/>
  <c r="C187" i="2"/>
  <c r="B189" i="2" l="1"/>
  <c r="C188" i="2"/>
  <c r="C189" i="2" l="1"/>
  <c r="B190" i="2"/>
  <c r="B191" i="2" l="1"/>
  <c r="C190" i="2"/>
  <c r="C191" i="2" l="1"/>
  <c r="B192" i="2"/>
  <c r="B193" i="2" l="1"/>
  <c r="C192" i="2"/>
  <c r="C193" i="2" l="1"/>
  <c r="B194" i="2"/>
  <c r="C194" i="2" l="1"/>
  <c r="B195" i="2"/>
  <c r="C195" i="2" l="1"/>
  <c r="B196" i="2"/>
  <c r="C196" i="2" l="1"/>
  <c r="B197" i="2"/>
  <c r="B198" i="2" l="1"/>
  <c r="C197" i="2"/>
  <c r="B199" i="2" l="1"/>
  <c r="C198" i="2"/>
  <c r="C199" i="2" l="1"/>
  <c r="B200" i="2"/>
  <c r="C200" i="2" l="1"/>
  <c r="B201" i="2"/>
  <c r="B202" i="2" l="1"/>
  <c r="C201" i="2"/>
  <c r="B203" i="2" l="1"/>
  <c r="C202" i="2"/>
  <c r="C203" i="2" l="1"/>
  <c r="B204" i="2"/>
  <c r="B205" i="2" l="1"/>
  <c r="C204" i="2"/>
  <c r="B206" i="2" l="1"/>
  <c r="C205" i="2"/>
  <c r="C206" i="2" l="1"/>
  <c r="B207" i="2"/>
  <c r="B208" i="2" l="1"/>
  <c r="C207" i="2"/>
  <c r="B209" i="2" l="1"/>
  <c r="C208" i="2"/>
  <c r="B210" i="2" l="1"/>
  <c r="C209" i="2"/>
  <c r="C210" i="2" l="1"/>
  <c r="B211" i="2"/>
  <c r="B212" i="2" l="1"/>
  <c r="C211" i="2"/>
  <c r="C212" i="2" l="1"/>
  <c r="B213" i="2"/>
  <c r="C213" i="2" l="1"/>
  <c r="B214" i="2"/>
  <c r="C214" i="2" l="1"/>
  <c r="B215" i="2"/>
  <c r="C215" i="2" l="1"/>
  <c r="B216" i="2"/>
  <c r="B217" i="2" l="1"/>
  <c r="C216" i="2"/>
  <c r="C217" i="2" l="1"/>
  <c r="B218" i="2"/>
  <c r="B219" i="2" l="1"/>
  <c r="C218" i="2"/>
  <c r="C219" i="2" l="1"/>
  <c r="B220" i="2"/>
  <c r="B221" i="2" l="1"/>
  <c r="C220" i="2"/>
  <c r="C221" i="2" l="1"/>
  <c r="B222" i="2"/>
  <c r="C222" i="2" l="1"/>
  <c r="B223" i="2"/>
  <c r="C223" i="2" l="1"/>
  <c r="B224" i="2"/>
  <c r="C224" i="2" l="1"/>
  <c r="B225" i="2"/>
  <c r="B226" i="2" l="1"/>
  <c r="C225" i="2"/>
  <c r="B227" i="2" l="1"/>
  <c r="C226" i="2"/>
  <c r="B228" i="2" l="1"/>
  <c r="C227" i="2"/>
  <c r="C228" i="2" l="1"/>
  <c r="B229" i="2"/>
  <c r="C229" i="2" l="1"/>
  <c r="B230" i="2"/>
  <c r="B231" i="2" l="1"/>
  <c r="C230" i="2"/>
  <c r="B232" i="2" l="1"/>
  <c r="C231" i="2"/>
  <c r="C232" i="2" l="1"/>
  <c r="B233" i="2"/>
  <c r="C233" i="2" l="1"/>
  <c r="B234" i="2"/>
  <c r="B235" i="2" l="1"/>
  <c r="C234" i="2"/>
  <c r="B236" i="2" l="1"/>
  <c r="C235" i="2"/>
  <c r="B237" i="2" l="1"/>
  <c r="C236" i="2"/>
  <c r="B238" i="2" l="1"/>
  <c r="C237" i="2"/>
  <c r="B239" i="2" l="1"/>
  <c r="C238" i="2"/>
  <c r="C239" i="2" l="1"/>
  <c r="B240" i="2"/>
  <c r="C240" i="2" l="1"/>
  <c r="B241" i="2"/>
  <c r="B242" i="2" l="1"/>
  <c r="C241" i="2"/>
  <c r="B243" i="2" l="1"/>
  <c r="C242" i="2"/>
  <c r="C243" i="2" l="1"/>
  <c r="B244" i="2"/>
  <c r="C244" i="2" l="1"/>
  <c r="B245" i="2"/>
  <c r="B246" i="2" l="1"/>
  <c r="C245" i="2"/>
  <c r="C246" i="2" l="1"/>
  <c r="B247" i="2"/>
  <c r="B248" i="2" l="1"/>
  <c r="C247" i="2"/>
  <c r="C248" i="2" l="1"/>
  <c r="B249" i="2"/>
  <c r="C249" i="2" l="1"/>
  <c r="B250" i="2"/>
  <c r="B251" i="2" l="1"/>
  <c r="C250" i="2"/>
  <c r="B252" i="2" l="1"/>
  <c r="C251" i="2"/>
  <c r="C252" i="2" l="1"/>
  <c r="B253" i="2"/>
  <c r="C253" i="2" l="1"/>
  <c r="B254" i="2"/>
  <c r="C254" i="2" l="1"/>
  <c r="B255" i="2"/>
  <c r="C255" i="2" l="1"/>
  <c r="B256" i="2"/>
  <c r="B257" i="2" l="1"/>
  <c r="C256" i="2"/>
  <c r="C257" i="2" l="1"/>
  <c r="B258" i="2"/>
  <c r="B259" i="2" l="1"/>
  <c r="C258" i="2"/>
  <c r="C259" i="2" l="1"/>
  <c r="B260" i="2"/>
  <c r="C260" i="2" l="1"/>
  <c r="B261" i="2"/>
  <c r="B262" i="2" l="1"/>
  <c r="C261" i="2"/>
  <c r="B263" i="2" l="1"/>
  <c r="C262" i="2"/>
  <c r="C263" i="2" l="1"/>
  <c r="B264" i="2"/>
  <c r="B265" i="2" l="1"/>
  <c r="C264" i="2"/>
  <c r="C265" i="2" l="1"/>
  <c r="B266" i="2"/>
  <c r="B267" i="2" l="1"/>
  <c r="C266" i="2"/>
  <c r="B268" i="2" l="1"/>
  <c r="C267" i="2"/>
  <c r="B269" i="2" l="1"/>
  <c r="C268" i="2"/>
  <c r="B270" i="2" l="1"/>
  <c r="C269" i="2"/>
  <c r="B271" i="2" l="1"/>
  <c r="C270" i="2"/>
  <c r="B272" i="2" l="1"/>
  <c r="C271" i="2"/>
  <c r="B273" i="2" l="1"/>
  <c r="C272" i="2"/>
  <c r="B274" i="2" l="1"/>
  <c r="C273" i="2"/>
  <c r="B275" i="2" l="1"/>
  <c r="C274" i="2"/>
  <c r="B276" i="2" l="1"/>
  <c r="C275" i="2"/>
  <c r="C276" i="2" l="1"/>
  <c r="B277" i="2"/>
  <c r="C277" i="2" l="1"/>
  <c r="B278" i="2"/>
  <c r="C278" i="2" l="1"/>
  <c r="B279" i="2"/>
  <c r="B280" i="2" l="1"/>
  <c r="C279" i="2"/>
  <c r="C280" i="2" l="1"/>
  <c r="B281" i="2"/>
  <c r="C281" i="2" l="1"/>
  <c r="B282" i="2"/>
  <c r="C282" i="2" l="1"/>
  <c r="B283" i="2"/>
  <c r="B284" i="2" l="1"/>
  <c r="C283" i="2"/>
  <c r="C284" i="2" l="1"/>
  <c r="B285" i="2"/>
  <c r="B286" i="2" l="1"/>
  <c r="C285" i="2"/>
  <c r="C286" i="2" l="1"/>
  <c r="B287" i="2"/>
  <c r="B288" i="2" l="1"/>
  <c r="C287" i="2"/>
  <c r="C288" i="2" l="1"/>
  <c r="B289" i="2"/>
  <c r="C289" i="2" l="1"/>
  <c r="B290" i="2"/>
  <c r="C290" i="2" l="1"/>
  <c r="B291" i="2"/>
  <c r="C291" i="2" l="1"/>
  <c r="B292" i="2"/>
  <c r="C292" i="2" l="1"/>
  <c r="B293" i="2"/>
  <c r="C293" i="2" l="1"/>
  <c r="B294" i="2"/>
  <c r="B295" i="2" l="1"/>
  <c r="C294" i="2"/>
  <c r="B296" i="2" l="1"/>
  <c r="C295" i="2"/>
  <c r="C296" i="2" l="1"/>
  <c r="B297" i="2"/>
  <c r="C297" i="2" l="1"/>
  <c r="B298" i="2"/>
  <c r="C298" i="2" l="1"/>
  <c r="B299" i="2"/>
  <c r="C299" i="2" l="1"/>
  <c r="B300" i="2"/>
  <c r="C300" i="2" l="1"/>
  <c r="B301" i="2"/>
  <c r="C301" i="2" l="1"/>
  <c r="B302" i="2"/>
  <c r="B303" i="2" l="1"/>
  <c r="C302" i="2"/>
  <c r="C303" i="2" l="1"/>
  <c r="B304" i="2"/>
  <c r="B305" i="2" l="1"/>
  <c r="C304" i="2"/>
  <c r="C305" i="2" l="1"/>
  <c r="B306" i="2"/>
  <c r="B307" i="2" l="1"/>
  <c r="C306" i="2"/>
  <c r="B308" i="2" l="1"/>
  <c r="C307" i="2"/>
  <c r="C308" i="2" l="1"/>
  <c r="B309" i="2"/>
  <c r="B310" i="2" l="1"/>
  <c r="C309" i="2"/>
  <c r="B311" i="2" l="1"/>
  <c r="C310" i="2"/>
  <c r="C311" i="2" l="1"/>
  <c r="B312" i="2"/>
  <c r="C312" i="2" l="1"/>
  <c r="B313" i="2"/>
  <c r="B314" i="2" l="1"/>
  <c r="C313" i="2"/>
  <c r="B315" i="2" l="1"/>
  <c r="C314" i="2"/>
  <c r="B316" i="2" l="1"/>
  <c r="C315" i="2"/>
  <c r="C316" i="2" l="1"/>
  <c r="B317" i="2"/>
  <c r="C317" i="2" l="1"/>
  <c r="B318" i="2"/>
  <c r="B319" i="2" l="1"/>
  <c r="C318" i="2"/>
  <c r="C319" i="2" l="1"/>
  <c r="B320" i="2"/>
  <c r="C320" i="2" l="1"/>
  <c r="B321" i="2"/>
  <c r="C321" i="2" l="1"/>
  <c r="B322" i="2"/>
  <c r="C322" i="2" l="1"/>
  <c r="B323" i="2"/>
  <c r="C323" i="2" l="1"/>
  <c r="B324" i="2"/>
  <c r="C324" i="2" l="1"/>
  <c r="B325" i="2"/>
  <c r="B326" i="2" l="1"/>
  <c r="C325" i="2"/>
  <c r="B327" i="2" l="1"/>
  <c r="C326" i="2"/>
  <c r="B328" i="2" l="1"/>
  <c r="C327" i="2"/>
  <c r="B329" i="2" l="1"/>
  <c r="C328" i="2"/>
  <c r="B330" i="2" l="1"/>
  <c r="C329" i="2"/>
  <c r="C330" i="2" l="1"/>
  <c r="B331" i="2"/>
  <c r="B332" i="2" l="1"/>
  <c r="C331" i="2"/>
  <c r="C332" i="2" l="1"/>
  <c r="B333" i="2"/>
  <c r="B334" i="2" l="1"/>
  <c r="C333" i="2"/>
  <c r="C334" i="2" l="1"/>
  <c r="B335" i="2"/>
  <c r="B336" i="2" l="1"/>
  <c r="C335" i="2"/>
  <c r="B337" i="2" l="1"/>
  <c r="C336" i="2"/>
  <c r="C337" i="2" l="1"/>
  <c r="B338" i="2"/>
  <c r="C338" i="2" l="1"/>
  <c r="B339" i="2"/>
  <c r="C339" i="2" l="1"/>
  <c r="B340" i="2"/>
  <c r="B341" i="2" l="1"/>
  <c r="C340" i="2"/>
  <c r="B342" i="2" l="1"/>
  <c r="C341" i="2"/>
  <c r="C342" i="2" l="1"/>
  <c r="B343" i="2"/>
  <c r="C343" i="2" l="1"/>
  <c r="B344" i="2"/>
  <c r="C344" i="2" l="1"/>
  <c r="B345" i="2"/>
  <c r="C345" i="2" l="1"/>
  <c r="B346" i="2"/>
  <c r="C346" i="2" l="1"/>
  <c r="B347" i="2"/>
  <c r="C347" i="2" l="1"/>
  <c r="B348" i="2"/>
  <c r="B349" i="2" l="1"/>
  <c r="C348" i="2"/>
  <c r="C349" i="2" l="1"/>
  <c r="B350" i="2"/>
  <c r="B351" i="2" l="1"/>
  <c r="C350" i="2"/>
  <c r="B352" i="2" l="1"/>
  <c r="C351" i="2"/>
  <c r="C352" i="2" l="1"/>
  <c r="B353" i="2"/>
  <c r="C353" i="2" l="1"/>
  <c r="B354" i="2"/>
  <c r="C354" i="2" l="1"/>
  <c r="L7" i="2" l="1"/>
  <c r="D38" i="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<sst xmlns="http://schemas.openxmlformats.org/spreadsheetml/2006/main" count="454" uniqueCount="289">
  <si>
    <t>PUBLIC RELEASE DRAFT</t>
  </si>
  <si>
    <t>CASRN: 106-99-0</t>
  </si>
  <si>
    <t>Instructions for Using this Spreadsheet</t>
  </si>
  <si>
    <t>Table of Contents</t>
  </si>
  <si>
    <t>Worksheet</t>
  </si>
  <si>
    <t>Description</t>
  </si>
  <si>
    <t>Instructions (this worksheet)</t>
  </si>
  <si>
    <t>Provides instructions to the user on the use of this spreadsheet</t>
  </si>
  <si>
    <t>Release Parameters</t>
  </si>
  <si>
    <t xml:space="preserve">A list of parameters for the use of adhesives and sealants. Allows an advanced user to select between performing a deterministic or Monte Carlo simulation. Monte Carlo formulas on this worksheet are based on the Monte Carlo simulator @Risk. Certain cells will appear with the "#NAME?" error indicator if a user does not have the program @Risk. The user must not alter parameters in this worksheet. </t>
  </si>
  <si>
    <t>Release Calcs</t>
  </si>
  <si>
    <t>Performs the release calculations for the use of adhesives and sealants. This worksheet contains @Risk formulas to capture results during a Monte Carlo simulation iteration. Certain cells will appear with the "#NAME?" error indicator if a user does not have the program @Risk. The user must not alter this worksheet.</t>
  </si>
  <si>
    <t>Release Results</t>
  </si>
  <si>
    <t>Provides the release results for the use of adhesives and sealants Monte Carlo simulation. Certain cells will appear with the "#NAME?" error indicator if a user does not have the program @Risk. The user must not alter this worksheet.</t>
  </si>
  <si>
    <t>Static Release Results</t>
  </si>
  <si>
    <t>Provides the static release results from running the use of adhesives and sealants simulation with the specified parameters. @Risk not needed to view this worksheet.</t>
  </si>
  <si>
    <t>General Notes/Assumptions</t>
  </si>
  <si>
    <t>General 1,3-BD info:
-Total PV = 1B - 5B lb (each year from 2016-2019)
-Number of sites is unknown; it is assumed the calculated number of use sites does exceed the estimated number of sites identified in the Use of Adhesives ESD.
-PV for Adhesive Use is not known; An estimated range of PV for adhesives use was calculated for several systematic review sources which highlighted the PV breakdown of 1,3-BD in different polymer types. Further, information was given on the percentage of end use product types that are used within a polymer type. Finally, information was given about the percent of 1,3-BD found in the final polymer type as residual. Using all points of data, an estimated PV for use in adhesives was estimated to range from 339,000-7,820,000 lb per year. For the modeling purposes this range was converted to kg.</t>
  </si>
  <si>
    <r>
      <t>Basis for Adhesive Use: Products listed as paints or coatings in the January 2020 Use Report,  and August 2020 Scope Document.</t>
    </r>
    <r>
      <rPr>
        <sz val="11"/>
        <rFont val="Calibri"/>
        <family val="2"/>
        <scheme val="minor"/>
      </rPr>
      <t xml:space="preserve"> These products are expected to follow procedures outlined as part of the Use of Adhesives ESD. When no 1,3-BD-specific or scenario-specific data is available, default values provided by the Use of Adhesives ESD or engineering judgment for selection of applicable models and parameters will be used.</t>
    </r>
  </si>
  <si>
    <t>The 1,3-BD Use Report, and Final Scope Documents provide an SDS for two products which contains 1,3-BD. The listed concentration for 1,3-BD these products ranges from 0-60%. The proposed range for modeling is 0.1%-60% with a mode representing the median of the range.</t>
  </si>
  <si>
    <r>
      <t xml:space="preserve">The ESD, GS, and SpERC factsheet cited in the proposal provides daily throughput rates for adhesives that are described in the release parameters tab. ERG proposes the use of a triangular distribution using the low- and high-ends from the cited sources and set the mode equal to the mode described in the Use of Adhesives ESD. To convert the volumetric throughput to a mass throughput, ERG proposes using the density of 1,3-BD which is estimated in the Final Scope as </t>
    </r>
    <r>
      <rPr>
        <sz val="11"/>
        <rFont val="Calibri"/>
        <family val="2"/>
        <scheme val="minor"/>
      </rPr>
      <t>0.6149</t>
    </r>
    <r>
      <rPr>
        <sz val="11"/>
        <color theme="1"/>
        <rFont val="Calibri"/>
        <family val="2"/>
        <scheme val="minor"/>
      </rPr>
      <t xml:space="preserve"> kg/L. </t>
    </r>
  </si>
  <si>
    <t>Number of Release Days based on SpERC Factsheets, ESD Provided Assumptions, and Standard CEB Default. The sources estimate 50 to 365 days/yr for operating days however we use 49 to 366 days/yr for mathematical purposes only for building the distribution. These values of 49 and 366 days/yr have a probability of zero. The effective range in the simulation is 50 to 365 days/yr, which corresponds to the proposal and cited sources.</t>
  </si>
  <si>
    <t>Turn Monte Carlo On or Off</t>
  </si>
  <si>
    <t>On</t>
  </si>
  <si>
    <t>Input Parameter</t>
  </si>
  <si>
    <t>Symbol</t>
  </si>
  <si>
    <t>Unit</t>
  </si>
  <si>
    <t>Deterministic Values</t>
  </si>
  <si>
    <t>Uncertainty Analysis Distribution Parameters</t>
  </si>
  <si>
    <t>Distribution Type</t>
  </si>
  <si>
    <t>Selected Value (Deterministic or @Risk Formula)</t>
  </si>
  <si>
    <t>Notes/Comments</t>
  </si>
  <si>
    <t>Value</t>
  </si>
  <si>
    <t>Basis</t>
  </si>
  <si>
    <t>Lower Bound</t>
  </si>
  <si>
    <t>Upper Bound</t>
  </si>
  <si>
    <t>Mode</t>
  </si>
  <si>
    <t>@Risk Formulas</t>
  </si>
  <si>
    <t>On/Off Drop Down</t>
  </si>
  <si>
    <t>Adhesive/Sealant 1,3-BD Concentration</t>
  </si>
  <si>
    <r>
      <t>F</t>
    </r>
    <r>
      <rPr>
        <vertAlign val="subscript"/>
        <sz val="11"/>
        <color theme="1"/>
        <rFont val="Calibri"/>
        <family val="2"/>
        <scheme val="minor"/>
      </rPr>
      <t>1,3-BD</t>
    </r>
  </si>
  <si>
    <t>kg/kg</t>
  </si>
  <si>
    <t>Maximum</t>
  </si>
  <si>
    <t>-</t>
  </si>
  <si>
    <t>Uniform</t>
  </si>
  <si>
    <t>Operating Days</t>
  </si>
  <si>
    <t>OD</t>
  </si>
  <si>
    <t>days/yr</t>
  </si>
  <si>
    <t>Triangular</t>
  </si>
  <si>
    <t>Based on SpERC Factsheets, ESD Provided Assumptions, and Standard CEB Default. The sources estimate 50-365 days/yr for operating days however we use 49 to 366 days/yr for mathematical purposes only for building the distribution. These values of 49 and 366 days/yr have a probability of zero. The effective range in the simulation is 60 to 365 days/yr, which corresponds to the proposal and cited sources. See below for full probability calculations for each individual release day.</t>
  </si>
  <si>
    <t>Off</t>
  </si>
  <si>
    <t>Annual Facility Throughput of Adhesive/Sealant</t>
  </si>
  <si>
    <r>
      <t>Q</t>
    </r>
    <r>
      <rPr>
        <vertAlign val="subscript"/>
        <sz val="11"/>
        <color theme="1"/>
        <rFont val="Calibri"/>
        <family val="2"/>
        <scheme val="minor"/>
      </rPr>
      <t>product_yr</t>
    </r>
  </si>
  <si>
    <t>kg/site-yr</t>
  </si>
  <si>
    <t xml:space="preserve">Products fall under several end use categories described in ESD: General Assembly, Motor and Non-Motor Vehicle, Vehicle Parts, and Tire Manufacturing (Except Retreading), and Computer/Electronic and Electrical Product Manufacturing. Mode is based on the ESD suggestion for unknown end-use markets. Please note, the proposed throughput range bounds were altered from the proposal, due to additional end use markets being identified during QA analysis. </t>
  </si>
  <si>
    <t>Total PV of 1,3-BD Assessed</t>
  </si>
  <si>
    <r>
      <t>PV</t>
    </r>
    <r>
      <rPr>
        <vertAlign val="subscript"/>
        <sz val="11"/>
        <color theme="1"/>
        <rFont val="Calibri"/>
        <family val="2"/>
        <scheme val="minor"/>
      </rPr>
      <t>total</t>
    </r>
  </si>
  <si>
    <t>kg/yr</t>
  </si>
  <si>
    <t>—</t>
  </si>
  <si>
    <t>Saturation Factor</t>
  </si>
  <si>
    <r>
      <t>f</t>
    </r>
    <r>
      <rPr>
        <vertAlign val="subscript"/>
        <sz val="11"/>
        <color theme="1"/>
        <rFont val="Calibri"/>
        <family val="2"/>
        <scheme val="minor"/>
      </rPr>
      <t>sat</t>
    </r>
  </si>
  <si>
    <t>dimensionless</t>
  </si>
  <si>
    <t>4532330 - Chemical Engineering Branch Manual for the Preparation of Engineering Assessments, Volume 1</t>
  </si>
  <si>
    <t>Container Volume</t>
  </si>
  <si>
    <r>
      <t>V</t>
    </r>
    <r>
      <rPr>
        <vertAlign val="subscript"/>
        <sz val="11"/>
        <color theme="1"/>
        <rFont val="Calibri"/>
        <family val="2"/>
        <scheme val="minor"/>
      </rPr>
      <t>cont</t>
    </r>
  </si>
  <si>
    <t>gal/container</t>
  </si>
  <si>
    <t>Air Speed</t>
  </si>
  <si>
    <r>
      <t>RATE</t>
    </r>
    <r>
      <rPr>
        <vertAlign val="subscript"/>
        <sz val="11"/>
        <color theme="1"/>
        <rFont val="Calibri"/>
        <family val="2"/>
        <scheme val="minor"/>
      </rPr>
      <t>air_speed</t>
    </r>
  </si>
  <si>
    <t>cm/s</t>
  </si>
  <si>
    <r>
      <t>50</t>
    </r>
    <r>
      <rPr>
        <vertAlign val="superscript"/>
        <sz val="11"/>
        <color theme="1"/>
        <rFont val="Calibri"/>
        <family val="2"/>
        <scheme val="minor"/>
      </rPr>
      <t>th</t>
    </r>
    <r>
      <rPr>
        <sz val="11"/>
        <color theme="1"/>
        <rFont val="Calibri"/>
        <family val="2"/>
        <scheme val="minor"/>
      </rPr>
      <t xml:space="preserve"> Percentile</t>
    </r>
  </si>
  <si>
    <t>Lognormal</t>
  </si>
  <si>
    <t>Distribution using EPA's air speed model for industrial uses; converted to ft/min for model use</t>
  </si>
  <si>
    <t>ft/min</t>
  </si>
  <si>
    <t>Container Residue Fraction of 1,3-BD (RP1)</t>
  </si>
  <si>
    <r>
      <t>F</t>
    </r>
    <r>
      <rPr>
        <vertAlign val="subscript"/>
        <sz val="11"/>
        <color theme="1"/>
        <rFont val="Calibri"/>
        <family val="2"/>
        <scheme val="minor"/>
      </rPr>
      <t>residue</t>
    </r>
  </si>
  <si>
    <t xml:space="preserve">ChemSTEER User Guide
</t>
  </si>
  <si>
    <t>Constants and Unit Conversions</t>
  </si>
  <si>
    <t>Maximum Number of Sites</t>
  </si>
  <si>
    <r>
      <t>Ns</t>
    </r>
    <r>
      <rPr>
        <vertAlign val="subscript"/>
        <sz val="11"/>
        <color theme="1"/>
        <rFont val="Calibri"/>
        <family val="2"/>
        <scheme val="minor"/>
      </rPr>
      <t>max</t>
    </r>
  </si>
  <si>
    <t>sites</t>
  </si>
  <si>
    <t>From relevant NAICS identified in the ESD on the Use of Adhesives</t>
  </si>
  <si>
    <t>Small Container Fill Rate</t>
  </si>
  <si>
    <r>
      <t>RATE</t>
    </r>
    <r>
      <rPr>
        <vertAlign val="subscript"/>
        <sz val="11"/>
        <color theme="1"/>
        <rFont val="Calibri"/>
        <family val="2"/>
        <scheme val="minor"/>
      </rPr>
      <t>fill_cont</t>
    </r>
  </si>
  <si>
    <t>cont/hr</t>
  </si>
  <si>
    <t>ChemSTEER User Guide default for loading and unloading</t>
  </si>
  <si>
    <t>Diameter of Opening, Container Cleaning</t>
  </si>
  <si>
    <r>
      <t>D</t>
    </r>
    <r>
      <rPr>
        <vertAlign val="subscript"/>
        <sz val="11"/>
        <color theme="1"/>
        <rFont val="Calibri"/>
        <family val="2"/>
        <scheme val="minor"/>
      </rPr>
      <t>opening_cont</t>
    </r>
  </si>
  <si>
    <t>cm</t>
  </si>
  <si>
    <t>Radiation Curable Coating ESD</t>
  </si>
  <si>
    <t>Diameter of Opening, Equipment Cleaning</t>
  </si>
  <si>
    <r>
      <t>D</t>
    </r>
    <r>
      <rPr>
        <vertAlign val="subscript"/>
        <sz val="11"/>
        <color theme="1"/>
        <rFont val="Calibri"/>
        <family val="2"/>
        <scheme val="minor"/>
      </rPr>
      <t>opening_equip</t>
    </r>
  </si>
  <si>
    <t>ChemSTEER User Guide</t>
  </si>
  <si>
    <t>Operating Hours for Equipment Cleaning</t>
  </si>
  <si>
    <r>
      <t>OH</t>
    </r>
    <r>
      <rPr>
        <vertAlign val="subscript"/>
        <sz val="11"/>
        <color theme="1"/>
        <rFont val="Calibri"/>
        <family val="2"/>
        <scheme val="minor"/>
      </rPr>
      <t>equip_clean</t>
    </r>
  </si>
  <si>
    <t>hours/day</t>
  </si>
  <si>
    <t>Based on 1 hour per batch, and 4 batches per day</t>
  </si>
  <si>
    <t>Operating Hours for Container Cleaning + Equipment Cleaning + Application, Drying, and Curing (Release Point 6)</t>
  </si>
  <si>
    <r>
      <t>OH_</t>
    </r>
    <r>
      <rPr>
        <vertAlign val="subscript"/>
        <sz val="11"/>
        <color theme="1"/>
        <rFont val="Calibri"/>
        <family val="2"/>
        <scheme val="minor"/>
      </rPr>
      <t>RP6</t>
    </r>
  </si>
  <si>
    <t xml:space="preserve">Encompasses the activities included in release point 6. </t>
  </si>
  <si>
    <t>Ambient Pressure</t>
  </si>
  <si>
    <t>P</t>
  </si>
  <si>
    <t>atm</t>
  </si>
  <si>
    <t>Ambient Temperature</t>
  </si>
  <si>
    <t>T</t>
  </si>
  <si>
    <t>K</t>
  </si>
  <si>
    <t>Vapor Pressure at 25C</t>
  </si>
  <si>
    <t>VP</t>
  </si>
  <si>
    <t>mmHg</t>
  </si>
  <si>
    <t>Based on August 2020 Final Scope document</t>
  </si>
  <si>
    <t>Molecular Weight</t>
  </si>
  <si>
    <t>MW</t>
  </si>
  <si>
    <t>g/mol</t>
  </si>
  <si>
    <t>Gas Constant</t>
  </si>
  <si>
    <t>R</t>
  </si>
  <si>
    <t>atm-cm3/gmol-L</t>
  </si>
  <si>
    <t>RHO</t>
  </si>
  <si>
    <t>kg/L</t>
  </si>
  <si>
    <t>Liters per Gallon</t>
  </si>
  <si>
    <t>L_gal</t>
  </si>
  <si>
    <t>L/gal</t>
  </si>
  <si>
    <t>Conversion</t>
  </si>
  <si>
    <t>Seconds per Hour</t>
  </si>
  <si>
    <t>S_hr</t>
  </si>
  <si>
    <t>s/hr</t>
  </si>
  <si>
    <t>Kilograms per Gram</t>
  </si>
  <si>
    <t>kg_g</t>
  </si>
  <si>
    <t>kg/g</t>
  </si>
  <si>
    <t>Feet per Centimeter</t>
  </si>
  <si>
    <t>ft_cm</t>
  </si>
  <si>
    <t>ft/cm</t>
  </si>
  <si>
    <r>
      <t>F</t>
    </r>
    <r>
      <rPr>
        <vertAlign val="subscript"/>
        <sz val="11"/>
        <color theme="1"/>
        <rFont val="Calibri"/>
        <family val="2"/>
        <scheme val="minor"/>
      </rPr>
      <t>equipment_cleaning</t>
    </r>
  </si>
  <si>
    <t>Discrete Distribution to Sample Integer Values of Operating Days (OD)</t>
  </si>
  <si>
    <t>Operating Days Value (x)</t>
  </si>
  <si>
    <t>Probability of Value (p(x))</t>
  </si>
  <si>
    <t>Sum of Probabilities</t>
  </si>
  <si>
    <t>Calculation of Baseline Releases</t>
  </si>
  <si>
    <t>Parameter Name</t>
  </si>
  <si>
    <t>Equation</t>
  </si>
  <si>
    <t>Stochastic Value</t>
  </si>
  <si>
    <t>Facility Annual Throughput of 1,3-Butadiene</t>
  </si>
  <si>
    <r>
      <t>Q</t>
    </r>
    <r>
      <rPr>
        <vertAlign val="subscript"/>
        <sz val="11"/>
        <rFont val="Calibri"/>
        <family val="2"/>
        <scheme val="minor"/>
      </rPr>
      <t>1,3-BD_year</t>
    </r>
  </si>
  <si>
    <r>
      <t>Q</t>
    </r>
    <r>
      <rPr>
        <vertAlign val="subscript"/>
        <sz val="11"/>
        <rFont val="Calibri"/>
        <family val="2"/>
        <scheme val="minor"/>
      </rPr>
      <t>product_yr</t>
    </r>
    <r>
      <rPr>
        <sz val="11"/>
        <rFont val="Calibri"/>
        <family val="2"/>
        <scheme val="minor"/>
      </rPr>
      <t>*F</t>
    </r>
    <r>
      <rPr>
        <vertAlign val="subscript"/>
        <sz val="11"/>
        <rFont val="Calibri"/>
        <family val="2"/>
        <scheme val="minor"/>
      </rPr>
      <t>1,3-BD</t>
    </r>
  </si>
  <si>
    <t>Facility Daily Throughput of 1,3-Butadiene</t>
  </si>
  <si>
    <r>
      <t>Q</t>
    </r>
    <r>
      <rPr>
        <vertAlign val="subscript"/>
        <sz val="11"/>
        <rFont val="Calibri"/>
        <family val="2"/>
        <scheme val="minor"/>
      </rPr>
      <t>1,3-BD_day</t>
    </r>
  </si>
  <si>
    <r>
      <t>Q</t>
    </r>
    <r>
      <rPr>
        <vertAlign val="subscript"/>
        <sz val="11"/>
        <rFont val="Calibri"/>
        <family val="2"/>
        <scheme val="minor"/>
      </rPr>
      <t>1,3-BD_year</t>
    </r>
    <r>
      <rPr>
        <sz val="11"/>
        <rFont val="Calibri"/>
        <family val="2"/>
        <scheme val="minor"/>
      </rPr>
      <t>/OD</t>
    </r>
  </si>
  <si>
    <t>kg/site-day</t>
  </si>
  <si>
    <t>Number of Sites</t>
  </si>
  <si>
    <r>
      <t>N</t>
    </r>
    <r>
      <rPr>
        <vertAlign val="subscript"/>
        <sz val="11"/>
        <rFont val="Calibri"/>
        <family val="2"/>
        <scheme val="minor"/>
      </rPr>
      <t>sites</t>
    </r>
  </si>
  <si>
    <r>
      <t>PV</t>
    </r>
    <r>
      <rPr>
        <vertAlign val="subscript"/>
        <sz val="11"/>
        <rFont val="Calibri"/>
        <family val="2"/>
        <scheme val="minor"/>
      </rPr>
      <t>total</t>
    </r>
    <r>
      <rPr>
        <sz val="11"/>
        <rFont val="Calibri"/>
        <family val="2"/>
        <scheme val="minor"/>
      </rPr>
      <t>/Q</t>
    </r>
    <r>
      <rPr>
        <vertAlign val="subscript"/>
        <sz val="11"/>
        <rFont val="Calibri"/>
        <family val="2"/>
        <scheme val="minor"/>
      </rPr>
      <t xml:space="preserve">1,3-BD_year
</t>
    </r>
  </si>
  <si>
    <t>Facility Annual Throughput, Adjusted</t>
  </si>
  <si>
    <r>
      <t>Q</t>
    </r>
    <r>
      <rPr>
        <vertAlign val="subscript"/>
        <sz val="11"/>
        <rFont val="Calibri"/>
        <family val="2"/>
        <scheme val="minor"/>
      </rPr>
      <t>1,3-BD_yr_adj</t>
    </r>
  </si>
  <si>
    <r>
      <t>The calculated number of sites using the proposed facility throughput range must not exceed the maximum number of identified adhesive and sealant sites from relevant NAICS Codes. Therefore the throughput range is to be adjusted if the calculated number of sites exceeds the maximum, with the throughput being backcalculated from the maximum number of sites.
If N</t>
    </r>
    <r>
      <rPr>
        <vertAlign val="subscript"/>
        <sz val="11"/>
        <rFont val="Calibri"/>
        <family val="2"/>
        <scheme val="minor"/>
      </rPr>
      <t>sites</t>
    </r>
    <r>
      <rPr>
        <sz val="11"/>
        <rFont val="Calibri"/>
        <family val="2"/>
        <scheme val="minor"/>
      </rPr>
      <t xml:space="preserve"> &gt; Ns</t>
    </r>
    <r>
      <rPr>
        <vertAlign val="subscript"/>
        <sz val="11"/>
        <rFont val="Calibri"/>
        <family val="2"/>
        <scheme val="minor"/>
      </rPr>
      <t>max</t>
    </r>
    <r>
      <rPr>
        <sz val="11"/>
        <rFont val="Calibri"/>
        <family val="2"/>
        <scheme val="minor"/>
      </rPr>
      <t xml:space="preserve"> (905,620) 
Q</t>
    </r>
    <r>
      <rPr>
        <vertAlign val="subscript"/>
        <sz val="11"/>
        <rFont val="Calibri"/>
        <family val="2"/>
        <scheme val="minor"/>
      </rPr>
      <t>1,3-BD_yr_adj</t>
    </r>
    <r>
      <rPr>
        <sz val="11"/>
        <rFont val="Calibri"/>
        <family val="2"/>
        <scheme val="minor"/>
      </rPr>
      <t xml:space="preserve"> = PV/Ns</t>
    </r>
    <r>
      <rPr>
        <vertAlign val="subscript"/>
        <sz val="11"/>
        <rFont val="Calibri"/>
        <family val="2"/>
        <scheme val="minor"/>
      </rPr>
      <t>max</t>
    </r>
    <r>
      <rPr>
        <sz val="11"/>
        <rFont val="Calibri"/>
        <family val="2"/>
        <scheme val="minor"/>
      </rPr>
      <t xml:space="preserve">
Else
Q</t>
    </r>
    <r>
      <rPr>
        <vertAlign val="subscript"/>
        <sz val="11"/>
        <rFont val="Calibri"/>
        <family val="2"/>
        <scheme val="minor"/>
      </rPr>
      <t>1,3-BD_yr_adj</t>
    </r>
    <r>
      <rPr>
        <sz val="11"/>
        <rFont val="Calibri"/>
        <family val="2"/>
        <scheme val="minor"/>
      </rPr>
      <t xml:space="preserve"> = Q</t>
    </r>
    <r>
      <rPr>
        <vertAlign val="subscript"/>
        <sz val="11"/>
        <rFont val="Calibri"/>
        <family val="2"/>
        <scheme val="minor"/>
      </rPr>
      <t>1,3-BD_year</t>
    </r>
  </si>
  <si>
    <t>Daily Facility Throughput Adjusted</t>
  </si>
  <si>
    <r>
      <t>Q</t>
    </r>
    <r>
      <rPr>
        <vertAlign val="subscript"/>
        <sz val="11"/>
        <rFont val="Calibri"/>
        <family val="2"/>
        <scheme val="minor"/>
      </rPr>
      <t>1,3-BD_day_adj</t>
    </r>
  </si>
  <si>
    <r>
      <t>Q</t>
    </r>
    <r>
      <rPr>
        <vertAlign val="subscript"/>
        <sz val="11"/>
        <rFont val="Calibri"/>
        <family val="2"/>
        <scheme val="minor"/>
      </rPr>
      <t>1,3-BD_yr_adj</t>
    </r>
    <r>
      <rPr>
        <sz val="11"/>
        <rFont val="Calibri"/>
        <family val="2"/>
        <scheme val="minor"/>
      </rPr>
      <t>/OD</t>
    </r>
  </si>
  <si>
    <t>Number of Sites Adjusted</t>
  </si>
  <si>
    <t>Ns</t>
  </si>
  <si>
    <r>
      <t>PV/Q</t>
    </r>
    <r>
      <rPr>
        <vertAlign val="subscript"/>
        <sz val="11"/>
        <rFont val="Calibri"/>
        <family val="2"/>
        <scheme val="minor"/>
      </rPr>
      <t>1,3-BD_year_adj</t>
    </r>
  </si>
  <si>
    <t>Number of Containers Unloaded per Year</t>
  </si>
  <si>
    <r>
      <t>N</t>
    </r>
    <r>
      <rPr>
        <vertAlign val="subscript"/>
        <sz val="11"/>
        <rFont val="Calibri"/>
        <family val="2"/>
        <scheme val="minor"/>
      </rPr>
      <t>cont_unload_yr</t>
    </r>
  </si>
  <si>
    <r>
      <t>Q</t>
    </r>
    <r>
      <rPr>
        <vertAlign val="subscript"/>
        <sz val="11"/>
        <rFont val="Calibri"/>
        <family val="2"/>
        <scheme val="minor"/>
      </rPr>
      <t>1,3-BD_year_adj</t>
    </r>
    <r>
      <rPr>
        <sz val="11"/>
        <rFont val="Calibri"/>
        <family val="2"/>
        <scheme val="minor"/>
      </rPr>
      <t>/(V</t>
    </r>
    <r>
      <rPr>
        <vertAlign val="subscript"/>
        <sz val="11"/>
        <rFont val="Calibri"/>
        <family val="2"/>
        <scheme val="minor"/>
      </rPr>
      <t>cont</t>
    </r>
    <r>
      <rPr>
        <sz val="11"/>
        <rFont val="Calibri"/>
        <family val="2"/>
        <scheme val="minor"/>
      </rPr>
      <t>*(3.79 L/gal)*RHO)</t>
    </r>
  </si>
  <si>
    <t>containers/site-yr</t>
  </si>
  <si>
    <t>Number of Containers Unloaded per Day</t>
  </si>
  <si>
    <r>
      <t>N</t>
    </r>
    <r>
      <rPr>
        <vertAlign val="subscript"/>
        <sz val="11"/>
        <rFont val="Calibri"/>
        <family val="2"/>
        <scheme val="minor"/>
      </rPr>
      <t>cont_unload_day</t>
    </r>
  </si>
  <si>
    <r>
      <t>N</t>
    </r>
    <r>
      <rPr>
        <vertAlign val="subscript"/>
        <sz val="11"/>
        <rFont val="Calibri"/>
        <family val="2"/>
        <scheme val="minor"/>
      </rPr>
      <t>cont_unload_yr</t>
    </r>
    <r>
      <rPr>
        <sz val="11"/>
        <rFont val="Calibri"/>
        <family val="2"/>
        <scheme val="minor"/>
      </rPr>
      <t>/OD</t>
    </r>
  </si>
  <si>
    <t>containers/site-day</t>
  </si>
  <si>
    <t>Daily Operating Hours for Unloading Containers</t>
  </si>
  <si>
    <r>
      <t>OH</t>
    </r>
    <r>
      <rPr>
        <vertAlign val="subscript"/>
        <sz val="11"/>
        <rFont val="Calibri"/>
        <family val="2"/>
        <scheme val="minor"/>
      </rPr>
      <t>unload_cont</t>
    </r>
  </si>
  <si>
    <r>
      <t>N</t>
    </r>
    <r>
      <rPr>
        <vertAlign val="subscript"/>
        <sz val="11"/>
        <rFont val="Calibri"/>
        <family val="2"/>
        <scheme val="minor"/>
      </rPr>
      <t>cont_unload_day</t>
    </r>
    <r>
      <rPr>
        <sz val="11"/>
        <rFont val="Calibri"/>
        <family val="2"/>
        <scheme val="minor"/>
      </rPr>
      <t>/RATE</t>
    </r>
    <r>
      <rPr>
        <vertAlign val="subscript"/>
        <sz val="11"/>
        <rFont val="Calibri"/>
        <family val="2"/>
        <scheme val="minor"/>
      </rPr>
      <t>fill_cont</t>
    </r>
  </si>
  <si>
    <t>Annual Operating Hours for Unloading Containers</t>
  </si>
  <si>
    <r>
      <t>OH</t>
    </r>
    <r>
      <rPr>
        <vertAlign val="subscript"/>
        <sz val="11"/>
        <rFont val="Calibri"/>
        <family val="2"/>
        <scheme val="minor"/>
      </rPr>
      <t>unload_cont_year</t>
    </r>
  </si>
  <si>
    <r>
      <t>N</t>
    </r>
    <r>
      <rPr>
        <vertAlign val="subscript"/>
        <sz val="11"/>
        <rFont val="Calibri"/>
        <family val="2"/>
        <scheme val="minor"/>
      </rPr>
      <t>cont_unload_yr</t>
    </r>
    <r>
      <rPr>
        <sz val="11"/>
        <rFont val="Calibri"/>
        <family val="2"/>
        <scheme val="minor"/>
      </rPr>
      <t>/RATE</t>
    </r>
    <r>
      <rPr>
        <vertAlign val="subscript"/>
        <sz val="11"/>
        <rFont val="Calibri"/>
        <family val="2"/>
        <scheme val="minor"/>
      </rPr>
      <t>fill_cont</t>
    </r>
  </si>
  <si>
    <t>hours/yr</t>
  </si>
  <si>
    <t>Annual Operating Hours for Equipment Cleaning</t>
  </si>
  <si>
    <r>
      <t>OH</t>
    </r>
    <r>
      <rPr>
        <vertAlign val="subscript"/>
        <sz val="11"/>
        <color theme="1"/>
        <rFont val="Calibri"/>
        <family val="2"/>
        <scheme val="minor"/>
      </rPr>
      <t>equip_clean_yr</t>
    </r>
  </si>
  <si>
    <r>
      <t>OH</t>
    </r>
    <r>
      <rPr>
        <vertAlign val="subscript"/>
        <sz val="11"/>
        <color theme="1"/>
        <rFont val="Calibri"/>
        <family val="2"/>
        <scheme val="minor"/>
      </rPr>
      <t>equip_clean</t>
    </r>
    <r>
      <rPr>
        <sz val="11"/>
        <color theme="1"/>
        <rFont val="Calibri"/>
        <family val="2"/>
        <scheme val="minor"/>
      </rPr>
      <t>*OD</t>
    </r>
  </si>
  <si>
    <t>Release Point 1 site release per day (Adhesive Component Container Residue Released to Incineration or Landfill (Small Container disposed))</t>
  </si>
  <si>
    <r>
      <t>Release_perDay</t>
    </r>
    <r>
      <rPr>
        <vertAlign val="subscript"/>
        <sz val="11"/>
        <rFont val="Calibri"/>
        <family val="2"/>
        <scheme val="minor"/>
      </rPr>
      <t>RP1</t>
    </r>
  </si>
  <si>
    <r>
      <t>EPA/OPPT Small Container Residual Model:
If N</t>
    </r>
    <r>
      <rPr>
        <vertAlign val="subscript"/>
        <sz val="11"/>
        <color theme="1"/>
        <rFont val="Calibri"/>
        <family val="2"/>
        <scheme val="minor"/>
      </rPr>
      <t>cont_unload_yr</t>
    </r>
    <r>
      <rPr>
        <sz val="11"/>
        <color theme="1"/>
        <rFont val="Calibri"/>
        <family val="2"/>
        <scheme val="minor"/>
      </rPr>
      <t xml:space="preserve"> &lt; OD then use:
V</t>
    </r>
    <r>
      <rPr>
        <vertAlign val="subscript"/>
        <sz val="11"/>
        <color theme="1"/>
        <rFont val="Calibri"/>
        <family val="2"/>
        <scheme val="minor"/>
      </rPr>
      <t>cont</t>
    </r>
    <r>
      <rPr>
        <sz val="11"/>
        <color theme="1"/>
        <rFont val="Calibri"/>
        <family val="2"/>
        <scheme val="minor"/>
      </rPr>
      <t>*RHO*F</t>
    </r>
    <r>
      <rPr>
        <vertAlign val="subscript"/>
        <sz val="11"/>
        <color theme="1"/>
        <rFont val="Calibri"/>
        <family val="2"/>
        <scheme val="minor"/>
      </rPr>
      <t>1,3-BD</t>
    </r>
    <r>
      <rPr>
        <sz val="11"/>
        <color theme="1"/>
        <rFont val="Calibri"/>
        <family val="2"/>
        <scheme val="minor"/>
      </rPr>
      <t>*F</t>
    </r>
    <r>
      <rPr>
        <vertAlign val="subscript"/>
        <sz val="11"/>
        <color theme="1"/>
        <rFont val="Calibri"/>
        <family val="2"/>
        <scheme val="minor"/>
      </rPr>
      <t>residue</t>
    </r>
    <r>
      <rPr>
        <sz val="11"/>
        <color theme="1"/>
        <rFont val="Calibri"/>
        <family val="2"/>
        <scheme val="minor"/>
      </rPr>
      <t>*N</t>
    </r>
    <r>
      <rPr>
        <vertAlign val="subscript"/>
        <sz val="11"/>
        <color theme="1"/>
        <rFont val="Calibri"/>
        <family val="2"/>
        <scheme val="minor"/>
      </rPr>
      <t>cont_unload_day</t>
    </r>
    <r>
      <rPr>
        <sz val="11"/>
        <color theme="1"/>
        <rFont val="Calibri"/>
        <family val="2"/>
        <scheme val="minor"/>
      </rPr>
      <t>*(3.79 L/gal)
Otherwise use:
Q</t>
    </r>
    <r>
      <rPr>
        <vertAlign val="subscript"/>
        <sz val="11"/>
        <color theme="1"/>
        <rFont val="Calibri"/>
        <family val="2"/>
        <scheme val="minor"/>
      </rPr>
      <t>1,3-BD_day</t>
    </r>
    <r>
      <rPr>
        <sz val="11"/>
        <color theme="1"/>
        <rFont val="Calibri"/>
        <family val="2"/>
        <scheme val="minor"/>
      </rPr>
      <t xml:space="preserve"> * F</t>
    </r>
    <r>
      <rPr>
        <vertAlign val="subscript"/>
        <sz val="11"/>
        <color theme="1"/>
        <rFont val="Calibri"/>
        <family val="2"/>
        <scheme val="minor"/>
      </rPr>
      <t>residue</t>
    </r>
  </si>
  <si>
    <t>Release Point 1 site release per year (Adhesive Component Container Residue Released to Incineration or Landfill (Small Container disposed))</t>
  </si>
  <si>
    <r>
      <t>Release_perYear</t>
    </r>
    <r>
      <rPr>
        <vertAlign val="subscript"/>
        <sz val="11"/>
        <rFont val="Calibri"/>
        <family val="2"/>
        <scheme val="minor"/>
      </rPr>
      <t>RP1</t>
    </r>
  </si>
  <si>
    <r>
      <t>If N</t>
    </r>
    <r>
      <rPr>
        <vertAlign val="subscript"/>
        <sz val="11"/>
        <color theme="1"/>
        <rFont val="Calibri"/>
        <family val="2"/>
        <scheme val="minor"/>
      </rPr>
      <t>cont-unload-yr</t>
    </r>
    <r>
      <rPr>
        <sz val="11"/>
        <color theme="1"/>
        <rFont val="Calibri"/>
        <family val="2"/>
        <scheme val="minor"/>
      </rPr>
      <t xml:space="preserve"> &lt; OD then use:
Release_perDay</t>
    </r>
    <r>
      <rPr>
        <vertAlign val="subscript"/>
        <sz val="11"/>
        <color theme="1"/>
        <rFont val="Calibri"/>
        <family val="2"/>
        <scheme val="minor"/>
      </rPr>
      <t xml:space="preserve">RP1 </t>
    </r>
    <r>
      <rPr>
        <sz val="11"/>
        <color theme="1"/>
        <rFont val="Calibri"/>
        <family val="2"/>
        <scheme val="minor"/>
      </rPr>
      <t>* N</t>
    </r>
    <r>
      <rPr>
        <vertAlign val="subscript"/>
        <sz val="11"/>
        <color theme="1"/>
        <rFont val="Calibri"/>
        <family val="2"/>
        <scheme val="minor"/>
      </rPr>
      <t>cont-unload-yr</t>
    </r>
    <r>
      <rPr>
        <sz val="11"/>
        <color theme="1"/>
        <rFont val="Calibri"/>
        <family val="2"/>
        <scheme val="minor"/>
      </rPr>
      <t xml:space="preserve">
Otherwise use:
Release_perDay</t>
    </r>
    <r>
      <rPr>
        <vertAlign val="subscript"/>
        <sz val="11"/>
        <color theme="1"/>
        <rFont val="Calibri"/>
        <family val="2"/>
        <scheme val="minor"/>
      </rPr>
      <t>RP1</t>
    </r>
    <r>
      <rPr>
        <sz val="11"/>
        <color theme="1"/>
        <rFont val="Calibri"/>
        <family val="2"/>
        <scheme val="minor"/>
      </rPr>
      <t xml:space="preserve"> * OD</t>
    </r>
  </si>
  <si>
    <t>Release Point 2 site release per day (Open Surface Losses to Air During Container Cleaning)</t>
  </si>
  <si>
    <r>
      <t>Release_perDay</t>
    </r>
    <r>
      <rPr>
        <vertAlign val="subscript"/>
        <sz val="11"/>
        <rFont val="Calibri"/>
        <family val="2"/>
        <scheme val="minor"/>
      </rPr>
      <t>RP2</t>
    </r>
  </si>
  <si>
    <t>This release point will be incorporated into RP6. Due to the high VP of butadiene, the penetration model and mass transfer coefficient model cannot be used. Assuming a 100% release scenario.</t>
  </si>
  <si>
    <t>Release Point 2 site release per year (Open Surface Losses to Air During Container Cleaning)</t>
  </si>
  <si>
    <r>
      <t>Release_perYear</t>
    </r>
    <r>
      <rPr>
        <vertAlign val="subscript"/>
        <sz val="11"/>
        <rFont val="Calibri"/>
        <family val="2"/>
        <scheme val="minor"/>
      </rPr>
      <t>RP2</t>
    </r>
  </si>
  <si>
    <t>Release Point 3 site release per day (Transfer Operations Losses to Air from Unloading the Adhesive Formulation)</t>
  </si>
  <si>
    <r>
      <t>Release_perDay</t>
    </r>
    <r>
      <rPr>
        <vertAlign val="subscript"/>
        <sz val="11"/>
        <rFont val="Calibri"/>
        <family val="2"/>
        <scheme val="minor"/>
      </rPr>
      <t>RP3</t>
    </r>
  </si>
  <si>
    <r>
      <t>EPA/OAQPS AP-42 Loading Model:
OH</t>
    </r>
    <r>
      <rPr>
        <vertAlign val="subscript"/>
        <sz val="11"/>
        <rFont val="Calibri"/>
        <family val="2"/>
        <scheme val="minor"/>
      </rPr>
      <t>unload_cont</t>
    </r>
    <r>
      <rPr>
        <sz val="11"/>
        <rFont val="Calibri"/>
        <family val="2"/>
        <scheme val="minor"/>
      </rPr>
      <t>*(3600 s/hr)*(0.001 kg/g)*[f</t>
    </r>
    <r>
      <rPr>
        <vertAlign val="subscript"/>
        <sz val="11"/>
        <rFont val="Calibri"/>
        <family val="2"/>
        <scheme val="minor"/>
      </rPr>
      <t>sat</t>
    </r>
    <r>
      <rPr>
        <sz val="11"/>
        <rFont val="Calibri"/>
        <family val="2"/>
        <scheme val="minor"/>
      </rPr>
      <t>*MW*(3785.4*V</t>
    </r>
    <r>
      <rPr>
        <vertAlign val="subscript"/>
        <sz val="11"/>
        <rFont val="Calibri"/>
        <family val="2"/>
        <scheme val="minor"/>
      </rPr>
      <t>cont</t>
    </r>
    <r>
      <rPr>
        <sz val="11"/>
        <rFont val="Calibri"/>
        <family val="2"/>
        <scheme val="minor"/>
      </rPr>
      <t>)*RATE</t>
    </r>
    <r>
      <rPr>
        <vertAlign val="subscript"/>
        <sz val="11"/>
        <rFont val="Calibri"/>
        <family val="2"/>
        <scheme val="minor"/>
      </rPr>
      <t>fill_cont</t>
    </r>
    <r>
      <rPr>
        <sz val="11"/>
        <rFont val="Calibri"/>
        <family val="2"/>
        <scheme val="minor"/>
      </rPr>
      <t>*F</t>
    </r>
    <r>
      <rPr>
        <vertAlign val="subscript"/>
        <sz val="11"/>
        <rFont val="Calibri"/>
        <family val="2"/>
        <scheme val="minor"/>
      </rPr>
      <t>1,3-BD</t>
    </r>
    <r>
      <rPr>
        <sz val="11"/>
        <rFont val="Calibri"/>
        <family val="2"/>
        <scheme val="minor"/>
      </rPr>
      <t>*(VP/760)/(3600*T*R)]</t>
    </r>
  </si>
  <si>
    <t>Release Point 3 site release per year (Transfer Operations Losses to Air from Unloading the Adhesive Formulation)</t>
  </si>
  <si>
    <r>
      <t>Release_perYear</t>
    </r>
    <r>
      <rPr>
        <vertAlign val="subscript"/>
        <sz val="11"/>
        <rFont val="Calibri"/>
        <family val="2"/>
        <scheme val="minor"/>
      </rPr>
      <t>RP3</t>
    </r>
  </si>
  <si>
    <r>
      <t>If Ncont-unload-yr &lt; OD then use:
Release_perDayRP3 * Ncont-unload-yr
Otherwise use:
Release_perDay</t>
    </r>
    <r>
      <rPr>
        <vertAlign val="subscript"/>
        <sz val="11"/>
        <rFont val="Calibri"/>
        <family val="2"/>
        <scheme val="minor"/>
      </rPr>
      <t>RP3</t>
    </r>
    <r>
      <rPr>
        <sz val="11"/>
        <rFont val="Calibri"/>
        <family val="2"/>
        <scheme val="minor"/>
      </rPr>
      <t>*OD</t>
    </r>
  </si>
  <si>
    <t>Release Point 4 site release per day (Equipment Cleaning Releases)</t>
  </si>
  <si>
    <r>
      <t>Release_perDay</t>
    </r>
    <r>
      <rPr>
        <vertAlign val="subscript"/>
        <sz val="11"/>
        <rFont val="Calibri"/>
        <family val="2"/>
        <scheme val="minor"/>
      </rPr>
      <t>RP4</t>
    </r>
  </si>
  <si>
    <r>
      <t>F</t>
    </r>
    <r>
      <rPr>
        <vertAlign val="subscript"/>
        <sz val="11"/>
        <rFont val="Calibri"/>
        <family val="2"/>
        <scheme val="minor"/>
      </rPr>
      <t>equip_clean</t>
    </r>
    <r>
      <rPr>
        <sz val="11"/>
        <rFont val="Calibri"/>
        <family val="2"/>
        <scheme val="minor"/>
      </rPr>
      <t>*Q</t>
    </r>
    <r>
      <rPr>
        <vertAlign val="subscript"/>
        <sz val="11"/>
        <rFont val="Calibri"/>
        <family val="2"/>
        <scheme val="minor"/>
      </rPr>
      <t>1,3-BD_day_adj</t>
    </r>
  </si>
  <si>
    <t>Release Point 4 site release per year (Equipment Cleaning Releases)</t>
  </si>
  <si>
    <r>
      <t>Release_perYear</t>
    </r>
    <r>
      <rPr>
        <vertAlign val="subscript"/>
        <sz val="11"/>
        <rFont val="Calibri"/>
        <family val="2"/>
        <scheme val="minor"/>
      </rPr>
      <t>RP4</t>
    </r>
  </si>
  <si>
    <r>
      <t>Release_perDay</t>
    </r>
    <r>
      <rPr>
        <vertAlign val="subscript"/>
        <sz val="11"/>
        <rFont val="Calibri"/>
        <family val="2"/>
        <scheme val="minor"/>
      </rPr>
      <t>RP4</t>
    </r>
    <r>
      <rPr>
        <sz val="11"/>
        <rFont val="Calibri"/>
        <family val="2"/>
        <scheme val="minor"/>
      </rPr>
      <t>*OD</t>
    </r>
  </si>
  <si>
    <t>Release Point 5 site release per day (Open surface losses during Equipment Cleaning)</t>
  </si>
  <si>
    <r>
      <t>Release_perDay</t>
    </r>
    <r>
      <rPr>
        <vertAlign val="subscript"/>
        <sz val="11"/>
        <rFont val="Calibri"/>
        <family val="2"/>
        <scheme val="minor"/>
      </rPr>
      <t>RP5</t>
    </r>
  </si>
  <si>
    <t>Release Point 5 site release per year (Open surface losses during Equipment Cleaning)</t>
  </si>
  <si>
    <r>
      <t>Release_perYear</t>
    </r>
    <r>
      <rPr>
        <vertAlign val="subscript"/>
        <sz val="11"/>
        <rFont val="Calibri"/>
        <family val="2"/>
        <scheme val="minor"/>
      </rPr>
      <t>RP5</t>
    </r>
  </si>
  <si>
    <t>Release Point 6 site release per day (All Other Process Releases, Including Volatilization, Application, and Curing)</t>
  </si>
  <si>
    <r>
      <t>Release_perDay</t>
    </r>
    <r>
      <rPr>
        <vertAlign val="subscript"/>
        <sz val="11"/>
        <rFont val="Calibri"/>
        <family val="2"/>
        <scheme val="minor"/>
      </rPr>
      <t>RP6</t>
    </r>
  </si>
  <si>
    <r>
      <t>(Q</t>
    </r>
    <r>
      <rPr>
        <vertAlign val="subscript"/>
        <sz val="11"/>
        <rFont val="Calibri"/>
        <family val="2"/>
        <scheme val="minor"/>
      </rPr>
      <t>1,3-BD_day_adj</t>
    </r>
    <r>
      <rPr>
        <sz val="11"/>
        <rFont val="Calibri"/>
        <family val="2"/>
        <scheme val="minor"/>
      </rPr>
      <t xml:space="preserve"> - Release_perDay</t>
    </r>
    <r>
      <rPr>
        <vertAlign val="subscript"/>
        <sz val="11"/>
        <rFont val="Calibri"/>
        <family val="2"/>
        <scheme val="minor"/>
      </rPr>
      <t>RP1</t>
    </r>
    <r>
      <rPr>
        <sz val="11"/>
        <rFont val="Calibri"/>
        <family val="2"/>
        <scheme val="minor"/>
      </rPr>
      <t xml:space="preserve"> - Release_perDay</t>
    </r>
    <r>
      <rPr>
        <vertAlign val="subscript"/>
        <sz val="11"/>
        <rFont val="Calibri"/>
        <family val="2"/>
        <scheme val="minor"/>
      </rPr>
      <t>RP3</t>
    </r>
    <r>
      <rPr>
        <sz val="11"/>
        <rFont val="Calibri"/>
        <family val="2"/>
        <scheme val="minor"/>
      </rPr>
      <t xml:space="preserve"> - Release_perDay</t>
    </r>
    <r>
      <rPr>
        <vertAlign val="subscript"/>
        <sz val="11"/>
        <rFont val="Calibri"/>
        <family val="2"/>
        <scheme val="minor"/>
      </rPr>
      <t>RP4</t>
    </r>
    <r>
      <rPr>
        <sz val="11"/>
        <rFont val="Calibri"/>
        <family val="2"/>
        <scheme val="minor"/>
      </rPr>
      <t>)</t>
    </r>
  </si>
  <si>
    <t>Release Point 6 site release per year (All Other Process Releases, Including Volatilization, Application, and Curing)</t>
  </si>
  <si>
    <r>
      <t>Release_perYear</t>
    </r>
    <r>
      <rPr>
        <vertAlign val="subscript"/>
        <sz val="11"/>
        <rFont val="Calibri"/>
        <family val="2"/>
        <scheme val="minor"/>
      </rPr>
      <t>RP6</t>
    </r>
  </si>
  <si>
    <r>
      <t>Release_perDay</t>
    </r>
    <r>
      <rPr>
        <vertAlign val="subscript"/>
        <sz val="11"/>
        <rFont val="Calibri"/>
        <family val="2"/>
        <scheme val="minor"/>
      </rPr>
      <t>RP6</t>
    </r>
    <r>
      <rPr>
        <sz val="11"/>
        <rFont val="Calibri"/>
        <family val="2"/>
        <scheme val="minor"/>
      </rPr>
      <t>*OD</t>
    </r>
  </si>
  <si>
    <t>Total daily release to fugitive or stack air</t>
  </si>
  <si>
    <r>
      <t>Release_perDay</t>
    </r>
    <r>
      <rPr>
        <vertAlign val="subscript"/>
        <sz val="11"/>
        <color theme="1"/>
        <rFont val="Calibri"/>
        <family val="2"/>
        <scheme val="minor"/>
      </rPr>
      <t>Total_air</t>
    </r>
  </si>
  <si>
    <t>Total yearly release to fugitive or stack air</t>
  </si>
  <si>
    <r>
      <t>Release_perYear</t>
    </r>
    <r>
      <rPr>
        <vertAlign val="subscript"/>
        <sz val="11"/>
        <color theme="1"/>
        <rFont val="Calibri"/>
        <family val="2"/>
        <scheme val="minor"/>
      </rPr>
      <t>Total_air</t>
    </r>
  </si>
  <si>
    <t>Total daily release to incineration or landfill</t>
  </si>
  <si>
    <r>
      <t>Release_perDay</t>
    </r>
    <r>
      <rPr>
        <vertAlign val="subscript"/>
        <sz val="11"/>
        <color theme="1"/>
        <rFont val="Calibri"/>
        <family val="2"/>
        <scheme val="minor"/>
      </rPr>
      <t>Total_land</t>
    </r>
  </si>
  <si>
    <r>
      <t>Release_perDay</t>
    </r>
    <r>
      <rPr>
        <vertAlign val="subscript"/>
        <sz val="11"/>
        <rFont val="Calibri"/>
        <family val="2"/>
        <scheme val="minor"/>
      </rPr>
      <t>RP1</t>
    </r>
    <r>
      <rPr>
        <sz val="11"/>
        <rFont val="Calibri"/>
        <family val="2"/>
        <scheme val="minor"/>
      </rPr>
      <t>+Release_perDay</t>
    </r>
    <r>
      <rPr>
        <vertAlign val="subscript"/>
        <sz val="11"/>
        <rFont val="Calibri"/>
        <family val="2"/>
        <scheme val="minor"/>
      </rPr>
      <t>RP4</t>
    </r>
  </si>
  <si>
    <t>Total yearly release to incineration or landfill</t>
  </si>
  <si>
    <r>
      <t>Release_perYear</t>
    </r>
    <r>
      <rPr>
        <vertAlign val="subscript"/>
        <sz val="11"/>
        <color theme="1"/>
        <rFont val="Calibri"/>
        <family val="2"/>
        <scheme val="minor"/>
      </rPr>
      <t>Total_land</t>
    </r>
  </si>
  <si>
    <r>
      <t>Release_perYear</t>
    </r>
    <r>
      <rPr>
        <vertAlign val="subscript"/>
        <sz val="11"/>
        <rFont val="Calibri"/>
        <family val="2"/>
        <scheme val="minor"/>
      </rPr>
      <t>RP1</t>
    </r>
    <r>
      <rPr>
        <sz val="11"/>
        <rFont val="Calibri"/>
        <family val="2"/>
        <scheme val="minor"/>
      </rPr>
      <t>+Release_perYear</t>
    </r>
    <r>
      <rPr>
        <vertAlign val="subscript"/>
        <sz val="11"/>
        <rFont val="Calibri"/>
        <family val="2"/>
        <scheme val="minor"/>
      </rPr>
      <t>RP4</t>
    </r>
  </si>
  <si>
    <t>Total daily release to air, incineration, or landfill</t>
  </si>
  <si>
    <r>
      <t>Release_perDay</t>
    </r>
    <r>
      <rPr>
        <vertAlign val="subscript"/>
        <sz val="11"/>
        <rFont val="Calibri"/>
        <family val="2"/>
        <scheme val="minor"/>
      </rPr>
      <t>Total_Air and Land</t>
    </r>
  </si>
  <si>
    <t>Total yearly release to air, incineration, or landfill</t>
  </si>
  <si>
    <r>
      <t>Release_per Year</t>
    </r>
    <r>
      <rPr>
        <vertAlign val="subscript"/>
        <sz val="11"/>
        <rFont val="Calibri"/>
        <family val="2"/>
        <scheme val="minor"/>
      </rPr>
      <t>Total_Air and Land</t>
    </r>
  </si>
  <si>
    <t>Monte Carlo Simulation Parameters</t>
  </si>
  <si>
    <t>Number of Iterations</t>
  </si>
  <si>
    <t>Sampling Method</t>
  </si>
  <si>
    <t>Latin Hypercube</t>
  </si>
  <si>
    <t>Release Media</t>
  </si>
  <si>
    <t>Total Annual Release (kg/site-yr)</t>
  </si>
  <si>
    <t>Fugitive or Stack Air</t>
  </si>
  <si>
    <t>Incineration or Landfill</t>
  </si>
  <si>
    <t>Air, Incineration, or Landfill</t>
  </si>
  <si>
    <r>
      <t>N</t>
    </r>
    <r>
      <rPr>
        <vertAlign val="subscript"/>
        <sz val="11"/>
        <color theme="1"/>
        <rFont val="Calibri"/>
        <family val="2"/>
        <scheme val="minor"/>
      </rPr>
      <t>sites</t>
    </r>
  </si>
  <si>
    <t>Containers Unloaded per Day</t>
  </si>
  <si>
    <r>
      <t>N</t>
    </r>
    <r>
      <rPr>
        <vertAlign val="subscript"/>
        <sz val="11"/>
        <color theme="1"/>
        <rFont val="Calibri"/>
        <family val="2"/>
        <scheme val="minor"/>
      </rPr>
      <t>cont_unload_day</t>
    </r>
  </si>
  <si>
    <t>99th Percentile</t>
  </si>
  <si>
    <t>95th Percentile</t>
  </si>
  <si>
    <t>50th Percentile</t>
  </si>
  <si>
    <t>5th Percentile</t>
  </si>
  <si>
    <t>Minimum</t>
  </si>
  <si>
    <t>Mean</t>
  </si>
  <si>
    <t>Total Release per Day (kg/site-day)</t>
  </si>
  <si>
    <t>Operating Days (days/yr)</t>
  </si>
  <si>
    <t>Daily 1,3-Butadiene Facility Throughput (kg/site-day)</t>
  </si>
  <si>
    <t>Release Point</t>
  </si>
  <si>
    <t>1. Adhesive Component Container Residue Released to Incineration or Landfill (Small Container disposed)</t>
  </si>
  <si>
    <t>2. Open Surface Losses to Air During Container Cleaning</t>
  </si>
  <si>
    <t>3. Transfer Operations Losses to Air from Unloading the Adhesive Formulation</t>
  </si>
  <si>
    <t>4. Equipment Cleaning Releases</t>
  </si>
  <si>
    <t>5. Open Surface Losses During Equipment Cleaning</t>
  </si>
  <si>
    <t>6. All Other Process Releases, Including Volatilization, Application, and Curing</t>
  </si>
  <si>
    <t>Expected/Conservative Release Media</t>
  </si>
  <si>
    <t>waste disposal (incineration or landfill)</t>
  </si>
  <si>
    <t>fugitive air</t>
  </si>
  <si>
    <t>incineration or landfill</t>
  </si>
  <si>
    <t>air, incineration, or landfill</t>
  </si>
  <si>
    <t>Release Day Basis</t>
  </si>
  <si>
    <t>Release (kg/site-yr)</t>
  </si>
  <si>
    <r>
      <t>Release_Year</t>
    </r>
    <r>
      <rPr>
        <vertAlign val="subscript"/>
        <sz val="11"/>
        <color theme="1"/>
        <rFont val="Calibri"/>
        <family val="2"/>
        <scheme val="minor"/>
      </rPr>
      <t>RP1</t>
    </r>
  </si>
  <si>
    <r>
      <t>Release_Year</t>
    </r>
    <r>
      <rPr>
        <vertAlign val="subscript"/>
        <sz val="11"/>
        <color theme="1"/>
        <rFont val="Calibri"/>
        <family val="2"/>
        <scheme val="minor"/>
      </rPr>
      <t>RP2</t>
    </r>
  </si>
  <si>
    <r>
      <t>Release_Year</t>
    </r>
    <r>
      <rPr>
        <vertAlign val="subscript"/>
        <sz val="11"/>
        <color theme="1"/>
        <rFont val="Calibri"/>
        <family val="2"/>
        <scheme val="minor"/>
      </rPr>
      <t>RP3</t>
    </r>
    <r>
      <rPr>
        <sz val="11"/>
        <color theme="1"/>
        <rFont val="Calibri"/>
        <family val="2"/>
        <scheme val="minor"/>
      </rPr>
      <t/>
    </r>
  </si>
  <si>
    <r>
      <t>Release_Year</t>
    </r>
    <r>
      <rPr>
        <vertAlign val="subscript"/>
        <sz val="11"/>
        <color theme="1"/>
        <rFont val="Calibri"/>
        <family val="2"/>
        <scheme val="minor"/>
      </rPr>
      <t>RP4</t>
    </r>
    <r>
      <rPr>
        <sz val="11"/>
        <color theme="1"/>
        <rFont val="Calibri"/>
        <family val="2"/>
        <scheme val="minor"/>
      </rPr>
      <t/>
    </r>
  </si>
  <si>
    <r>
      <t>Release_Year</t>
    </r>
    <r>
      <rPr>
        <vertAlign val="subscript"/>
        <sz val="11"/>
        <color theme="1"/>
        <rFont val="Calibri"/>
        <family val="2"/>
        <scheme val="minor"/>
      </rPr>
      <t>RP5</t>
    </r>
  </si>
  <si>
    <r>
      <t>Release_Year</t>
    </r>
    <r>
      <rPr>
        <vertAlign val="subscript"/>
        <sz val="11"/>
        <color theme="1"/>
        <rFont val="Calibri"/>
        <family val="2"/>
        <scheme val="minor"/>
      </rPr>
      <t>RP6</t>
    </r>
  </si>
  <si>
    <t>Unable to estimate due to VP exceeding model validity bounds. Assume all process releases to air with the exception of RP3 are estimated in RP6.</t>
  </si>
  <si>
    <t>Release (kg/site-day)</t>
  </si>
  <si>
    <r>
      <t>Release_per Day</t>
    </r>
    <r>
      <rPr>
        <vertAlign val="subscript"/>
        <sz val="11"/>
        <color theme="1"/>
        <rFont val="Calibri"/>
        <family val="2"/>
        <scheme val="minor"/>
      </rPr>
      <t>RP1</t>
    </r>
  </si>
  <si>
    <r>
      <t>Release_per Day</t>
    </r>
    <r>
      <rPr>
        <vertAlign val="subscript"/>
        <sz val="11"/>
        <color theme="1"/>
        <rFont val="Calibri"/>
        <family val="2"/>
        <scheme val="minor"/>
      </rPr>
      <t>RP2</t>
    </r>
  </si>
  <si>
    <r>
      <t>Release_per Day</t>
    </r>
    <r>
      <rPr>
        <vertAlign val="subscript"/>
        <sz val="11"/>
        <color theme="1"/>
        <rFont val="Calibri"/>
        <family val="2"/>
        <scheme val="minor"/>
      </rPr>
      <t>RP3</t>
    </r>
    <r>
      <rPr>
        <sz val="11"/>
        <color theme="1"/>
        <rFont val="Calibri"/>
        <family val="2"/>
        <scheme val="minor"/>
      </rPr>
      <t/>
    </r>
  </si>
  <si>
    <r>
      <t>Release_per Day</t>
    </r>
    <r>
      <rPr>
        <vertAlign val="subscript"/>
        <sz val="11"/>
        <color theme="1"/>
        <rFont val="Calibri"/>
        <family val="2"/>
        <scheme val="minor"/>
      </rPr>
      <t>RP4</t>
    </r>
    <r>
      <rPr>
        <sz val="11"/>
        <color theme="1"/>
        <rFont val="Calibri"/>
        <family val="2"/>
        <scheme val="minor"/>
      </rPr>
      <t/>
    </r>
  </si>
  <si>
    <r>
      <t>Release_per Day</t>
    </r>
    <r>
      <rPr>
        <vertAlign val="subscript"/>
        <sz val="11"/>
        <color theme="1"/>
        <rFont val="Calibri"/>
        <family val="2"/>
        <scheme val="minor"/>
      </rPr>
      <t>RP5</t>
    </r>
  </si>
  <si>
    <r>
      <t>Release_per Day</t>
    </r>
    <r>
      <rPr>
        <vertAlign val="subscript"/>
        <sz val="11"/>
        <color theme="1"/>
        <rFont val="Calibri"/>
        <family val="2"/>
        <scheme val="minor"/>
      </rPr>
      <t>RP6</t>
    </r>
  </si>
  <si>
    <t>Daily Release Duration (hours/day)</t>
  </si>
  <si>
    <r>
      <t>Release_Duration_per Day</t>
    </r>
    <r>
      <rPr>
        <vertAlign val="subscript"/>
        <sz val="11"/>
        <color theme="1"/>
        <rFont val="Calibri"/>
        <family val="2"/>
        <scheme val="minor"/>
      </rPr>
      <t>RP1</t>
    </r>
  </si>
  <si>
    <r>
      <t>Release_Duration_per Day</t>
    </r>
    <r>
      <rPr>
        <vertAlign val="subscript"/>
        <sz val="11"/>
        <color theme="1"/>
        <rFont val="Calibri"/>
        <family val="2"/>
        <scheme val="minor"/>
      </rPr>
      <t>RP3</t>
    </r>
  </si>
  <si>
    <r>
      <t>Release_Duration_per Day</t>
    </r>
    <r>
      <rPr>
        <vertAlign val="subscript"/>
        <sz val="11"/>
        <color theme="1"/>
        <rFont val="Calibri"/>
        <family val="2"/>
        <scheme val="minor"/>
      </rPr>
      <t>RP4</t>
    </r>
    <r>
      <rPr>
        <sz val="11"/>
        <color theme="1"/>
        <rFont val="Calibri"/>
        <family val="2"/>
        <scheme val="minor"/>
      </rPr>
      <t/>
    </r>
  </si>
  <si>
    <r>
      <t>Release_Duration_per Day</t>
    </r>
    <r>
      <rPr>
        <vertAlign val="subscript"/>
        <sz val="11"/>
        <color theme="1"/>
        <rFont val="Calibri"/>
        <family val="2"/>
        <scheme val="minor"/>
      </rPr>
      <t>RP6</t>
    </r>
  </si>
  <si>
    <t>Annual Release Duration (hours/yr)</t>
  </si>
  <si>
    <r>
      <t>Release_Duration_per Year</t>
    </r>
    <r>
      <rPr>
        <vertAlign val="subscript"/>
        <sz val="11"/>
        <color theme="1"/>
        <rFont val="Calibri"/>
        <family val="2"/>
        <scheme val="minor"/>
      </rPr>
      <t>RP1</t>
    </r>
  </si>
  <si>
    <r>
      <t>Release_Duration_per Year</t>
    </r>
    <r>
      <rPr>
        <vertAlign val="subscript"/>
        <sz val="11"/>
        <color theme="1"/>
        <rFont val="Calibri"/>
        <family val="2"/>
        <scheme val="minor"/>
      </rPr>
      <t>RP3</t>
    </r>
    <r>
      <rPr>
        <sz val="11"/>
        <color theme="1"/>
        <rFont val="Calibri"/>
        <family val="2"/>
        <scheme val="minor"/>
      </rPr>
      <t/>
    </r>
  </si>
  <si>
    <r>
      <t>Release_Duration_per Year</t>
    </r>
    <r>
      <rPr>
        <vertAlign val="subscript"/>
        <sz val="11"/>
        <color theme="1"/>
        <rFont val="Calibri"/>
        <family val="2"/>
        <scheme val="minor"/>
      </rPr>
      <t>RP4</t>
    </r>
    <r>
      <rPr>
        <sz val="11"/>
        <color theme="1"/>
        <rFont val="Calibri"/>
        <family val="2"/>
        <scheme val="minor"/>
      </rPr>
      <t/>
    </r>
  </si>
  <si>
    <r>
      <t>Release_Duration_per Year</t>
    </r>
    <r>
      <rPr>
        <vertAlign val="subscript"/>
        <sz val="11"/>
        <color theme="1"/>
        <rFont val="Calibri"/>
        <family val="2"/>
        <scheme val="minor"/>
      </rPr>
      <t>RP6</t>
    </r>
  </si>
  <si>
    <t>Draft Application of Adhesives and Sealants Environmental Release Modeling Results for 1,3-Butadiene</t>
  </si>
  <si>
    <t>Distribution based on safety data sheets from products listed in the 1,3-Butadiene Use Report. The range used for modeling is 0.1-24%. Due to a lack of available product concentration data, uniform distribution was chosen.</t>
  </si>
  <si>
    <t>Proposed container size range from ChemSTEER User Guide for small containers. However, modeled product volume range increased to ChemSTEER defaults for drums to more accurately represent a use case for sites using large volumes of adhesive products. The estimated range provides a more conservative use case scenario, where a commercial site use product in bulk drums rather then small containers and pails.</t>
  </si>
  <si>
    <t>The PV was calculated using the national PV range, and HERO ID 6389860. Using the information provided in HERO ID 6389860, the allotment of PV of each product type (SBR, PB, Neoprene Rubber, etc.) was calculated further allocating PV by relevant use of paints and coatings. Based on public comments, it is assumed that 1,3-butadiene is residual in products and not intentionally added. Therefore, the PV range was further clarified by multiplying the PV range by the amount of BD remaining in product after manufacture of a specific polymer type. See "BD Percentage Info for Various Models" excel for complete details.</t>
  </si>
  <si>
    <t>Density of 1,3-Butadiene</t>
  </si>
  <si>
    <t>Fraction of 1,3-Butadiene Released as Residual in Process Equipment Cleaning</t>
  </si>
  <si>
    <t>November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</si>
</sst>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0.000"/>
    <numFmt numFmtId="165" formatCode="0.000"/>
    <numFmt numFmtId="166" formatCode="0.0"/>
    <numFmt numFmtId="167" formatCode="#,##0.0000"/>
    <numFmt numFmtId="168" formatCode="#,##0.00000"/>
    <numFmt numFmtId="169" formatCode="0.00000"/>
    <numFmt numFmtId="170" formatCode="#,##0.000000"/>
  </numFmts>
  <fonts count="18" x14ac:knownFonts="1">
    <font>
      <sz val="11"/>
      <color theme="1"/>
      <name val="Calibri"/>
      <family val="2"/>
      <scheme val="minor"/>
    </font>
    <font>
      <sz val="11"/>
      <color theme="1"/>
      <name val="Calibri"/>
      <family val="2"/>
      <scheme val="minor"/>
    </font>
    <font>
      <b/>
      <sz val="15"/>
      <color theme="3"/>
      <name val="Calibri"/>
      <family val="2"/>
      <scheme val="minor"/>
    </font>
    <font>
      <sz val="11"/>
      <color rgb="FF3F3F76"/>
      <name val="Calibri"/>
      <family val="2"/>
      <scheme val="minor"/>
    </font>
    <font>
      <b/>
      <sz val="11"/>
      <color theme="1"/>
      <name val="Calibri"/>
      <family val="2"/>
      <scheme val="minor"/>
    </font>
    <font>
      <b/>
      <sz val="16"/>
      <color theme="1"/>
      <name val="Calibri"/>
      <family val="2"/>
      <scheme val="minor"/>
    </font>
    <font>
      <b/>
      <sz val="18"/>
      <color theme="3"/>
      <name val="Calibri"/>
      <family val="2"/>
      <scheme val="minor"/>
    </font>
    <font>
      <vertAlign val="subscript"/>
      <sz val="11"/>
      <color theme="1"/>
      <name val="Calibri"/>
      <family val="2"/>
      <scheme val="minor"/>
    </font>
    <font>
      <b/>
      <sz val="14"/>
      <color theme="1"/>
      <name val="Calibri"/>
      <family val="2"/>
      <scheme val="minor"/>
    </font>
    <font>
      <sz val="11"/>
      <name val="Calibri"/>
      <family val="2"/>
      <scheme val="minor"/>
    </font>
    <font>
      <b/>
      <sz val="11"/>
      <name val="Calibri"/>
      <family val="2"/>
      <scheme val="minor"/>
    </font>
    <font>
      <sz val="8"/>
      <name val="Calibri"/>
      <family val="2"/>
      <scheme val="minor"/>
    </font>
    <font>
      <vertAlign val="subscript"/>
      <sz val="11"/>
      <name val="Calibri"/>
      <family val="2"/>
      <scheme val="minor"/>
    </font>
    <font>
      <vertAlign val="superscript"/>
      <sz val="11"/>
      <color theme="1"/>
      <name val="Calibri"/>
      <family val="2"/>
      <scheme val="minor"/>
    </font>
    <font>
      <sz val="14"/>
      <color rgb="FFFF0000"/>
      <name val="Times New Roman"/>
      <family val="1"/>
    </font>
    <font>
      <sz val="12"/>
      <color theme="1"/>
      <name val="Times New Roman"/>
      <family val="1"/>
    </font>
    <font>
      <b/>
      <sz val="18"/>
      <color theme="1"/>
      <name val="Times New Roman"/>
      <family val="1"/>
    </font>
    <font>
      <b/>
      <sz val="16"/>
      <color theme="1"/>
      <name val="Times New Roman"/>
      <family val="1"/>
    </font>
  </fonts>
  <fills count="14">
    <fill>
      <patternFill patternType="none"/>
    </fill>
    <fill>
      <patternFill patternType="gray125"/>
    </fill>
    <fill>
      <patternFill patternType="solid">
        <fgColor rgb="FFFFCC99"/>
      </patternFill>
    </fill>
    <fill>
      <patternFill patternType="solid">
        <fgColor theme="4" tint="0.79998168889431442"/>
        <bgColor indexed="65"/>
      </patternFill>
    </fill>
    <fill>
      <patternFill patternType="solid">
        <fgColor theme="0"/>
        <bgColor indexed="64"/>
      </patternFill>
    </fill>
    <fill>
      <patternFill patternType="solid">
        <fgColor theme="3" tint="0.59996337778862885"/>
        <bgColor indexed="64"/>
      </patternFill>
    </fill>
    <fill>
      <patternFill patternType="solid">
        <fgColor theme="9" tint="0.79998168889431442"/>
        <bgColor indexed="64"/>
      </patternFill>
    </fill>
    <fill>
      <patternFill patternType="solid">
        <fgColor theme="3" tint="0.59999389629810485"/>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1"/>
        <bgColor indexed="64"/>
      </patternFill>
    </fill>
    <fill>
      <patternFill patternType="solid">
        <fgColor theme="0" tint="-0.14999847407452621"/>
        <bgColor indexed="64"/>
      </patternFill>
    </fill>
    <fill>
      <patternFill patternType="solid">
        <fgColor theme="2" tint="-9.9978637043366805E-2"/>
        <bgColor indexed="64"/>
      </patternFill>
    </fill>
  </fills>
  <borders count="22">
    <border>
      <left/>
      <right/>
      <top/>
      <bottom/>
      <diagonal/>
    </border>
    <border>
      <left/>
      <right/>
      <top/>
      <bottom style="thick">
        <color theme="4"/>
      </bottom>
      <diagonal/>
    </border>
    <border>
      <left style="thin">
        <color rgb="FF7F7F7F"/>
      </left>
      <right style="thin">
        <color rgb="FF7F7F7F"/>
      </right>
      <top style="thin">
        <color rgb="FF7F7F7F"/>
      </top>
      <bottom style="thin">
        <color rgb="FF7F7F7F"/>
      </bottom>
      <diagonal/>
    </border>
    <border>
      <left style="medium">
        <color theme="4"/>
      </left>
      <right/>
      <top style="thick">
        <color theme="4"/>
      </top>
      <bottom style="thick">
        <color theme="4"/>
      </bottom>
      <diagonal/>
    </border>
    <border>
      <left/>
      <right style="medium">
        <color theme="4"/>
      </right>
      <top style="thick">
        <color theme="4"/>
      </top>
      <bottom style="thick">
        <color theme="4"/>
      </bottom>
      <diagonal/>
    </border>
    <border>
      <left style="medium">
        <color theme="4"/>
      </left>
      <right/>
      <top style="thick">
        <color theme="4"/>
      </top>
      <bottom style="thin">
        <color theme="4"/>
      </bottom>
      <diagonal/>
    </border>
    <border>
      <left style="dashDot">
        <color theme="4"/>
      </left>
      <right style="medium">
        <color theme="4"/>
      </right>
      <top style="thick">
        <color theme="4"/>
      </top>
      <bottom style="thin">
        <color theme="4"/>
      </bottom>
      <diagonal/>
    </border>
    <border>
      <left style="medium">
        <color theme="4"/>
      </left>
      <right/>
      <top style="thin">
        <color theme="4"/>
      </top>
      <bottom style="thin">
        <color theme="4"/>
      </bottom>
      <diagonal/>
    </border>
    <border>
      <left style="dashDot">
        <color theme="4"/>
      </left>
      <right style="medium">
        <color theme="4"/>
      </right>
      <top style="thin">
        <color theme="4"/>
      </top>
      <bottom style="thin">
        <color theme="4"/>
      </bottom>
      <diagonal/>
    </border>
    <border>
      <left style="medium">
        <color theme="4"/>
      </left>
      <right/>
      <top style="thin">
        <color theme="4"/>
      </top>
      <bottom style="medium">
        <color theme="4"/>
      </bottom>
      <diagonal/>
    </border>
    <border>
      <left style="dashDot">
        <color theme="4"/>
      </left>
      <right style="medium">
        <color theme="4"/>
      </right>
      <top style="thin">
        <color theme="4"/>
      </top>
      <bottom style="medium">
        <color theme="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auto="1"/>
      </left>
      <right style="thin">
        <color auto="1"/>
      </right>
      <top/>
      <bottom style="thin">
        <color auto="1"/>
      </bottom>
      <diagonal/>
    </border>
    <border>
      <left/>
      <right style="thin">
        <color auto="1"/>
      </right>
      <top style="thin">
        <color auto="1"/>
      </top>
      <bottom/>
      <diagonal/>
    </border>
    <border>
      <left/>
      <right/>
      <top/>
      <bottom style="thin">
        <color auto="1"/>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diagonal/>
    </border>
  </borders>
  <cellStyleXfs count="5">
    <xf numFmtId="0" fontId="0" fillId="0" borderId="0"/>
    <xf numFmtId="0" fontId="2" fillId="0" borderId="1" applyNumberFormat="0" applyFill="0" applyAlignment="0" applyProtection="0"/>
    <xf numFmtId="0" fontId="3" fillId="2" borderId="2" applyNumberFormat="0" applyAlignment="0" applyProtection="0"/>
    <xf numFmtId="0" fontId="1" fillId="3" borderId="0" applyNumberFormat="0" applyBorder="0" applyAlignment="0" applyProtection="0"/>
    <xf numFmtId="43" fontId="1" fillId="0" borderId="0" applyFont="0" applyFill="0" applyBorder="0" applyAlignment="0" applyProtection="0"/>
  </cellStyleXfs>
  <cellXfs count="170">
    <xf numFmtId="0" fontId="0" fillId="0" borderId="0" xfId="0"/>
    <xf numFmtId="0" fontId="5" fillId="4" borderId="0" xfId="0" applyFont="1" applyFill="1"/>
    <xf numFmtId="0" fontId="0" fillId="4" borderId="0" xfId="0" applyFill="1"/>
    <xf numFmtId="0" fontId="2" fillId="4" borderId="3" xfId="1" applyFill="1" applyBorder="1" applyAlignment="1">
      <alignment horizontal="center"/>
    </xf>
    <xf numFmtId="0" fontId="2" fillId="4" borderId="4" xfId="1" applyFill="1" applyBorder="1" applyAlignment="1">
      <alignment horizontal="center"/>
    </xf>
    <xf numFmtId="0" fontId="1" fillId="3" borderId="5" xfId="3" applyBorder="1" applyAlignment="1">
      <alignment wrapText="1"/>
    </xf>
    <xf numFmtId="0" fontId="1" fillId="3" borderId="6" xfId="3" applyBorder="1" applyAlignment="1">
      <alignment wrapText="1"/>
    </xf>
    <xf numFmtId="0" fontId="0" fillId="3" borderId="7" xfId="3" applyFont="1" applyBorder="1" applyAlignment="1">
      <alignment wrapText="1"/>
    </xf>
    <xf numFmtId="0" fontId="0" fillId="3" borderId="8" xfId="3" applyFont="1" applyBorder="1" applyAlignment="1">
      <alignment wrapText="1"/>
    </xf>
    <xf numFmtId="0" fontId="0" fillId="3" borderId="9" xfId="3" applyFont="1" applyBorder="1" applyAlignment="1">
      <alignment wrapText="1"/>
    </xf>
    <xf numFmtId="0" fontId="0" fillId="3" borderId="10" xfId="3" applyFont="1" applyBorder="1" applyAlignment="1">
      <alignment wrapText="1"/>
    </xf>
    <xf numFmtId="0" fontId="0" fillId="0" borderId="13" xfId="0" applyBorder="1" applyAlignment="1">
      <alignment wrapText="1"/>
    </xf>
    <xf numFmtId="0" fontId="0" fillId="4" borderId="13" xfId="0" applyFill="1" applyBorder="1"/>
    <xf numFmtId="0" fontId="0" fillId="4" borderId="13" xfId="0" applyFill="1" applyBorder="1" applyAlignment="1">
      <alignment horizontal="center"/>
    </xf>
    <xf numFmtId="0" fontId="0" fillId="4" borderId="0" xfId="0" applyFill="1" applyAlignment="1">
      <alignment wrapText="1"/>
    </xf>
    <xf numFmtId="0" fontId="4" fillId="5" borderId="16" xfId="0" quotePrefix="1" applyFont="1" applyFill="1" applyBorder="1" applyAlignment="1">
      <alignment horizontal="center" wrapText="1"/>
    </xf>
    <xf numFmtId="0" fontId="0" fillId="4" borderId="0" xfId="0" applyFill="1" applyAlignment="1">
      <alignment horizontal="center" wrapText="1"/>
    </xf>
    <xf numFmtId="0" fontId="0" fillId="4" borderId="0" xfId="0" applyFill="1" applyAlignment="1">
      <alignment horizontal="center"/>
    </xf>
    <xf numFmtId="0" fontId="0" fillId="4" borderId="0" xfId="0" applyFill="1" applyAlignment="1">
      <alignment horizontal="left"/>
    </xf>
    <xf numFmtId="0" fontId="4" fillId="5" borderId="14" xfId="0" applyFont="1" applyFill="1" applyBorder="1" applyAlignment="1">
      <alignment wrapText="1"/>
    </xf>
    <xf numFmtId="0" fontId="4" fillId="5" borderId="14" xfId="0" applyFont="1" applyFill="1" applyBorder="1" applyAlignment="1">
      <alignment horizontal="left" wrapText="1"/>
    </xf>
    <xf numFmtId="0" fontId="4" fillId="7" borderId="13" xfId="0" applyFont="1" applyFill="1" applyBorder="1"/>
    <xf numFmtId="0" fontId="4" fillId="0" borderId="0" xfId="0" applyFont="1" applyAlignment="1">
      <alignment wrapText="1"/>
    </xf>
    <xf numFmtId="0" fontId="9" fillId="4" borderId="0" xfId="0" applyFont="1" applyFill="1" applyAlignment="1">
      <alignment horizontal="left"/>
    </xf>
    <xf numFmtId="0" fontId="9" fillId="4" borderId="0" xfId="0" applyFont="1" applyFill="1" applyAlignment="1">
      <alignment wrapText="1"/>
    </xf>
    <xf numFmtId="0" fontId="9" fillId="4" borderId="0" xfId="0" applyFont="1" applyFill="1"/>
    <xf numFmtId="0" fontId="10" fillId="5" borderId="13" xfId="0" applyFont="1" applyFill="1" applyBorder="1" applyAlignment="1">
      <alignment horizontal="left"/>
    </xf>
    <xf numFmtId="0" fontId="10" fillId="5" borderId="13" xfId="0" applyFont="1" applyFill="1" applyBorder="1" applyAlignment="1">
      <alignment wrapText="1"/>
    </xf>
    <xf numFmtId="0" fontId="10" fillId="5" borderId="13" xfId="0" applyFont="1" applyFill="1" applyBorder="1" applyAlignment="1">
      <alignment horizontal="center" wrapText="1"/>
    </xf>
    <xf numFmtId="0" fontId="10" fillId="5" borderId="13" xfId="0" applyFont="1" applyFill="1" applyBorder="1" applyAlignment="1">
      <alignment horizontal="center"/>
    </xf>
    <xf numFmtId="0" fontId="9" fillId="4" borderId="13" xfId="0" applyFont="1" applyFill="1" applyBorder="1" applyAlignment="1">
      <alignment horizontal="left"/>
    </xf>
    <xf numFmtId="0" fontId="9" fillId="4" borderId="13" xfId="0" applyFont="1" applyFill="1" applyBorder="1" applyAlignment="1">
      <alignment wrapText="1"/>
    </xf>
    <xf numFmtId="0" fontId="9" fillId="4" borderId="13" xfId="0" applyFont="1" applyFill="1" applyBorder="1"/>
    <xf numFmtId="0" fontId="9" fillId="4" borderId="13" xfId="0" applyFont="1" applyFill="1" applyBorder="1" applyAlignment="1">
      <alignment horizontal="left" wrapText="1"/>
    </xf>
    <xf numFmtId="0" fontId="0" fillId="0" borderId="0" xfId="0" applyAlignment="1">
      <alignment wrapText="1"/>
    </xf>
    <xf numFmtId="3" fontId="0" fillId="4" borderId="13" xfId="0" applyNumberFormat="1" applyFill="1" applyBorder="1" applyAlignment="1">
      <alignment horizontal="center"/>
    </xf>
    <xf numFmtId="0" fontId="0" fillId="8" borderId="13" xfId="0" applyFill="1" applyBorder="1" applyAlignment="1">
      <alignment wrapText="1"/>
    </xf>
    <xf numFmtId="0" fontId="0" fillId="9" borderId="13" xfId="0" applyFill="1" applyBorder="1"/>
    <xf numFmtId="0" fontId="0" fillId="4" borderId="13" xfId="0" applyFill="1" applyBorder="1" applyAlignment="1">
      <alignment horizontal="right" wrapText="1"/>
    </xf>
    <xf numFmtId="166" fontId="0" fillId="0" borderId="0" xfId="0" applyNumberFormat="1"/>
    <xf numFmtId="0" fontId="0" fillId="4" borderId="13" xfId="0" applyFill="1" applyBorder="1" applyAlignment="1">
      <alignment horizontal="right"/>
    </xf>
    <xf numFmtId="0" fontId="0" fillId="10" borderId="0" xfId="0" applyFill="1" applyAlignment="1">
      <alignment wrapText="1"/>
    </xf>
    <xf numFmtId="0" fontId="0" fillId="10" borderId="13" xfId="0" applyFill="1" applyBorder="1" applyAlignment="1">
      <alignment wrapText="1"/>
    </xf>
    <xf numFmtId="0" fontId="4" fillId="4" borderId="0" xfId="0" applyFont="1" applyFill="1" applyAlignment="1">
      <alignment horizontal="right" wrapText="1"/>
    </xf>
    <xf numFmtId="11" fontId="0" fillId="0" borderId="13" xfId="0" applyNumberFormat="1" applyBorder="1"/>
    <xf numFmtId="0" fontId="0" fillId="11" borderId="0" xfId="0" applyFill="1" applyAlignment="1">
      <alignment wrapText="1"/>
    </xf>
    <xf numFmtId="0" fontId="4" fillId="0" borderId="13" xfId="0" applyFont="1" applyBorder="1" applyAlignment="1">
      <alignment wrapText="1"/>
    </xf>
    <xf numFmtId="0" fontId="4" fillId="6" borderId="13" xfId="0" applyFont="1" applyFill="1" applyBorder="1" applyAlignment="1">
      <alignment horizontal="center" wrapText="1"/>
    </xf>
    <xf numFmtId="0" fontId="4" fillId="0" borderId="0" xfId="0" applyFont="1" applyAlignment="1">
      <alignment horizontal="center" wrapText="1"/>
    </xf>
    <xf numFmtId="0" fontId="4" fillId="10" borderId="0" xfId="0" applyFont="1" applyFill="1" applyAlignment="1">
      <alignment wrapText="1"/>
    </xf>
    <xf numFmtId="0" fontId="0" fillId="10" borderId="0" xfId="0" applyFill="1"/>
    <xf numFmtId="0" fontId="0" fillId="10" borderId="13" xfId="0" applyFill="1" applyBorder="1"/>
    <xf numFmtId="0" fontId="0" fillId="9" borderId="11" xfId="0" applyFill="1" applyBorder="1"/>
    <xf numFmtId="165" fontId="0" fillId="0" borderId="0" xfId="0" applyNumberFormat="1"/>
    <xf numFmtId="0" fontId="0" fillId="9" borderId="0" xfId="0" applyFill="1"/>
    <xf numFmtId="0" fontId="9" fillId="0" borderId="13" xfId="2" applyFont="1" applyFill="1" applyBorder="1" applyAlignment="1">
      <alignment wrapText="1"/>
    </xf>
    <xf numFmtId="0" fontId="9" fillId="0" borderId="13" xfId="0" applyFont="1" applyBorder="1"/>
    <xf numFmtId="0" fontId="9" fillId="0" borderId="13" xfId="0" applyFont="1" applyBorder="1" applyAlignment="1">
      <alignment wrapText="1"/>
    </xf>
    <xf numFmtId="0" fontId="9" fillId="0" borderId="13" xfId="0" applyFont="1" applyBorder="1" applyAlignment="1">
      <alignment horizontal="left"/>
    </xf>
    <xf numFmtId="0" fontId="0" fillId="6" borderId="13" xfId="0" applyFill="1" applyBorder="1" applyAlignment="1">
      <alignment horizontal="left" vertical="center" wrapText="1"/>
    </xf>
    <xf numFmtId="0" fontId="8" fillId="4" borderId="0" xfId="0" applyFont="1" applyFill="1" applyAlignment="1">
      <alignment wrapText="1"/>
    </xf>
    <xf numFmtId="0" fontId="10" fillId="5" borderId="13" xfId="0" applyFont="1" applyFill="1" applyBorder="1" applyAlignment="1">
      <alignment horizontal="left" wrapText="1"/>
    </xf>
    <xf numFmtId="1" fontId="0" fillId="0" borderId="13" xfId="0" applyNumberFormat="1" applyBorder="1"/>
    <xf numFmtId="2" fontId="0" fillId="0" borderId="13" xfId="0" applyNumberFormat="1" applyBorder="1"/>
    <xf numFmtId="3" fontId="10" fillId="0" borderId="13" xfId="0" applyNumberFormat="1" applyFont="1" applyBorder="1"/>
    <xf numFmtId="11" fontId="10" fillId="0" borderId="13" xfId="0" applyNumberFormat="1" applyFont="1" applyBorder="1"/>
    <xf numFmtId="164" fontId="10" fillId="0" borderId="13" xfId="0" applyNumberFormat="1" applyFont="1" applyBorder="1"/>
    <xf numFmtId="11" fontId="0" fillId="0" borderId="11" xfId="0" applyNumberFormat="1" applyBorder="1"/>
    <xf numFmtId="0" fontId="9" fillId="4" borderId="19" xfId="0" applyFont="1" applyFill="1" applyBorder="1" applyAlignment="1">
      <alignment wrapText="1"/>
    </xf>
    <xf numFmtId="0" fontId="0" fillId="10" borderId="14" xfId="0" applyFill="1" applyBorder="1"/>
    <xf numFmtId="0" fontId="0" fillId="12" borderId="13" xfId="0" applyFill="1" applyBorder="1"/>
    <xf numFmtId="1" fontId="0" fillId="0" borderId="13" xfId="4" applyNumberFormat="1" applyFont="1" applyBorder="1"/>
    <xf numFmtId="11" fontId="0" fillId="0" borderId="11" xfId="0" quotePrefix="1" applyNumberFormat="1" applyBorder="1" applyAlignment="1">
      <alignment horizontal="center"/>
    </xf>
    <xf numFmtId="0" fontId="0" fillId="4" borderId="11" xfId="0" applyFill="1" applyBorder="1"/>
    <xf numFmtId="0" fontId="0" fillId="4" borderId="15" xfId="0" applyFill="1" applyBorder="1" applyAlignment="1">
      <alignment horizontal="center" wrapText="1"/>
    </xf>
    <xf numFmtId="0" fontId="0" fillId="4" borderId="12" xfId="0" applyFill="1" applyBorder="1" applyAlignment="1">
      <alignment horizontal="center" wrapText="1"/>
    </xf>
    <xf numFmtId="0" fontId="4" fillId="4" borderId="13" xfId="0" applyFont="1" applyFill="1" applyBorder="1" applyAlignment="1">
      <alignment horizontal="left" wrapText="1"/>
    </xf>
    <xf numFmtId="0" fontId="9" fillId="13" borderId="13" xfId="0" applyFont="1" applyFill="1" applyBorder="1" applyAlignment="1">
      <alignment horizontal="left"/>
    </xf>
    <xf numFmtId="169" fontId="0" fillId="4" borderId="13" xfId="0" applyNumberFormat="1" applyFill="1" applyBorder="1" applyAlignment="1">
      <alignment horizontal="center"/>
    </xf>
    <xf numFmtId="169" fontId="0" fillId="4" borderId="13" xfId="0" applyNumberFormat="1" applyFill="1" applyBorder="1"/>
    <xf numFmtId="0" fontId="0" fillId="0" borderId="13" xfId="0" applyBorder="1" applyAlignment="1">
      <alignment horizontal="left" vertical="center" wrapText="1"/>
    </xf>
    <xf numFmtId="0" fontId="0" fillId="4" borderId="13" xfId="0" applyFill="1" applyBorder="1" applyAlignment="1">
      <alignment vertical="top" wrapText="1"/>
    </xf>
    <xf numFmtId="4" fontId="0" fillId="4" borderId="13" xfId="0" applyNumberFormat="1" applyFill="1" applyBorder="1"/>
    <xf numFmtId="3" fontId="0" fillId="4" borderId="13" xfId="0" applyNumberFormat="1" applyFill="1" applyBorder="1"/>
    <xf numFmtId="3" fontId="0" fillId="0" borderId="13" xfId="0" applyNumberFormat="1" applyBorder="1"/>
    <xf numFmtId="0" fontId="0" fillId="0" borderId="13" xfId="0" applyBorder="1"/>
    <xf numFmtId="0" fontId="0" fillId="0" borderId="13" xfId="0" applyBorder="1" applyAlignment="1">
      <alignment horizontal="left" wrapText="1"/>
    </xf>
    <xf numFmtId="4" fontId="0" fillId="0" borderId="13" xfId="0" applyNumberFormat="1" applyBorder="1"/>
    <xf numFmtId="0" fontId="0" fillId="0" borderId="13" xfId="0" applyBorder="1" applyAlignment="1">
      <alignment vertical="top" wrapText="1"/>
    </xf>
    <xf numFmtId="167" fontId="0" fillId="0" borderId="13" xfId="0" applyNumberFormat="1" applyBorder="1"/>
    <xf numFmtId="164" fontId="0" fillId="0" borderId="13" xfId="0" applyNumberFormat="1" applyBorder="1"/>
    <xf numFmtId="168" fontId="0" fillId="0" borderId="13" xfId="0" applyNumberFormat="1" applyBorder="1"/>
    <xf numFmtId="0" fontId="0" fillId="0" borderId="13" xfId="0" applyBorder="1" applyAlignment="1">
      <alignment horizontal="center" vertical="center" wrapText="1"/>
    </xf>
    <xf numFmtId="49" fontId="0" fillId="0" borderId="17" xfId="0" applyNumberFormat="1" applyBorder="1" applyAlignment="1">
      <alignment horizontal="left" vertical="center" wrapText="1"/>
    </xf>
    <xf numFmtId="0" fontId="9" fillId="0" borderId="13" xfId="0" applyFont="1" applyBorder="1" applyAlignment="1">
      <alignment horizontal="center" vertical="center" wrapText="1"/>
    </xf>
    <xf numFmtId="3" fontId="0" fillId="0" borderId="13" xfId="0" applyNumberFormat="1" applyBorder="1" applyAlignment="1">
      <alignment horizontal="center" vertical="center" wrapText="1"/>
    </xf>
    <xf numFmtId="3" fontId="9" fillId="0" borderId="13" xfId="0" applyNumberFormat="1" applyFont="1" applyBorder="1" applyAlignment="1">
      <alignment horizontal="center" vertical="center" wrapText="1"/>
    </xf>
    <xf numFmtId="2" fontId="9" fillId="0" borderId="13" xfId="0" applyNumberFormat="1" applyFont="1" applyBorder="1" applyAlignment="1">
      <alignment horizontal="center" vertical="center" wrapText="1"/>
    </xf>
    <xf numFmtId="165" fontId="0" fillId="0" borderId="13" xfId="0" applyNumberFormat="1" applyBorder="1" applyAlignment="1">
      <alignment horizontal="center" vertical="center" wrapText="1"/>
    </xf>
    <xf numFmtId="164" fontId="0" fillId="0" borderId="13" xfId="0" applyNumberFormat="1" applyBorder="1" applyAlignment="1">
      <alignment horizontal="center" vertical="center" wrapText="1"/>
    </xf>
    <xf numFmtId="11" fontId="0" fillId="0" borderId="0" xfId="0" applyNumberFormat="1"/>
    <xf numFmtId="11" fontId="0" fillId="0" borderId="0" xfId="0" quotePrefix="1" applyNumberFormat="1" applyAlignment="1">
      <alignment horizontal="center"/>
    </xf>
    <xf numFmtId="0" fontId="0" fillId="4" borderId="13" xfId="0" applyFill="1" applyBorder="1" applyAlignment="1">
      <alignment horizontal="center" wrapText="1"/>
    </xf>
    <xf numFmtId="0" fontId="0" fillId="4" borderId="13" xfId="0" applyFill="1" applyBorder="1" applyAlignment="1">
      <alignment horizontal="left"/>
    </xf>
    <xf numFmtId="170" fontId="10" fillId="12" borderId="13" xfId="0" applyNumberFormat="1" applyFont="1" applyFill="1" applyBorder="1"/>
    <xf numFmtId="0" fontId="9" fillId="12" borderId="11" xfId="0" applyFont="1" applyFill="1" applyBorder="1"/>
    <xf numFmtId="164" fontId="10" fillId="12" borderId="13" xfId="0" applyNumberFormat="1" applyFont="1" applyFill="1" applyBorder="1"/>
    <xf numFmtId="0" fontId="9" fillId="12" borderId="13" xfId="0" applyFont="1" applyFill="1" applyBorder="1"/>
    <xf numFmtId="0" fontId="4" fillId="0" borderId="0" xfId="0" applyFont="1"/>
    <xf numFmtId="166" fontId="10" fillId="4" borderId="13" xfId="0" applyNumberFormat="1" applyFont="1" applyFill="1" applyBorder="1"/>
    <xf numFmtId="11" fontId="10" fillId="4" borderId="13" xfId="0" applyNumberFormat="1" applyFont="1" applyFill="1" applyBorder="1"/>
    <xf numFmtId="0" fontId="0" fillId="6" borderId="14" xfId="0" applyFill="1" applyBorder="1" applyAlignment="1">
      <alignment wrapText="1"/>
    </xf>
    <xf numFmtId="0" fontId="0" fillId="4" borderId="14" xfId="0" applyFill="1" applyBorder="1" applyAlignment="1">
      <alignment horizontal="left" wrapText="1"/>
    </xf>
    <xf numFmtId="0" fontId="0" fillId="4" borderId="14" xfId="0" applyFill="1" applyBorder="1" applyAlignment="1">
      <alignment wrapText="1"/>
    </xf>
    <xf numFmtId="3" fontId="0" fillId="4" borderId="14" xfId="0" applyNumberFormat="1" applyFill="1" applyBorder="1" applyAlignment="1">
      <alignment wrapText="1"/>
    </xf>
    <xf numFmtId="0" fontId="0" fillId="4" borderId="13" xfId="0" applyFill="1" applyBorder="1" applyAlignment="1">
      <alignment wrapText="1"/>
    </xf>
    <xf numFmtId="2" fontId="0" fillId="0" borderId="0" xfId="0" applyNumberFormat="1"/>
    <xf numFmtId="1" fontId="0" fillId="0" borderId="13" xfId="0" applyNumberFormat="1" applyBorder="1" applyAlignment="1">
      <alignment horizontal="center" vertical="center" wrapText="1"/>
    </xf>
    <xf numFmtId="0" fontId="0" fillId="0" borderId="16" xfId="0" applyBorder="1" applyAlignment="1">
      <alignment horizontal="left" vertical="top" wrapText="1"/>
    </xf>
    <xf numFmtId="2" fontId="0" fillId="0" borderId="11" xfId="0" applyNumberFormat="1" applyBorder="1"/>
    <xf numFmtId="1" fontId="0" fillId="0" borderId="11" xfId="0" applyNumberFormat="1" applyBorder="1"/>
    <xf numFmtId="0" fontId="14" fillId="4" borderId="0" xfId="0" applyFont="1" applyFill="1"/>
    <xf numFmtId="0" fontId="15" fillId="4" borderId="0" xfId="0" applyFont="1" applyFill="1"/>
    <xf numFmtId="0" fontId="16" fillId="4" borderId="0" xfId="0" applyFont="1" applyFill="1"/>
    <xf numFmtId="0" fontId="17" fillId="4" borderId="0" xfId="0" applyFont="1" applyFill="1" applyAlignment="1">
      <alignment horizontal="left" vertical="center"/>
    </xf>
    <xf numFmtId="0" fontId="0" fillId="0" borderId="13" xfId="0" applyFill="1" applyBorder="1" applyAlignment="1">
      <alignment horizontal="center" vertical="center" wrapText="1"/>
    </xf>
    <xf numFmtId="2" fontId="0" fillId="0" borderId="13" xfId="0" applyNumberFormat="1" applyFill="1" applyBorder="1" applyAlignment="1">
      <alignment horizontal="center" vertical="center" wrapText="1"/>
    </xf>
    <xf numFmtId="0" fontId="0" fillId="0" borderId="13" xfId="0" applyFill="1" applyBorder="1" applyAlignment="1">
      <alignment vertical="top" wrapText="1"/>
    </xf>
    <xf numFmtId="0" fontId="0" fillId="6" borderId="13" xfId="0" applyFill="1" applyBorder="1" applyAlignment="1">
      <alignment wrapText="1"/>
    </xf>
    <xf numFmtId="0" fontId="4" fillId="5" borderId="14" xfId="0" applyFont="1" applyFill="1" applyBorder="1" applyAlignment="1">
      <alignment horizontal="center" wrapText="1"/>
    </xf>
    <xf numFmtId="0" fontId="4" fillId="5" borderId="13" xfId="0" applyFont="1" applyFill="1" applyBorder="1" applyAlignment="1">
      <alignment horizontal="center" wrapText="1"/>
    </xf>
    <xf numFmtId="49" fontId="14" fillId="0" borderId="0" xfId="0" applyNumberFormat="1" applyFont="1" applyFill="1"/>
    <xf numFmtId="0" fontId="0" fillId="0" borderId="0" xfId="0" applyFill="1" applyBorder="1"/>
    <xf numFmtId="0" fontId="0" fillId="6" borderId="11" xfId="0" applyFill="1" applyBorder="1" applyAlignment="1">
      <alignment wrapText="1"/>
    </xf>
    <xf numFmtId="0" fontId="0" fillId="6" borderId="12" xfId="0" applyFill="1" applyBorder="1" applyAlignment="1">
      <alignment wrapText="1"/>
    </xf>
    <xf numFmtId="0" fontId="0" fillId="6" borderId="13" xfId="0" applyFill="1" applyBorder="1" applyAlignment="1">
      <alignment wrapText="1"/>
    </xf>
    <xf numFmtId="0" fontId="6" fillId="4" borderId="1" xfId="1" applyFont="1" applyFill="1" applyAlignment="1">
      <alignment horizontal="center"/>
    </xf>
    <xf numFmtId="0" fontId="4" fillId="4" borderId="13" xfId="0" applyFont="1" applyFill="1" applyBorder="1" applyAlignment="1">
      <alignment horizontal="center"/>
    </xf>
    <xf numFmtId="0" fontId="0" fillId="6" borderId="13" xfId="0" applyFill="1" applyBorder="1" applyAlignment="1">
      <alignment horizontal="left" wrapText="1"/>
    </xf>
    <xf numFmtId="0" fontId="4" fillId="7" borderId="13" xfId="0" applyFont="1" applyFill="1" applyBorder="1" applyAlignment="1">
      <alignment wrapText="1"/>
    </xf>
    <xf numFmtId="0" fontId="0" fillId="6" borderId="14" xfId="0" applyFill="1" applyBorder="1" applyAlignment="1">
      <alignment horizontal="left" vertical="center" wrapText="1"/>
    </xf>
    <xf numFmtId="0" fontId="0" fillId="6" borderId="16" xfId="0" applyFill="1" applyBorder="1" applyAlignment="1">
      <alignment horizontal="left" vertical="center" wrapText="1"/>
    </xf>
    <xf numFmtId="0" fontId="0" fillId="0" borderId="14" xfId="0" applyBorder="1" applyAlignment="1">
      <alignment horizontal="left" vertical="center" wrapText="1"/>
    </xf>
    <xf numFmtId="0" fontId="0" fillId="0" borderId="16" xfId="0" applyBorder="1" applyAlignment="1">
      <alignment horizontal="left" vertical="center" wrapText="1"/>
    </xf>
    <xf numFmtId="0" fontId="0" fillId="0" borderId="14" xfId="0" applyBorder="1" applyAlignment="1">
      <alignment vertical="top" wrapText="1"/>
    </xf>
    <xf numFmtId="0" fontId="0" fillId="0" borderId="16" xfId="0" applyBorder="1" applyAlignment="1">
      <alignment vertical="top" wrapText="1"/>
    </xf>
    <xf numFmtId="0" fontId="4" fillId="5" borderId="14" xfId="0" applyFont="1" applyFill="1" applyBorder="1" applyAlignment="1">
      <alignment horizontal="center" wrapText="1"/>
    </xf>
    <xf numFmtId="0" fontId="4" fillId="5" borderId="16" xfId="0" applyFont="1" applyFill="1" applyBorder="1" applyAlignment="1">
      <alignment horizontal="center" wrapText="1"/>
    </xf>
    <xf numFmtId="0" fontId="4" fillId="5" borderId="13" xfId="0" applyFont="1" applyFill="1" applyBorder="1" applyAlignment="1">
      <alignment horizontal="left" wrapText="1"/>
    </xf>
    <xf numFmtId="0" fontId="4" fillId="5" borderId="13" xfId="0" applyFont="1" applyFill="1" applyBorder="1" applyAlignment="1">
      <alignment horizontal="center" wrapText="1"/>
    </xf>
    <xf numFmtId="0" fontId="4" fillId="5" borderId="11" xfId="0" applyFont="1" applyFill="1" applyBorder="1" applyAlignment="1">
      <alignment horizontal="center"/>
    </xf>
    <xf numFmtId="0" fontId="4" fillId="5" borderId="12" xfId="0" applyFont="1" applyFill="1" applyBorder="1" applyAlignment="1">
      <alignment horizontal="center"/>
    </xf>
    <xf numFmtId="0" fontId="4" fillId="5" borderId="11" xfId="0" applyFont="1" applyFill="1" applyBorder="1" applyAlignment="1">
      <alignment horizontal="center" wrapText="1"/>
    </xf>
    <xf numFmtId="0" fontId="4" fillId="5" borderId="15" xfId="0" applyFont="1" applyFill="1" applyBorder="1" applyAlignment="1">
      <alignment horizontal="center" wrapText="1"/>
    </xf>
    <xf numFmtId="0" fontId="4" fillId="5" borderId="12" xfId="0" applyFont="1" applyFill="1" applyBorder="1" applyAlignment="1">
      <alignment horizontal="center" wrapText="1"/>
    </xf>
    <xf numFmtId="0" fontId="9" fillId="0" borderId="14" xfId="0" applyFont="1" applyBorder="1" applyAlignment="1">
      <alignment horizontal="left" vertical="center" wrapText="1"/>
    </xf>
    <xf numFmtId="0" fontId="9" fillId="0" borderId="16" xfId="0" applyFont="1" applyBorder="1" applyAlignment="1">
      <alignment horizontal="left" vertical="center" wrapText="1"/>
    </xf>
    <xf numFmtId="11" fontId="0" fillId="4" borderId="14" xfId="0" quotePrefix="1" applyNumberFormat="1" applyFill="1" applyBorder="1" applyAlignment="1">
      <alignment horizontal="center"/>
    </xf>
    <xf numFmtId="11" fontId="0" fillId="4" borderId="21" xfId="0" quotePrefix="1" applyNumberFormat="1" applyFill="1" applyBorder="1" applyAlignment="1">
      <alignment horizontal="center"/>
    </xf>
    <xf numFmtId="11" fontId="0" fillId="4" borderId="16" xfId="0" quotePrefix="1" applyNumberFormat="1" applyFill="1" applyBorder="1" applyAlignment="1">
      <alignment horizontal="center"/>
    </xf>
    <xf numFmtId="11" fontId="0" fillId="0" borderId="14" xfId="0" quotePrefix="1" applyNumberFormat="1" applyBorder="1" applyAlignment="1">
      <alignment horizontal="center"/>
    </xf>
    <xf numFmtId="11" fontId="0" fillId="0" borderId="21" xfId="0" quotePrefix="1" applyNumberFormat="1" applyBorder="1" applyAlignment="1">
      <alignment horizontal="center"/>
    </xf>
    <xf numFmtId="11" fontId="0" fillId="0" borderId="16" xfId="0" quotePrefix="1" applyNumberFormat="1" applyBorder="1" applyAlignment="1">
      <alignment horizontal="center"/>
    </xf>
    <xf numFmtId="0" fontId="4" fillId="8" borderId="13" xfId="0" applyFont="1" applyFill="1" applyBorder="1" applyAlignment="1">
      <alignment horizontal="center" wrapText="1"/>
    </xf>
    <xf numFmtId="0" fontId="4" fillId="0" borderId="18" xfId="0" applyFont="1" applyBorder="1" applyAlignment="1">
      <alignment horizontal="center"/>
    </xf>
    <xf numFmtId="0" fontId="4" fillId="9" borderId="20" xfId="0" applyFont="1" applyFill="1" applyBorder="1" applyAlignment="1">
      <alignment horizontal="center"/>
    </xf>
    <xf numFmtId="0" fontId="4" fillId="9" borderId="18" xfId="0" applyFont="1" applyFill="1" applyBorder="1" applyAlignment="1">
      <alignment horizontal="center"/>
    </xf>
    <xf numFmtId="11" fontId="0" fillId="0" borderId="14" xfId="0" applyNumberFormat="1" applyBorder="1" applyAlignment="1">
      <alignment horizontal="center" vertical="center" wrapText="1"/>
    </xf>
    <xf numFmtId="11" fontId="0" fillId="0" borderId="21" xfId="0" applyNumberFormat="1" applyBorder="1" applyAlignment="1">
      <alignment horizontal="center" vertical="center" wrapText="1"/>
    </xf>
    <xf numFmtId="11" fontId="0" fillId="0" borderId="16" xfId="0" applyNumberFormat="1" applyBorder="1" applyAlignment="1">
      <alignment horizontal="center" vertical="center" wrapText="1"/>
    </xf>
  </cellXfs>
  <cellStyles count="5">
    <cellStyle name="20% - Accent1" xfId="3" builtinId="30"/>
    <cellStyle name="Comma" xfId="4" builtinId="3"/>
    <cellStyle name="Heading 1" xfId="1" builtinId="16"/>
    <cellStyle name="Input" xfId="2" builtinId="20"/>
    <cellStyle name="Normal" xfId="0" builtinId="0"/>
  </cellStyles>
  <dxfs count="3">
    <dxf>
      <numFmt numFmtId="2" formatCode="0.00"/>
    </dxf>
    <dxf>
      <numFmt numFmtId="166" formatCode="0.0"/>
    </dxf>
    <dxf>
      <numFmt numFmtId="3" formatCode="#,##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externalLink" Target="externalLinks/externalLink5.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9</xdr:row>
      <xdr:rowOff>0</xdr:rowOff>
    </xdr:from>
    <xdr:to>
      <xdr:col>6</xdr:col>
      <xdr:colOff>438150</xdr:colOff>
      <xdr:row>14</xdr:row>
      <xdr:rowOff>86409</xdr:rowOff>
    </xdr:to>
    <xdr:pic>
      <xdr:nvPicPr>
        <xdr:cNvPr id="2" name="Picture 1">
          <a:extLst>
            <a:ext uri="{FF2B5EF4-FFF2-40B4-BE49-F238E27FC236}">
              <a16:creationId xmlns:a16="http://schemas.microsoft.com/office/drawing/2014/main" id="{283B8AFA-3F09-474B-B221-E6BFB22A39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00350"/>
          <a:ext cx="3486150" cy="988109"/>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https://outlook.office.com/owa/wopi/files/25003ca6-06d1-499c-8e25-1a4a25c31fea@erg.com/AAMkADI1MDAzY2E2LTA2ZDEtNDk5Yy04ZTI1LTFhNGEyNWMzMWZlYQBGAAAAAADZxMl30W-dRKaIPwJR067pBwD6RkDbO3xUQYo187o4oP6jAAAAAAEMAAD6RkDbO3xUQYo187o4oP6jAADJEglIAAABEgAQAOyEEEx8GohBtyAQckYnsbs=_WC06aIlu3AgBAQAAAAA=/WOPIServiceId_FP_EXCHANGE_ORGID/WOPIUserId_937585f7-2f34-487f-bacb-f7bfbb065554/1,2-DCA_Laboratory%20Chem_Monte%20Carlo%20Sim_Releases_2024.04.25.xlsx" TargetMode="External"/><Relationship Id="rId2" Type="http://schemas.microsoft.com/office/2019/04/relationships/externalLinkLongPath" Target="https://outlook.office.com/owa/wopi/files/25003ca6-06d1-499c-8e25-1a4a25c31fea@erg.com/AAMkADI1MDAzY2E2LTA2ZDEtNDk5Yy04ZTI1LTFhNGEyNWMzMWZlYQBGAAAAAADZxMl30W-dRKaIPwJR067pBwD6RkDbO3xUQYo187o4oP6jAAAAAAEMAAD6RkDbO3xUQYo187o4oP6jAADJEglIAAABEgAQAOyEEEx8GohBtyAQckYnsbs=_WC06aIlu3AgBAQAAAAA=/WOPIServiceId_FP_EXCHANGE_ORGID/WOPIUserId_937585f7-2f34-487f-bacb-f7bfbb065554/1,2-DCA_Laboratory%20Chem_Monte%20Carlo%20Sim_Releases_2024.04.25.xlsx?CE46BCCA" TargetMode="External"/><Relationship Id="rId1" Type="http://schemas.openxmlformats.org/officeDocument/2006/relationships/externalLinkPath" Target="file:///\\CE46BCCA\1,2-DCA_Laboratory%20Chem_Monte%20Carlo%20Sim_Releases_2024.04.2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easternresearchgroup.sharepoint.com/CEB/ExistingChems/Work%20Plan%20Chemicals/DCM/Risk%20Evaluation/2018.03%20-%20TD14%20-%20Risk%20Evaluation/Current%20Drafts/Methylene%20Chloride%20Calcs_2018.11.16.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easternresearchgroup.sharepoint.com/CEB/ExistingChems/Work%20Plan%20Chemicals/PERC/Risk%20Evaluation/Engineering%20Assessment/Calculation%20Spreadsheets/PCE%20Exposure%20Data%20Summary_working.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easternresearchgroup.sharepoint.com/Users/MSpiezio/Desktop/2016/2016%20TRI%20Data%20for%2010%20Work%20Plan%20Chemicals_2017.08.06%20-%20Copy.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P:\CEB\ExistingChems\Work%20Plan%20Chemicals\2nd%20Batch\1,3-Butadiene\b-RiskEvaluation\Release%20Estimates\Release%20Models\Delivered%20to%20EPA\1,3-BD%20Use%20of%20Paints%20and%20Coatings_05.07.2024.xlsx" TargetMode="External"/><Relationship Id="rId1" Type="http://schemas.openxmlformats.org/officeDocument/2006/relationships/externalLinkPath" Target="/CEB/ExistingChems/Work%20Plan%20Chemicals/2nd%20Batch/1,3-Butadiene/b-RiskEvaluation/Release%20Estimates/Release%20Models/Delivered%20to%20EPA/1,3-BD%20Use%20of%20Paints%20and%20Coatings_05.07.2024.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https://usepa.sharepoint.com/sites/ChEIHTechTeam/ERG%20Documents/Chemical%20Specific%20Deliverables/2nd%20Batch/1,3-BD/Supplemental%20Files/1,3-Butadiene%20Wastewater%20Discharges%20from%20TRI_2016-2021.xlsx" TargetMode="External"/><Relationship Id="rId1" Type="http://schemas.openxmlformats.org/officeDocument/2006/relationships/externalLinkPath" Target="1,3-Butadiene%20Wastewater%20Discharges%20from%20TRI_2016-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Versions"/>
      <sheetName val="QC Sheet"/>
      <sheetName val="ReadMe"/>
      <sheetName val="Release Summary"/>
      <sheetName val="Release Point Summary"/>
      <sheetName val="Product Selector Data"/>
      <sheetName val="Release Parameters"/>
      <sheetName val="Release Calcs"/>
      <sheetName val="Release Results"/>
      <sheetName val="Scenario 1_Static"/>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ICS"/>
      <sheetName val="STEL Subset Corrected"/>
      <sheetName val=" TWA Subset Corrected"/>
      <sheetName val="1A-Adhesives"/>
      <sheetName val="1A-Paints and Coatings"/>
      <sheetName val="1A-PU Foam"/>
      <sheetName val="1 - Cold Cleaning"/>
      <sheetName val="1 - Adhes Rem"/>
      <sheetName val="1 - Spot Cleaning"/>
      <sheetName val="1 - Furniture Stripping"/>
      <sheetName val="2 - MFG"/>
      <sheetName val="MFG_8-hr_HSIA"/>
      <sheetName val="2 - Import"/>
      <sheetName val="2 - PROC-Rxn"/>
      <sheetName val="Proc-Rxn_HSIA"/>
      <sheetName val="2 - PROC-Form"/>
      <sheetName val="2 -Sign Manufacturing"/>
      <sheetName val="2 - Fabric Finishing"/>
      <sheetName val="2 - Laboratory"/>
      <sheetName val="2 - Plastic Mfg"/>
      <sheetName val="Plastics_HSIA"/>
      <sheetName val="2 - CTA Film"/>
      <sheetName val="2 - Printing"/>
      <sheetName val="2 - Pharm"/>
      <sheetName val="2 - Other Comm"/>
      <sheetName val="Strip-Automotive Refinish"/>
      <sheetName val="Strip-Art"/>
      <sheetName val="Strip-Aircraft"/>
      <sheetName val="Strip-Ship"/>
      <sheetName val="Summary 8-hr"/>
      <sheetName val="Summary 8-hr_Stripper"/>
      <sheetName val="Summary -Short Term"/>
      <sheetName val="1 - Spot Cleaning_PERC"/>
      <sheetName val="Cleaning Solvent"/>
      <sheetName val="Unknown"/>
      <sheetName val="Working Data Sheet"/>
      <sheetName val="Auto and Machine Repair"/>
      <sheetName val="Stripping-Not Incl"/>
      <sheetName val="Constants"/>
      <sheetName val="Version"/>
      <sheetName val="Data Extraction"/>
      <sheetName val="Source List from PF"/>
      <sheetName val="Facility Data"/>
      <sheetName val="Exposure Data"/>
      <sheetName val="Release Data"/>
      <sheetName val="Values"/>
      <sheetName val="Duplicates - Not Extracted"/>
      <sheetName val="NA"/>
      <sheetName val="Data comparis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C"/>
      <sheetName val="Summary"/>
      <sheetName val="Manufacture"/>
      <sheetName val="Formulation"/>
      <sheetName val="Open-Top Degreasing"/>
      <sheetName val="Closed-Loop Degreasing"/>
      <sheetName val="Cold Cleaning"/>
      <sheetName val="Degreasing (unspecified)"/>
      <sheetName val="Aerosol Degreasing"/>
      <sheetName val="Dry Cleaning"/>
      <sheetName val="Adhesive-Coatings"/>
      <sheetName val="Chemical Maskant"/>
      <sheetName val="MWF"/>
      <sheetName val="Wipe Cleaning"/>
      <sheetName val="Other Spot Cleaning"/>
      <sheetName val="Printing"/>
      <sheetName val="Photocopying"/>
      <sheetName val="Photographic Film"/>
      <sheetName val="Misc. Cleaning"/>
      <sheetName val="Constants"/>
      <sheetName val="Intermediate"/>
      <sheetName val="Other Cleaning"/>
      <sheetName val="Sources"/>
      <sheetName val="Version"/>
    </sheetNames>
    <sheetDataSet>
      <sheetData sheetId="0" refreshError="1"/>
      <sheetData sheetId="1" refreshError="1"/>
      <sheetData sheetId="2" refreshError="1"/>
      <sheetData sheetId="3" refreshError="1"/>
      <sheetData sheetId="4"/>
      <sheetData sheetId="5"/>
      <sheetData sheetId="6"/>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RI Table 1_2016v15"/>
      <sheetName val="TRI Table 3a_2015v15"/>
      <sheetName val="TRI Table 3b_2015v15"/>
      <sheetName val="Table 2"/>
      <sheetName val="Table 1_Scoping"/>
      <sheetName val="Chemicals"/>
      <sheetName val="2012 NAICS"/>
    </sheetNames>
    <sheetDataSet>
      <sheetData sheetId="0"/>
      <sheetData sheetId="1" refreshError="1"/>
      <sheetData sheetId="2" refreshError="1"/>
      <sheetData sheetId="3" refreshError="1"/>
      <sheetData sheetId="4"/>
      <sheetData sheetId="5" refreshError="1"/>
      <sheetData sheetId="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QC Certification"/>
      <sheetName val="README"/>
      <sheetName val="Release Parameters"/>
      <sheetName val="Release Calcs"/>
      <sheetName val="Release Results"/>
      <sheetName val="Static Results - No Control RP4"/>
      <sheetName val="Static Results - Controls RP4"/>
    </sheetNames>
    <sheetDataSet>
      <sheetData sheetId="0" refreshError="1"/>
      <sheetData sheetId="1" refreshError="1"/>
      <sheetData sheetId="2"/>
      <sheetData sheetId="3"/>
      <sheetData sheetId="4" refreshError="1"/>
      <sheetData sheetId="5" refreshError="1"/>
      <sheetData sheetId="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w Annual DMR Data_10.12"/>
      <sheetName val="90%"/>
      <sheetName val="Cover Page"/>
      <sheetName val="ReadMe"/>
      <sheetName val="Summary"/>
      <sheetName val="All Data"/>
      <sheetName val="2012"/>
      <sheetName val="2013"/>
      <sheetName val="2014"/>
      <sheetName val="2015"/>
      <sheetName val="2016"/>
      <sheetName val="2017"/>
      <sheetName val="2018"/>
      <sheetName val="2019"/>
      <sheetName val="Instructions"/>
      <sheetName val="DMR_2019"/>
      <sheetName val="Overall Release Summary"/>
      <sheetName val="Facility Summary"/>
      <sheetName val="Discharge Summary"/>
      <sheetName val="Mfg Sites"/>
      <sheetName val="Logic Check"/>
      <sheetName val="Sheet3"/>
      <sheetName val="Raw TRI Data"/>
      <sheetName val="OES-Direct"/>
      <sheetName val="OES-Indirect POTW"/>
      <sheetName val="OES-Indirect WWT"/>
      <sheetName val="OES Summary"/>
      <sheetName val="TRI-DMR Overlap"/>
      <sheetName val="1,2-DCA_OES"/>
      <sheetName val="SIC to 2002 NAICS"/>
      <sheetName val="2002 to 2007 NAICS"/>
      <sheetName val="2007 to 2012 NAICS"/>
      <sheetName val="2012 to 2017 NAICS"/>
      <sheetName val="TRI NAICS Crosswalk"/>
      <sheetName val="Environmental Water Rele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DBC28-BED5-4D26-A2E2-8A697C83C412}">
  <dimension ref="B2:E7"/>
  <sheetViews>
    <sheetView tabSelected="1" workbookViewId="0"/>
  </sheetViews>
  <sheetFormatPr defaultColWidth="8.7109375" defaultRowHeight="15" x14ac:dyDescent="0.25"/>
  <cols>
    <col min="1" max="16384" width="8.7109375" style="2"/>
  </cols>
  <sheetData>
    <row r="2" spans="2:5" ht="18.75" x14ac:dyDescent="0.3">
      <c r="B2" s="121" t="s">
        <v>0</v>
      </c>
    </row>
    <row r="3" spans="2:5" ht="18.75" x14ac:dyDescent="0.3">
      <c r="B3" s="131" t="s">
        <v>288</v>
      </c>
      <c r="C3" s="132"/>
      <c r="D3" s="132"/>
      <c r="E3" s="132"/>
    </row>
    <row r="4" spans="2:5" ht="15.75" x14ac:dyDescent="0.25">
      <c r="B4" s="122"/>
    </row>
    <row r="5" spans="2:5" ht="22.5" x14ac:dyDescent="0.3">
      <c r="B5" s="123" t="s">
        <v>282</v>
      </c>
    </row>
    <row r="7" spans="2:5" ht="20.25" x14ac:dyDescent="0.25">
      <c r="B7" s="124" t="s">
        <v>1</v>
      </c>
    </row>
  </sheetData>
  <sheetProtection sheet="1" objects="1" scenarios="1" formatCells="0" formatColumns="0" formatRows="0"/>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499984740745262"/>
  </sheetPr>
  <dimension ref="B2:C17"/>
  <sheetViews>
    <sheetView workbookViewId="0">
      <selection activeCell="B1" sqref="A1:B1"/>
    </sheetView>
  </sheetViews>
  <sheetFormatPr defaultColWidth="8.7109375" defaultRowHeight="15" x14ac:dyDescent="0.25"/>
  <cols>
    <col min="1" max="1" width="3.28515625" style="2" customWidth="1"/>
    <col min="2" max="2" width="36.7109375" style="2" customWidth="1"/>
    <col min="3" max="3" width="108.7109375" style="2" customWidth="1"/>
    <col min="4" max="16384" width="8.7109375" style="2"/>
  </cols>
  <sheetData>
    <row r="2" spans="2:3" ht="21" x14ac:dyDescent="0.35">
      <c r="B2" s="1" t="s">
        <v>2</v>
      </c>
    </row>
    <row r="4" spans="2:3" ht="24" thickBot="1" x14ac:dyDescent="0.4">
      <c r="B4" s="136" t="s">
        <v>3</v>
      </c>
      <c r="C4" s="136"/>
    </row>
    <row r="5" spans="2:3" ht="21" thickTop="1" thickBot="1" x14ac:dyDescent="0.35">
      <c r="B5" s="3" t="s">
        <v>4</v>
      </c>
      <c r="C5" s="4" t="s">
        <v>5</v>
      </c>
    </row>
    <row r="6" spans="2:3" ht="15.75" thickTop="1" x14ac:dyDescent="0.25">
      <c r="B6" s="5" t="s">
        <v>6</v>
      </c>
      <c r="C6" s="6" t="s">
        <v>7</v>
      </c>
    </row>
    <row r="7" spans="2:3" ht="60" x14ac:dyDescent="0.25">
      <c r="B7" s="7" t="s">
        <v>8</v>
      </c>
      <c r="C7" s="8" t="s">
        <v>9</v>
      </c>
    </row>
    <row r="8" spans="2:3" ht="45.75" thickBot="1" x14ac:dyDescent="0.3">
      <c r="B8" s="9" t="s">
        <v>10</v>
      </c>
      <c r="C8" s="8" t="s">
        <v>11</v>
      </c>
    </row>
    <row r="9" spans="2:3" ht="30.75" thickBot="1" x14ac:dyDescent="0.3">
      <c r="B9" s="9" t="s">
        <v>12</v>
      </c>
      <c r="C9" s="10" t="s">
        <v>13</v>
      </c>
    </row>
    <row r="10" spans="2:3" ht="30.75" thickBot="1" x14ac:dyDescent="0.3">
      <c r="B10" s="9" t="s">
        <v>14</v>
      </c>
      <c r="C10" s="10" t="s">
        <v>15</v>
      </c>
    </row>
    <row r="12" spans="2:3" x14ac:dyDescent="0.25">
      <c r="B12" s="137" t="s">
        <v>16</v>
      </c>
      <c r="C12" s="137"/>
    </row>
    <row r="13" spans="2:3" ht="103.15" customHeight="1" x14ac:dyDescent="0.25">
      <c r="B13" s="138" t="s">
        <v>17</v>
      </c>
      <c r="C13" s="138"/>
    </row>
    <row r="14" spans="2:3" ht="51" customHeight="1" x14ac:dyDescent="0.25">
      <c r="B14" s="135" t="s">
        <v>18</v>
      </c>
      <c r="C14" s="135"/>
    </row>
    <row r="15" spans="2:3" ht="28.9" customHeight="1" x14ac:dyDescent="0.25">
      <c r="B15" s="135" t="s">
        <v>19</v>
      </c>
      <c r="C15" s="135"/>
    </row>
    <row r="16" spans="2:3" ht="48" customHeight="1" x14ac:dyDescent="0.25">
      <c r="B16" s="133" t="s">
        <v>20</v>
      </c>
      <c r="C16" s="134"/>
    </row>
    <row r="17" spans="2:3" ht="48.6" customHeight="1" x14ac:dyDescent="0.25">
      <c r="B17" s="135" t="s">
        <v>21</v>
      </c>
      <c r="C17" s="135"/>
    </row>
  </sheetData>
  <sheetProtection sheet="1" objects="1" scenarios="1" formatCells="0" formatColumns="0" formatRows="0"/>
  <mergeCells count="7">
    <mergeCell ref="B16:C16"/>
    <mergeCell ref="B17:C17"/>
    <mergeCell ref="B4:C4"/>
    <mergeCell ref="B12:C12"/>
    <mergeCell ref="B13:C13"/>
    <mergeCell ref="B14:C14"/>
    <mergeCell ref="B15:C1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BF333-0C1B-4AFF-AC14-77570C26FDD1}">
  <sheetPr>
    <tabColor theme="9"/>
  </sheetPr>
  <dimension ref="B2:P355"/>
  <sheetViews>
    <sheetView zoomScale="80" zoomScaleNormal="80" workbookViewId="0">
      <selection activeCell="C6" sqref="C6"/>
    </sheetView>
  </sheetViews>
  <sheetFormatPr defaultColWidth="8.7109375" defaultRowHeight="15" x14ac:dyDescent="0.25"/>
  <cols>
    <col min="1" max="1" width="1.28515625" style="2" customWidth="1"/>
    <col min="2" max="2" width="40" style="2" customWidth="1"/>
    <col min="3" max="3" width="16.7109375" style="18" customWidth="1"/>
    <col min="4" max="4" width="15.7109375" style="2" customWidth="1"/>
    <col min="5" max="5" width="20.7109375" style="2" customWidth="1"/>
    <col min="6" max="6" width="23.28515625" style="2" customWidth="1"/>
    <col min="7" max="9" width="11" style="2" customWidth="1"/>
    <col min="10" max="10" width="14.5703125" style="2" customWidth="1"/>
    <col min="11" max="11" width="13.28515625" style="2" customWidth="1"/>
    <col min="12" max="12" width="20" style="2" customWidth="1"/>
    <col min="13" max="13" width="87.7109375" style="2" customWidth="1"/>
    <col min="14" max="14" width="8.7109375" style="2"/>
    <col min="15" max="15" width="8.42578125" style="2" customWidth="1"/>
    <col min="16" max="16" width="12.7109375" style="2" customWidth="1"/>
    <col min="17" max="16384" width="8.7109375" style="2"/>
  </cols>
  <sheetData>
    <row r="2" spans="2:16" x14ac:dyDescent="0.25">
      <c r="B2" s="12" t="s">
        <v>22</v>
      </c>
      <c r="C2" s="13" t="s">
        <v>23</v>
      </c>
    </row>
    <row r="4" spans="2:16" s="14" customFormat="1" x14ac:dyDescent="0.25">
      <c r="B4" s="148" t="s">
        <v>24</v>
      </c>
      <c r="C4" s="146" t="s">
        <v>25</v>
      </c>
      <c r="D4" s="149" t="s">
        <v>26</v>
      </c>
      <c r="E4" s="150" t="s">
        <v>27</v>
      </c>
      <c r="F4" s="151"/>
      <c r="G4" s="152" t="s">
        <v>28</v>
      </c>
      <c r="H4" s="153"/>
      <c r="I4" s="154"/>
      <c r="J4" s="149" t="s">
        <v>29</v>
      </c>
      <c r="K4" s="129"/>
      <c r="L4" s="146" t="s">
        <v>30</v>
      </c>
      <c r="M4" s="146" t="s">
        <v>31</v>
      </c>
    </row>
    <row r="5" spans="2:16" s="14" customFormat="1" ht="54.6" customHeight="1" x14ac:dyDescent="0.25">
      <c r="B5" s="148"/>
      <c r="C5" s="147"/>
      <c r="D5" s="149"/>
      <c r="E5" s="130" t="s">
        <v>32</v>
      </c>
      <c r="F5" s="130" t="s">
        <v>33</v>
      </c>
      <c r="G5" s="130" t="s">
        <v>34</v>
      </c>
      <c r="H5" s="130" t="s">
        <v>35</v>
      </c>
      <c r="I5" s="130" t="s">
        <v>36</v>
      </c>
      <c r="J5" s="149"/>
      <c r="K5" s="15" t="s">
        <v>37</v>
      </c>
      <c r="L5" s="147"/>
      <c r="M5" s="147"/>
      <c r="P5" s="16" t="s">
        <v>38</v>
      </c>
    </row>
    <row r="6" spans="2:16" ht="45" x14ac:dyDescent="0.25">
      <c r="B6" s="59" t="s">
        <v>39</v>
      </c>
      <c r="C6" s="80" t="s">
        <v>40</v>
      </c>
      <c r="D6" s="80" t="s">
        <v>41</v>
      </c>
      <c r="E6" s="92">
        <v>0.24</v>
      </c>
      <c r="F6" s="92" t="s">
        <v>42</v>
      </c>
      <c r="G6" s="92">
        <v>1E-3</v>
      </c>
      <c r="H6" s="125">
        <v>0.24</v>
      </c>
      <c r="I6" s="125" t="s">
        <v>43</v>
      </c>
      <c r="J6" s="125" t="s">
        <v>44</v>
      </c>
      <c r="K6" s="126">
        <v>0.24</v>
      </c>
      <c r="L6" s="125">
        <f t="shared" ref="L6:L13" si="0">IF($C$2=$P$6,K6,E6)</f>
        <v>0.24</v>
      </c>
      <c r="M6" s="127" t="s">
        <v>283</v>
      </c>
      <c r="P6" s="17" t="s">
        <v>23</v>
      </c>
    </row>
    <row r="7" spans="2:16" ht="77.45" customHeight="1" x14ac:dyDescent="0.25">
      <c r="B7" s="59" t="s">
        <v>45</v>
      </c>
      <c r="C7" s="93" t="s">
        <v>46</v>
      </c>
      <c r="D7" s="80" t="s">
        <v>47</v>
      </c>
      <c r="E7" s="94">
        <v>260</v>
      </c>
      <c r="F7" s="92" t="s">
        <v>36</v>
      </c>
      <c r="G7" s="94">
        <v>49</v>
      </c>
      <c r="H7" s="94">
        <v>366</v>
      </c>
      <c r="I7" s="92">
        <v>260</v>
      </c>
      <c r="J7" s="92" t="s">
        <v>48</v>
      </c>
      <c r="K7" s="92">
        <v>260</v>
      </c>
      <c r="L7" s="92">
        <f t="shared" si="0"/>
        <v>260</v>
      </c>
      <c r="M7" s="88" t="s">
        <v>49</v>
      </c>
      <c r="P7" s="17" t="s">
        <v>50</v>
      </c>
    </row>
    <row r="8" spans="2:16" ht="115.9" customHeight="1" x14ac:dyDescent="0.35">
      <c r="B8" s="59" t="s">
        <v>51</v>
      </c>
      <c r="C8" s="85" t="s">
        <v>52</v>
      </c>
      <c r="D8" s="80" t="s">
        <v>53</v>
      </c>
      <c r="E8" s="95">
        <v>13500</v>
      </c>
      <c r="F8" s="92" t="s">
        <v>36</v>
      </c>
      <c r="G8" s="95">
        <v>1000</v>
      </c>
      <c r="H8" s="95">
        <v>1000000</v>
      </c>
      <c r="I8" s="95">
        <v>13500</v>
      </c>
      <c r="J8" s="92" t="s">
        <v>48</v>
      </c>
      <c r="K8" s="92">
        <v>13500</v>
      </c>
      <c r="L8" s="92">
        <f t="shared" si="0"/>
        <v>13500</v>
      </c>
      <c r="M8" s="88" t="s">
        <v>54</v>
      </c>
      <c r="P8" s="17"/>
    </row>
    <row r="9" spans="2:16" ht="123" customHeight="1" x14ac:dyDescent="0.25">
      <c r="B9" s="59" t="s">
        <v>55</v>
      </c>
      <c r="C9" s="80" t="s">
        <v>56</v>
      </c>
      <c r="D9" s="80" t="s">
        <v>57</v>
      </c>
      <c r="E9" s="96">
        <v>3547092.3334000004</v>
      </c>
      <c r="F9" s="92" t="s">
        <v>42</v>
      </c>
      <c r="G9" s="96">
        <f>CONVERT(339000,"lbm","kg")</f>
        <v>153767.81343000001</v>
      </c>
      <c r="H9" s="96">
        <f>CONVERT(7820000,"lbm","kg")</f>
        <v>3547092.3334000004</v>
      </c>
      <c r="I9" s="92" t="s">
        <v>58</v>
      </c>
      <c r="J9" s="92" t="s">
        <v>44</v>
      </c>
      <c r="K9" s="117">
        <v>3547092.3334000004</v>
      </c>
      <c r="L9" s="117">
        <f t="shared" si="0"/>
        <v>3547092.3334000004</v>
      </c>
      <c r="M9" s="118" t="s">
        <v>285</v>
      </c>
    </row>
    <row r="10" spans="2:16" ht="30" x14ac:dyDescent="0.25">
      <c r="B10" s="59" t="s">
        <v>59</v>
      </c>
      <c r="C10" s="80" t="s">
        <v>60</v>
      </c>
      <c r="D10" s="80" t="s">
        <v>61</v>
      </c>
      <c r="E10" s="94">
        <v>0.5</v>
      </c>
      <c r="F10" s="92" t="s">
        <v>36</v>
      </c>
      <c r="G10" s="94">
        <v>0.5</v>
      </c>
      <c r="H10" s="94">
        <v>1.45</v>
      </c>
      <c r="I10" s="92">
        <v>0.5</v>
      </c>
      <c r="J10" s="92" t="s">
        <v>48</v>
      </c>
      <c r="K10" s="92">
        <v>0.5</v>
      </c>
      <c r="L10" s="92">
        <f t="shared" si="0"/>
        <v>0.5</v>
      </c>
      <c r="M10" s="88" t="s">
        <v>62</v>
      </c>
    </row>
    <row r="11" spans="2:16" ht="75" x14ac:dyDescent="0.25">
      <c r="B11" s="59" t="s">
        <v>63</v>
      </c>
      <c r="C11" s="80" t="s">
        <v>64</v>
      </c>
      <c r="D11" s="80" t="s">
        <v>65</v>
      </c>
      <c r="E11" s="94">
        <v>55</v>
      </c>
      <c r="F11" s="92" t="s">
        <v>36</v>
      </c>
      <c r="G11" s="94">
        <v>20</v>
      </c>
      <c r="H11" s="94">
        <v>100</v>
      </c>
      <c r="I11" s="92">
        <v>55</v>
      </c>
      <c r="J11" s="92" t="s">
        <v>48</v>
      </c>
      <c r="K11" s="92">
        <v>55</v>
      </c>
      <c r="L11" s="92">
        <f t="shared" si="0"/>
        <v>55</v>
      </c>
      <c r="M11" s="88" t="s">
        <v>284</v>
      </c>
    </row>
    <row r="12" spans="2:16" ht="17.25" x14ac:dyDescent="0.25">
      <c r="B12" s="140" t="s">
        <v>66</v>
      </c>
      <c r="C12" s="142" t="s">
        <v>67</v>
      </c>
      <c r="D12" s="80" t="s">
        <v>68</v>
      </c>
      <c r="E12" s="94">
        <v>10</v>
      </c>
      <c r="F12" s="92" t="s">
        <v>69</v>
      </c>
      <c r="G12" s="94">
        <v>1.3</v>
      </c>
      <c r="H12" s="94">
        <v>202.2</v>
      </c>
      <c r="I12" s="92" t="s">
        <v>58</v>
      </c>
      <c r="J12" s="92" t="s">
        <v>70</v>
      </c>
      <c r="K12" s="92">
        <v>10</v>
      </c>
      <c r="L12" s="92">
        <f t="shared" si="0"/>
        <v>10</v>
      </c>
      <c r="M12" s="144" t="s">
        <v>71</v>
      </c>
    </row>
    <row r="13" spans="2:16" ht="17.25" x14ac:dyDescent="0.25">
      <c r="B13" s="141"/>
      <c r="C13" s="143"/>
      <c r="D13" s="80" t="s">
        <v>72</v>
      </c>
      <c r="E13" s="94" cm="1">
        <f t="array" ref="E13">E12*ft_cm*60</f>
        <v>19.686</v>
      </c>
      <c r="F13" s="92" t="s">
        <v>69</v>
      </c>
      <c r="G13" s="97" cm="1">
        <f t="array" ref="G13">G12*ft_cm*60</f>
        <v>2.55918</v>
      </c>
      <c r="H13" s="97" cm="1">
        <f t="array" ref="H13">H12*ft_cm*60</f>
        <v>398.05091999999996</v>
      </c>
      <c r="I13" s="92" t="s">
        <v>58</v>
      </c>
      <c r="J13" s="92" t="s">
        <v>70</v>
      </c>
      <c r="K13" s="92">
        <v>19.686</v>
      </c>
      <c r="L13" s="92">
        <f t="shared" si="0"/>
        <v>19.686</v>
      </c>
      <c r="M13" s="145"/>
    </row>
    <row r="14" spans="2:16" ht="30" x14ac:dyDescent="0.25">
      <c r="B14" s="128" t="s">
        <v>73</v>
      </c>
      <c r="C14" s="80" t="s">
        <v>74</v>
      </c>
      <c r="D14" s="80" t="s">
        <v>41</v>
      </c>
      <c r="E14" s="98">
        <v>3.0000000000000001E-3</v>
      </c>
      <c r="F14" s="94" t="s">
        <v>36</v>
      </c>
      <c r="G14" s="94">
        <v>2.9999999999999997E-4</v>
      </c>
      <c r="H14" s="94">
        <v>6.0000000000000001E-3</v>
      </c>
      <c r="I14" s="92">
        <v>3.0000000000000001E-3</v>
      </c>
      <c r="J14" s="92" t="s">
        <v>48</v>
      </c>
      <c r="K14" s="92">
        <v>3.0000000000000001E-3</v>
      </c>
      <c r="L14" s="99">
        <f>IF($C$2=$P$6, K14, E14)</f>
        <v>3.0000000000000001E-3</v>
      </c>
      <c r="M14" s="88" t="s">
        <v>75</v>
      </c>
    </row>
    <row r="16" spans="2:16" ht="14.45" customHeight="1" x14ac:dyDescent="0.25">
      <c r="B16" s="19" t="s">
        <v>76</v>
      </c>
      <c r="C16" s="20" t="s">
        <v>25</v>
      </c>
      <c r="D16" s="19" t="s">
        <v>32</v>
      </c>
      <c r="E16" s="19" t="s">
        <v>26</v>
      </c>
      <c r="F16" s="21" t="s">
        <v>31</v>
      </c>
    </row>
    <row r="17" spans="2:6" ht="46.15" customHeight="1" x14ac:dyDescent="0.35">
      <c r="B17" s="111" t="s">
        <v>77</v>
      </c>
      <c r="C17" s="112" t="s">
        <v>78</v>
      </c>
      <c r="D17" s="114">
        <v>905620</v>
      </c>
      <c r="E17" s="113" t="s">
        <v>79</v>
      </c>
      <c r="F17" s="115" t="s">
        <v>80</v>
      </c>
    </row>
    <row r="18" spans="2:6" ht="45" x14ac:dyDescent="0.25">
      <c r="B18" s="128" t="s">
        <v>81</v>
      </c>
      <c r="C18" s="80" t="s">
        <v>82</v>
      </c>
      <c r="D18" s="55">
        <v>60</v>
      </c>
      <c r="E18" s="55" t="s">
        <v>83</v>
      </c>
      <c r="F18" s="88" t="s">
        <v>84</v>
      </c>
    </row>
    <row r="19" spans="2:6" ht="33" customHeight="1" x14ac:dyDescent="0.25">
      <c r="B19" s="128" t="s">
        <v>85</v>
      </c>
      <c r="C19" s="80" t="s">
        <v>86</v>
      </c>
      <c r="D19" s="82">
        <v>5.08</v>
      </c>
      <c r="E19" s="12" t="s">
        <v>87</v>
      </c>
      <c r="F19" s="81" t="s">
        <v>88</v>
      </c>
    </row>
    <row r="20" spans="2:6" ht="33" customHeight="1" x14ac:dyDescent="0.25">
      <c r="B20" s="128" t="s">
        <v>89</v>
      </c>
      <c r="C20" s="80" t="s">
        <v>90</v>
      </c>
      <c r="D20" s="83">
        <v>92</v>
      </c>
      <c r="E20" s="12" t="s">
        <v>87</v>
      </c>
      <c r="F20" s="81" t="s">
        <v>91</v>
      </c>
    </row>
    <row r="21" spans="2:6" ht="46.9" customHeight="1" x14ac:dyDescent="0.25">
      <c r="B21" s="128" t="s">
        <v>92</v>
      </c>
      <c r="C21" s="80" t="s">
        <v>93</v>
      </c>
      <c r="D21" s="83">
        <v>4</v>
      </c>
      <c r="E21" s="12" t="s">
        <v>94</v>
      </c>
      <c r="F21" s="88" t="s">
        <v>95</v>
      </c>
    </row>
    <row r="22" spans="2:6" ht="46.9" customHeight="1" x14ac:dyDescent="0.25">
      <c r="B22" s="128" t="s">
        <v>96</v>
      </c>
      <c r="C22" s="80" t="s">
        <v>97</v>
      </c>
      <c r="D22" s="83">
        <v>8</v>
      </c>
      <c r="E22" s="12" t="s">
        <v>94</v>
      </c>
      <c r="F22" s="88" t="s">
        <v>98</v>
      </c>
    </row>
    <row r="23" spans="2:6" x14ac:dyDescent="0.25">
      <c r="B23" s="128" t="s">
        <v>99</v>
      </c>
      <c r="C23" s="80" t="s">
        <v>100</v>
      </c>
      <c r="D23" s="84">
        <v>1</v>
      </c>
      <c r="E23" s="85" t="s">
        <v>101</v>
      </c>
      <c r="F23" s="86"/>
    </row>
    <row r="24" spans="2:6" x14ac:dyDescent="0.25">
      <c r="B24" s="128" t="s">
        <v>102</v>
      </c>
      <c r="C24" s="80" t="s">
        <v>103</v>
      </c>
      <c r="D24" s="84">
        <v>298</v>
      </c>
      <c r="E24" s="85" t="s">
        <v>104</v>
      </c>
      <c r="F24" s="86"/>
    </row>
    <row r="25" spans="2:6" ht="30" x14ac:dyDescent="0.25">
      <c r="B25" s="128" t="s">
        <v>105</v>
      </c>
      <c r="C25" s="85" t="s">
        <v>106</v>
      </c>
      <c r="D25" s="44">
        <v>2110</v>
      </c>
      <c r="E25" s="85" t="s">
        <v>107</v>
      </c>
      <c r="F25" s="11" t="s">
        <v>108</v>
      </c>
    </row>
    <row r="26" spans="2:6" ht="30" x14ac:dyDescent="0.25">
      <c r="B26" s="128" t="s">
        <v>109</v>
      </c>
      <c r="C26" s="80" t="s">
        <v>110</v>
      </c>
      <c r="D26" s="85">
        <v>54.09</v>
      </c>
      <c r="E26" s="85" t="s">
        <v>111</v>
      </c>
      <c r="F26" s="11" t="s">
        <v>108</v>
      </c>
    </row>
    <row r="27" spans="2:6" x14ac:dyDescent="0.25">
      <c r="B27" s="128" t="s">
        <v>112</v>
      </c>
      <c r="C27" s="80" t="s">
        <v>113</v>
      </c>
      <c r="D27" s="87">
        <v>82.05</v>
      </c>
      <c r="E27" s="85" t="s">
        <v>114</v>
      </c>
      <c r="F27" s="88"/>
    </row>
    <row r="28" spans="2:6" ht="30" x14ac:dyDescent="0.25">
      <c r="B28" s="128" t="s">
        <v>286</v>
      </c>
      <c r="C28" s="80" t="s">
        <v>115</v>
      </c>
      <c r="D28" s="89">
        <v>0.6149</v>
      </c>
      <c r="E28" s="85" t="s">
        <v>116</v>
      </c>
      <c r="F28" s="11" t="s">
        <v>108</v>
      </c>
    </row>
    <row r="29" spans="2:6" x14ac:dyDescent="0.25">
      <c r="B29" s="128" t="s">
        <v>117</v>
      </c>
      <c r="C29" s="80" t="s">
        <v>118</v>
      </c>
      <c r="D29" s="87">
        <v>3.79</v>
      </c>
      <c r="E29" s="85" t="s">
        <v>119</v>
      </c>
      <c r="F29" s="88" t="s">
        <v>120</v>
      </c>
    </row>
    <row r="30" spans="2:6" x14ac:dyDescent="0.25">
      <c r="B30" s="128" t="s">
        <v>121</v>
      </c>
      <c r="C30" s="80" t="s">
        <v>122</v>
      </c>
      <c r="D30" s="71">
        <v>3600</v>
      </c>
      <c r="E30" s="85" t="s">
        <v>123</v>
      </c>
      <c r="F30" s="88" t="s">
        <v>120</v>
      </c>
    </row>
    <row r="31" spans="2:6" x14ac:dyDescent="0.25">
      <c r="B31" s="128" t="s">
        <v>124</v>
      </c>
      <c r="C31" s="80" t="s">
        <v>125</v>
      </c>
      <c r="D31" s="90">
        <v>1E-3</v>
      </c>
      <c r="E31" s="85" t="s">
        <v>126</v>
      </c>
      <c r="F31" s="88" t="s">
        <v>120</v>
      </c>
    </row>
    <row r="32" spans="2:6" x14ac:dyDescent="0.25">
      <c r="B32" s="128" t="s">
        <v>127</v>
      </c>
      <c r="C32" s="80" t="s">
        <v>128</v>
      </c>
      <c r="D32" s="91">
        <v>3.2809999999999999E-2</v>
      </c>
      <c r="E32" s="85" t="s">
        <v>129</v>
      </c>
      <c r="F32" s="88" t="s">
        <v>120</v>
      </c>
    </row>
    <row r="33" spans="2:6" ht="44.25" customHeight="1" x14ac:dyDescent="0.25">
      <c r="B33" s="128" t="s">
        <v>287</v>
      </c>
      <c r="C33" s="80" t="s">
        <v>130</v>
      </c>
      <c r="D33" s="87">
        <v>0.02</v>
      </c>
      <c r="E33" s="85" t="s">
        <v>41</v>
      </c>
      <c r="F33" s="55" t="s">
        <v>91</v>
      </c>
    </row>
    <row r="36" spans="2:6" ht="36" customHeight="1" x14ac:dyDescent="0.25">
      <c r="B36" s="139" t="s">
        <v>131</v>
      </c>
      <c r="C36" s="139"/>
      <c r="D36" s="139"/>
    </row>
    <row r="37" spans="2:6" ht="30" x14ac:dyDescent="0.25">
      <c r="B37" s="73" t="s">
        <v>132</v>
      </c>
      <c r="C37" s="74" t="s">
        <v>133</v>
      </c>
      <c r="D37" s="75" t="s">
        <v>134</v>
      </c>
    </row>
    <row r="38" spans="2:6" x14ac:dyDescent="0.25">
      <c r="B38" s="73">
        <v>49</v>
      </c>
      <c r="C38" s="102">
        <v>0</v>
      </c>
      <c r="D38" s="79">
        <f>SUM(C38:C355)</f>
        <v>0.99999999999999967</v>
      </c>
    </row>
    <row r="39" spans="2:6" x14ac:dyDescent="0.25">
      <c r="B39" s="12">
        <v>50</v>
      </c>
      <c r="C39" s="78">
        <f>IF(B39&lt;$I$7,2*(B39-$G$7)/(($H$7-$G$7)*($I$7-$G$7)),IF(B39=$I$7,2/($H$7-$G$7),2*($H$7-B39)/(($H$7-$G$7)*($H$7-$I$7))))</f>
        <v>2.9901176611299655E-5</v>
      </c>
      <c r="D39" s="12"/>
    </row>
    <row r="40" spans="2:6" x14ac:dyDescent="0.25">
      <c r="B40" s="12">
        <f>B39+1</f>
        <v>51</v>
      </c>
      <c r="C40" s="78">
        <f t="shared" ref="C40:C103" si="1">IF(B40&lt;$I$7,2*(B40-$G$7)/(($H$7-$G$7)*($I$7-$G$7)),IF(B40=$I$7,2/($H$7-$G$7),2*($H$7-B40)/(($H$7-$G$7)*($H$7-$I$7))))</f>
        <v>5.980235322259931E-5</v>
      </c>
      <c r="D40" s="12"/>
    </row>
    <row r="41" spans="2:6" x14ac:dyDescent="0.25">
      <c r="B41" s="12">
        <f t="shared" ref="B41:B104" si="2">B40+1</f>
        <v>52</v>
      </c>
      <c r="C41" s="78">
        <f t="shared" si="1"/>
        <v>8.9703529833898968E-5</v>
      </c>
      <c r="D41" s="12"/>
    </row>
    <row r="42" spans="2:6" x14ac:dyDescent="0.25">
      <c r="B42" s="12">
        <f t="shared" si="2"/>
        <v>53</v>
      </c>
      <c r="C42" s="78">
        <f t="shared" si="1"/>
        <v>1.1960470644519862E-4</v>
      </c>
      <c r="D42" s="12"/>
    </row>
    <row r="43" spans="2:6" x14ac:dyDescent="0.25">
      <c r="B43" s="12">
        <f t="shared" si="2"/>
        <v>54</v>
      </c>
      <c r="C43" s="78">
        <f t="shared" si="1"/>
        <v>1.4950588305649828E-4</v>
      </c>
      <c r="D43" s="12"/>
    </row>
    <row r="44" spans="2:6" x14ac:dyDescent="0.25">
      <c r="B44" s="12">
        <f t="shared" si="2"/>
        <v>55</v>
      </c>
      <c r="C44" s="78">
        <f t="shared" si="1"/>
        <v>1.7940705966779794E-4</v>
      </c>
      <c r="D44" s="12"/>
    </row>
    <row r="45" spans="2:6" x14ac:dyDescent="0.25">
      <c r="B45" s="12">
        <f t="shared" si="2"/>
        <v>56</v>
      </c>
      <c r="C45" s="78">
        <f t="shared" si="1"/>
        <v>2.0930823627909759E-4</v>
      </c>
      <c r="D45" s="12"/>
    </row>
    <row r="46" spans="2:6" x14ac:dyDescent="0.25">
      <c r="B46" s="12">
        <f t="shared" si="2"/>
        <v>57</v>
      </c>
      <c r="C46" s="78">
        <f t="shared" si="1"/>
        <v>2.3920941289039724E-4</v>
      </c>
      <c r="D46" s="12"/>
    </row>
    <row r="47" spans="2:6" x14ac:dyDescent="0.25">
      <c r="B47" s="12">
        <f t="shared" si="2"/>
        <v>58</v>
      </c>
      <c r="C47" s="78">
        <f t="shared" si="1"/>
        <v>2.6911058950169689E-4</v>
      </c>
      <c r="D47" s="12"/>
    </row>
    <row r="48" spans="2:6" x14ac:dyDescent="0.25">
      <c r="B48" s="12">
        <f t="shared" si="2"/>
        <v>59</v>
      </c>
      <c r="C48" s="78">
        <f t="shared" si="1"/>
        <v>2.9901176611299657E-4</v>
      </c>
      <c r="D48" s="12"/>
    </row>
    <row r="49" spans="2:4" x14ac:dyDescent="0.25">
      <c r="B49" s="12">
        <f t="shared" si="2"/>
        <v>60</v>
      </c>
      <c r="C49" s="78">
        <f t="shared" si="1"/>
        <v>3.2891294272429619E-4</v>
      </c>
      <c r="D49" s="12"/>
    </row>
    <row r="50" spans="2:4" x14ac:dyDescent="0.25">
      <c r="B50" s="12">
        <f t="shared" si="2"/>
        <v>61</v>
      </c>
      <c r="C50" s="78">
        <f t="shared" si="1"/>
        <v>3.5881411933559587E-4</v>
      </c>
      <c r="D50" s="12"/>
    </row>
    <row r="51" spans="2:4" x14ac:dyDescent="0.25">
      <c r="B51" s="12">
        <f t="shared" si="2"/>
        <v>62</v>
      </c>
      <c r="C51" s="78">
        <f t="shared" si="1"/>
        <v>3.887152959468955E-4</v>
      </c>
      <c r="D51" s="12"/>
    </row>
    <row r="52" spans="2:4" x14ac:dyDescent="0.25">
      <c r="B52" s="12">
        <f t="shared" si="2"/>
        <v>63</v>
      </c>
      <c r="C52" s="78">
        <f t="shared" si="1"/>
        <v>4.1861647255819518E-4</v>
      </c>
      <c r="D52" s="12"/>
    </row>
    <row r="53" spans="2:4" x14ac:dyDescent="0.25">
      <c r="B53" s="12">
        <f t="shared" si="2"/>
        <v>64</v>
      </c>
      <c r="C53" s="78">
        <f t="shared" si="1"/>
        <v>4.485176491694948E-4</v>
      </c>
      <c r="D53" s="12"/>
    </row>
    <row r="54" spans="2:4" x14ac:dyDescent="0.25">
      <c r="B54" s="12">
        <f t="shared" si="2"/>
        <v>65</v>
      </c>
      <c r="C54" s="78">
        <f t="shared" si="1"/>
        <v>4.7841882578079448E-4</v>
      </c>
      <c r="D54" s="12"/>
    </row>
    <row r="55" spans="2:4" x14ac:dyDescent="0.25">
      <c r="B55" s="12">
        <f t="shared" si="2"/>
        <v>66</v>
      </c>
      <c r="C55" s="78">
        <f t="shared" si="1"/>
        <v>5.0832000239209416E-4</v>
      </c>
      <c r="D55" s="12"/>
    </row>
    <row r="56" spans="2:4" x14ac:dyDescent="0.25">
      <c r="B56" s="12">
        <f t="shared" si="2"/>
        <v>67</v>
      </c>
      <c r="C56" s="78">
        <f t="shared" si="1"/>
        <v>5.3822117900339378E-4</v>
      </c>
      <c r="D56" s="12"/>
    </row>
    <row r="57" spans="2:4" x14ac:dyDescent="0.25">
      <c r="B57" s="12">
        <f t="shared" si="2"/>
        <v>68</v>
      </c>
      <c r="C57" s="78">
        <f t="shared" si="1"/>
        <v>5.6812235561469341E-4</v>
      </c>
      <c r="D57" s="12"/>
    </row>
    <row r="58" spans="2:4" x14ac:dyDescent="0.25">
      <c r="B58" s="12">
        <f t="shared" si="2"/>
        <v>69</v>
      </c>
      <c r="C58" s="78">
        <f t="shared" si="1"/>
        <v>5.9802353222599314E-4</v>
      </c>
      <c r="D58" s="12"/>
    </row>
    <row r="59" spans="2:4" x14ac:dyDescent="0.25">
      <c r="B59" s="12">
        <f t="shared" si="2"/>
        <v>70</v>
      </c>
      <c r="C59" s="78">
        <f t="shared" si="1"/>
        <v>6.2792470883729276E-4</v>
      </c>
      <c r="D59" s="12"/>
    </row>
    <row r="60" spans="2:4" x14ac:dyDescent="0.25">
      <c r="B60" s="12">
        <f t="shared" si="2"/>
        <v>71</v>
      </c>
      <c r="C60" s="78">
        <f t="shared" si="1"/>
        <v>6.5782588544859239E-4</v>
      </c>
      <c r="D60" s="12"/>
    </row>
    <row r="61" spans="2:4" x14ac:dyDescent="0.25">
      <c r="B61" s="12">
        <f t="shared" si="2"/>
        <v>72</v>
      </c>
      <c r="C61" s="78">
        <f t="shared" si="1"/>
        <v>6.8772706205989201E-4</v>
      </c>
      <c r="D61" s="12"/>
    </row>
    <row r="62" spans="2:4" x14ac:dyDescent="0.25">
      <c r="B62" s="12">
        <f t="shared" si="2"/>
        <v>73</v>
      </c>
      <c r="C62" s="78">
        <f t="shared" si="1"/>
        <v>7.1762823867119175E-4</v>
      </c>
      <c r="D62" s="12"/>
    </row>
    <row r="63" spans="2:4" x14ac:dyDescent="0.25">
      <c r="B63" s="12">
        <f t="shared" si="2"/>
        <v>74</v>
      </c>
      <c r="C63" s="78">
        <f t="shared" si="1"/>
        <v>7.4752941528249137E-4</v>
      </c>
      <c r="D63" s="12"/>
    </row>
    <row r="64" spans="2:4" x14ac:dyDescent="0.25">
      <c r="B64" s="12">
        <f t="shared" si="2"/>
        <v>75</v>
      </c>
      <c r="C64" s="78">
        <f t="shared" si="1"/>
        <v>7.7743059189379099E-4</v>
      </c>
      <c r="D64" s="12"/>
    </row>
    <row r="65" spans="2:4" x14ac:dyDescent="0.25">
      <c r="B65" s="12">
        <f t="shared" si="2"/>
        <v>76</v>
      </c>
      <c r="C65" s="78">
        <f t="shared" si="1"/>
        <v>8.0733176850509073E-4</v>
      </c>
      <c r="D65" s="12"/>
    </row>
    <row r="66" spans="2:4" x14ac:dyDescent="0.25">
      <c r="B66" s="12">
        <f t="shared" si="2"/>
        <v>77</v>
      </c>
      <c r="C66" s="78">
        <f t="shared" si="1"/>
        <v>8.3723294511639035E-4</v>
      </c>
      <c r="D66" s="12"/>
    </row>
    <row r="67" spans="2:4" x14ac:dyDescent="0.25">
      <c r="B67" s="12">
        <f t="shared" si="2"/>
        <v>78</v>
      </c>
      <c r="C67" s="78">
        <f t="shared" si="1"/>
        <v>8.6713412172768998E-4</v>
      </c>
      <c r="D67" s="12"/>
    </row>
    <row r="68" spans="2:4" x14ac:dyDescent="0.25">
      <c r="B68" s="12">
        <f t="shared" si="2"/>
        <v>79</v>
      </c>
      <c r="C68" s="78">
        <f t="shared" si="1"/>
        <v>8.970352983389896E-4</v>
      </c>
      <c r="D68" s="12"/>
    </row>
    <row r="69" spans="2:4" x14ac:dyDescent="0.25">
      <c r="B69" s="12">
        <f t="shared" si="2"/>
        <v>80</v>
      </c>
      <c r="C69" s="78">
        <f t="shared" si="1"/>
        <v>9.2693647495028933E-4</v>
      </c>
      <c r="D69" s="12"/>
    </row>
    <row r="70" spans="2:4" x14ac:dyDescent="0.25">
      <c r="B70" s="12">
        <f t="shared" si="2"/>
        <v>81</v>
      </c>
      <c r="C70" s="78">
        <f t="shared" si="1"/>
        <v>9.5683765156158896E-4</v>
      </c>
      <c r="D70" s="12"/>
    </row>
    <row r="71" spans="2:4" x14ac:dyDescent="0.25">
      <c r="B71" s="12">
        <f t="shared" si="2"/>
        <v>82</v>
      </c>
      <c r="C71" s="78">
        <f t="shared" si="1"/>
        <v>9.8673882817288858E-4</v>
      </c>
      <c r="D71" s="12"/>
    </row>
    <row r="72" spans="2:4" x14ac:dyDescent="0.25">
      <c r="B72" s="12">
        <f t="shared" si="2"/>
        <v>83</v>
      </c>
      <c r="C72" s="78">
        <f t="shared" si="1"/>
        <v>1.0166400047841883E-3</v>
      </c>
      <c r="D72" s="12"/>
    </row>
    <row r="73" spans="2:4" x14ac:dyDescent="0.25">
      <c r="B73" s="12">
        <f t="shared" si="2"/>
        <v>84</v>
      </c>
      <c r="C73" s="78">
        <f t="shared" si="1"/>
        <v>1.0465411813954878E-3</v>
      </c>
      <c r="D73" s="12"/>
    </row>
    <row r="74" spans="2:4" x14ac:dyDescent="0.25">
      <c r="B74" s="12">
        <f t="shared" si="2"/>
        <v>85</v>
      </c>
      <c r="C74" s="78">
        <f t="shared" si="1"/>
        <v>1.0764423580067876E-3</v>
      </c>
      <c r="D74" s="12"/>
    </row>
    <row r="75" spans="2:4" x14ac:dyDescent="0.25">
      <c r="B75" s="12">
        <f t="shared" si="2"/>
        <v>86</v>
      </c>
      <c r="C75" s="78">
        <f t="shared" si="1"/>
        <v>1.1063435346180873E-3</v>
      </c>
      <c r="D75" s="12"/>
    </row>
    <row r="76" spans="2:4" x14ac:dyDescent="0.25">
      <c r="B76" s="12">
        <f t="shared" si="2"/>
        <v>87</v>
      </c>
      <c r="C76" s="78">
        <f t="shared" si="1"/>
        <v>1.1362447112293868E-3</v>
      </c>
      <c r="D76" s="12"/>
    </row>
    <row r="77" spans="2:4" x14ac:dyDescent="0.25">
      <c r="B77" s="12">
        <f t="shared" si="2"/>
        <v>88</v>
      </c>
      <c r="C77" s="78">
        <f t="shared" si="1"/>
        <v>1.1661458878406865E-3</v>
      </c>
      <c r="D77" s="12"/>
    </row>
    <row r="78" spans="2:4" x14ac:dyDescent="0.25">
      <c r="B78" s="12">
        <f t="shared" si="2"/>
        <v>89</v>
      </c>
      <c r="C78" s="78">
        <f t="shared" si="1"/>
        <v>1.1960470644519863E-3</v>
      </c>
      <c r="D78" s="12"/>
    </row>
    <row r="79" spans="2:4" x14ac:dyDescent="0.25">
      <c r="B79" s="12">
        <f t="shared" si="2"/>
        <v>90</v>
      </c>
      <c r="C79" s="78">
        <f t="shared" si="1"/>
        <v>1.2259482410632858E-3</v>
      </c>
      <c r="D79" s="12"/>
    </row>
    <row r="80" spans="2:4" x14ac:dyDescent="0.25">
      <c r="B80" s="12">
        <f t="shared" si="2"/>
        <v>91</v>
      </c>
      <c r="C80" s="78">
        <f t="shared" si="1"/>
        <v>1.2558494176745855E-3</v>
      </c>
      <c r="D80" s="12"/>
    </row>
    <row r="81" spans="2:4" x14ac:dyDescent="0.25">
      <c r="B81" s="12">
        <f t="shared" si="2"/>
        <v>92</v>
      </c>
      <c r="C81" s="78">
        <f t="shared" si="1"/>
        <v>1.285750594285885E-3</v>
      </c>
      <c r="D81" s="12"/>
    </row>
    <row r="82" spans="2:4" x14ac:dyDescent="0.25">
      <c r="B82" s="12">
        <f t="shared" si="2"/>
        <v>93</v>
      </c>
      <c r="C82" s="78">
        <f t="shared" si="1"/>
        <v>1.3156517708971848E-3</v>
      </c>
      <c r="D82" s="12"/>
    </row>
    <row r="83" spans="2:4" x14ac:dyDescent="0.25">
      <c r="B83" s="12">
        <f t="shared" si="2"/>
        <v>94</v>
      </c>
      <c r="C83" s="78">
        <f t="shared" si="1"/>
        <v>1.3455529475084845E-3</v>
      </c>
      <c r="D83" s="12"/>
    </row>
    <row r="84" spans="2:4" x14ac:dyDescent="0.25">
      <c r="B84" s="12">
        <f t="shared" si="2"/>
        <v>95</v>
      </c>
      <c r="C84" s="78">
        <f t="shared" si="1"/>
        <v>1.375454124119784E-3</v>
      </c>
      <c r="D84" s="12"/>
    </row>
    <row r="85" spans="2:4" x14ac:dyDescent="0.25">
      <c r="B85" s="12">
        <f t="shared" si="2"/>
        <v>96</v>
      </c>
      <c r="C85" s="78">
        <f t="shared" si="1"/>
        <v>1.4053553007310838E-3</v>
      </c>
      <c r="D85" s="12"/>
    </row>
    <row r="86" spans="2:4" x14ac:dyDescent="0.25">
      <c r="B86" s="12">
        <f t="shared" si="2"/>
        <v>97</v>
      </c>
      <c r="C86" s="78">
        <f t="shared" si="1"/>
        <v>1.4352564773423835E-3</v>
      </c>
      <c r="D86" s="12"/>
    </row>
    <row r="87" spans="2:4" x14ac:dyDescent="0.25">
      <c r="B87" s="12">
        <f t="shared" si="2"/>
        <v>98</v>
      </c>
      <c r="C87" s="78">
        <f t="shared" si="1"/>
        <v>1.465157653953683E-3</v>
      </c>
      <c r="D87" s="12"/>
    </row>
    <row r="88" spans="2:4" x14ac:dyDescent="0.25">
      <c r="B88" s="12">
        <f t="shared" si="2"/>
        <v>99</v>
      </c>
      <c r="C88" s="78">
        <f t="shared" si="1"/>
        <v>1.4950588305649827E-3</v>
      </c>
      <c r="D88" s="12"/>
    </row>
    <row r="89" spans="2:4" x14ac:dyDescent="0.25">
      <c r="B89" s="12">
        <f t="shared" si="2"/>
        <v>100</v>
      </c>
      <c r="C89" s="78">
        <f t="shared" si="1"/>
        <v>1.5249600071762825E-3</v>
      </c>
      <c r="D89" s="12"/>
    </row>
    <row r="90" spans="2:4" x14ac:dyDescent="0.25">
      <c r="B90" s="12">
        <f t="shared" si="2"/>
        <v>101</v>
      </c>
      <c r="C90" s="78">
        <f t="shared" si="1"/>
        <v>1.554861183787582E-3</v>
      </c>
      <c r="D90" s="12"/>
    </row>
    <row r="91" spans="2:4" x14ac:dyDescent="0.25">
      <c r="B91" s="12">
        <f t="shared" si="2"/>
        <v>102</v>
      </c>
      <c r="C91" s="78">
        <f t="shared" si="1"/>
        <v>1.5847623603988817E-3</v>
      </c>
      <c r="D91" s="12"/>
    </row>
    <row r="92" spans="2:4" x14ac:dyDescent="0.25">
      <c r="B92" s="12">
        <f t="shared" si="2"/>
        <v>103</v>
      </c>
      <c r="C92" s="78">
        <f t="shared" si="1"/>
        <v>1.6146635370101815E-3</v>
      </c>
      <c r="D92" s="12"/>
    </row>
    <row r="93" spans="2:4" x14ac:dyDescent="0.25">
      <c r="B93" s="12">
        <f t="shared" si="2"/>
        <v>104</v>
      </c>
      <c r="C93" s="78">
        <f t="shared" si="1"/>
        <v>1.644564713621481E-3</v>
      </c>
      <c r="D93" s="12"/>
    </row>
    <row r="94" spans="2:4" x14ac:dyDescent="0.25">
      <c r="B94" s="12">
        <f t="shared" si="2"/>
        <v>105</v>
      </c>
      <c r="C94" s="78">
        <f t="shared" si="1"/>
        <v>1.6744658902327807E-3</v>
      </c>
      <c r="D94" s="12"/>
    </row>
    <row r="95" spans="2:4" x14ac:dyDescent="0.25">
      <c r="B95" s="12">
        <f t="shared" si="2"/>
        <v>106</v>
      </c>
      <c r="C95" s="78">
        <f t="shared" si="1"/>
        <v>1.7043670668440802E-3</v>
      </c>
      <c r="D95" s="12"/>
    </row>
    <row r="96" spans="2:4" x14ac:dyDescent="0.25">
      <c r="B96" s="12">
        <f t="shared" si="2"/>
        <v>107</v>
      </c>
      <c r="C96" s="78">
        <f t="shared" si="1"/>
        <v>1.73426824345538E-3</v>
      </c>
      <c r="D96" s="12"/>
    </row>
    <row r="97" spans="2:4" x14ac:dyDescent="0.25">
      <c r="B97" s="12">
        <f t="shared" si="2"/>
        <v>108</v>
      </c>
      <c r="C97" s="78">
        <f t="shared" si="1"/>
        <v>1.7641694200666797E-3</v>
      </c>
      <c r="D97" s="12"/>
    </row>
    <row r="98" spans="2:4" x14ac:dyDescent="0.25">
      <c r="B98" s="12">
        <f t="shared" si="2"/>
        <v>109</v>
      </c>
      <c r="C98" s="78">
        <f t="shared" si="1"/>
        <v>1.7940705966779792E-3</v>
      </c>
      <c r="D98" s="12"/>
    </row>
    <row r="99" spans="2:4" x14ac:dyDescent="0.25">
      <c r="B99" s="12">
        <f t="shared" si="2"/>
        <v>110</v>
      </c>
      <c r="C99" s="78">
        <f t="shared" si="1"/>
        <v>1.8239717732892789E-3</v>
      </c>
      <c r="D99" s="12"/>
    </row>
    <row r="100" spans="2:4" x14ac:dyDescent="0.25">
      <c r="B100" s="12">
        <f t="shared" si="2"/>
        <v>111</v>
      </c>
      <c r="C100" s="78">
        <f t="shared" si="1"/>
        <v>1.8538729499005787E-3</v>
      </c>
      <c r="D100" s="12"/>
    </row>
    <row r="101" spans="2:4" x14ac:dyDescent="0.25">
      <c r="B101" s="12">
        <f t="shared" si="2"/>
        <v>112</v>
      </c>
      <c r="C101" s="78">
        <f t="shared" si="1"/>
        <v>1.8837741265118782E-3</v>
      </c>
      <c r="D101" s="12"/>
    </row>
    <row r="102" spans="2:4" x14ac:dyDescent="0.25">
      <c r="B102" s="12">
        <f t="shared" si="2"/>
        <v>113</v>
      </c>
      <c r="C102" s="78">
        <f t="shared" si="1"/>
        <v>1.9136753031231779E-3</v>
      </c>
      <c r="D102" s="12"/>
    </row>
    <row r="103" spans="2:4" x14ac:dyDescent="0.25">
      <c r="B103" s="12">
        <f t="shared" si="2"/>
        <v>114</v>
      </c>
      <c r="C103" s="78">
        <f t="shared" si="1"/>
        <v>1.9435764797344776E-3</v>
      </c>
      <c r="D103" s="12"/>
    </row>
    <row r="104" spans="2:4" x14ac:dyDescent="0.25">
      <c r="B104" s="12">
        <f t="shared" si="2"/>
        <v>115</v>
      </c>
      <c r="C104" s="78">
        <f t="shared" ref="C104:C167" si="3">IF(B104&lt;$I$7,2*(B104-$G$7)/(($H$7-$G$7)*($I$7-$G$7)),IF(B104=$I$7,2/($H$7-$G$7),2*($H$7-B104)/(($H$7-$G$7)*($H$7-$I$7))))</f>
        <v>1.9734776563457772E-3</v>
      </c>
      <c r="D104" s="12"/>
    </row>
    <row r="105" spans="2:4" x14ac:dyDescent="0.25">
      <c r="B105" s="12">
        <f t="shared" ref="B105:B168" si="4">B104+1</f>
        <v>116</v>
      </c>
      <c r="C105" s="78">
        <f t="shared" si="3"/>
        <v>2.0033788329570767E-3</v>
      </c>
      <c r="D105" s="12"/>
    </row>
    <row r="106" spans="2:4" x14ac:dyDescent="0.25">
      <c r="B106" s="12">
        <f t="shared" si="4"/>
        <v>117</v>
      </c>
      <c r="C106" s="78">
        <f t="shared" si="3"/>
        <v>2.0332800095683766E-3</v>
      </c>
      <c r="D106" s="12"/>
    </row>
    <row r="107" spans="2:4" x14ac:dyDescent="0.25">
      <c r="B107" s="12">
        <f t="shared" si="4"/>
        <v>118</v>
      </c>
      <c r="C107" s="78">
        <f t="shared" si="3"/>
        <v>2.0631811861796761E-3</v>
      </c>
      <c r="D107" s="12"/>
    </row>
    <row r="108" spans="2:4" x14ac:dyDescent="0.25">
      <c r="B108" s="12">
        <f t="shared" si="4"/>
        <v>119</v>
      </c>
      <c r="C108" s="78">
        <f t="shared" si="3"/>
        <v>2.0930823627909757E-3</v>
      </c>
      <c r="D108" s="12"/>
    </row>
    <row r="109" spans="2:4" x14ac:dyDescent="0.25">
      <c r="B109" s="12">
        <f t="shared" si="4"/>
        <v>120</v>
      </c>
      <c r="C109" s="78">
        <f t="shared" si="3"/>
        <v>2.1229835394022756E-3</v>
      </c>
      <c r="D109" s="12"/>
    </row>
    <row r="110" spans="2:4" x14ac:dyDescent="0.25">
      <c r="B110" s="12">
        <f t="shared" si="4"/>
        <v>121</v>
      </c>
      <c r="C110" s="78">
        <f t="shared" si="3"/>
        <v>2.1528847160135751E-3</v>
      </c>
      <c r="D110" s="12"/>
    </row>
    <row r="111" spans="2:4" x14ac:dyDescent="0.25">
      <c r="B111" s="12">
        <f t="shared" si="4"/>
        <v>122</v>
      </c>
      <c r="C111" s="78">
        <f t="shared" si="3"/>
        <v>2.1827858926248746E-3</v>
      </c>
      <c r="D111" s="12"/>
    </row>
    <row r="112" spans="2:4" x14ac:dyDescent="0.25">
      <c r="B112" s="12">
        <f t="shared" si="4"/>
        <v>123</v>
      </c>
      <c r="C112" s="78">
        <f t="shared" si="3"/>
        <v>2.2126870692361746E-3</v>
      </c>
      <c r="D112" s="12"/>
    </row>
    <row r="113" spans="2:4" x14ac:dyDescent="0.25">
      <c r="B113" s="12">
        <f t="shared" si="4"/>
        <v>124</v>
      </c>
      <c r="C113" s="78">
        <f t="shared" si="3"/>
        <v>2.2425882458474741E-3</v>
      </c>
      <c r="D113" s="12"/>
    </row>
    <row r="114" spans="2:4" x14ac:dyDescent="0.25">
      <c r="B114" s="12">
        <f t="shared" si="4"/>
        <v>125</v>
      </c>
      <c r="C114" s="78">
        <f t="shared" si="3"/>
        <v>2.2724894224587736E-3</v>
      </c>
      <c r="D114" s="12"/>
    </row>
    <row r="115" spans="2:4" x14ac:dyDescent="0.25">
      <c r="B115" s="12">
        <f t="shared" si="4"/>
        <v>126</v>
      </c>
      <c r="C115" s="78">
        <f t="shared" si="3"/>
        <v>2.3023905990700736E-3</v>
      </c>
    </row>
    <row r="116" spans="2:4" x14ac:dyDescent="0.25">
      <c r="B116" s="12">
        <f t="shared" si="4"/>
        <v>127</v>
      </c>
      <c r="C116" s="78">
        <f t="shared" si="3"/>
        <v>2.3322917756813731E-3</v>
      </c>
    </row>
    <row r="117" spans="2:4" x14ac:dyDescent="0.25">
      <c r="B117" s="12">
        <f t="shared" si="4"/>
        <v>128</v>
      </c>
      <c r="C117" s="78">
        <f t="shared" si="3"/>
        <v>2.3621929522926726E-3</v>
      </c>
    </row>
    <row r="118" spans="2:4" x14ac:dyDescent="0.25">
      <c r="B118" s="12">
        <f t="shared" si="4"/>
        <v>129</v>
      </c>
      <c r="C118" s="78">
        <f t="shared" si="3"/>
        <v>2.3920941289039726E-3</v>
      </c>
    </row>
    <row r="119" spans="2:4" x14ac:dyDescent="0.25">
      <c r="B119" s="12">
        <f t="shared" si="4"/>
        <v>130</v>
      </c>
      <c r="C119" s="78">
        <f t="shared" si="3"/>
        <v>2.4219953055152721E-3</v>
      </c>
    </row>
    <row r="120" spans="2:4" x14ac:dyDescent="0.25">
      <c r="B120" s="12">
        <f t="shared" si="4"/>
        <v>131</v>
      </c>
      <c r="C120" s="78">
        <f t="shared" si="3"/>
        <v>2.4518964821265716E-3</v>
      </c>
    </row>
    <row r="121" spans="2:4" x14ac:dyDescent="0.25">
      <c r="B121" s="12">
        <f t="shared" si="4"/>
        <v>132</v>
      </c>
      <c r="C121" s="78">
        <f t="shared" si="3"/>
        <v>2.4817976587378715E-3</v>
      </c>
    </row>
    <row r="122" spans="2:4" x14ac:dyDescent="0.25">
      <c r="B122" s="12">
        <f t="shared" si="4"/>
        <v>133</v>
      </c>
      <c r="C122" s="78">
        <f t="shared" si="3"/>
        <v>2.5116988353491711E-3</v>
      </c>
    </row>
    <row r="123" spans="2:4" x14ac:dyDescent="0.25">
      <c r="B123" s="12">
        <f t="shared" si="4"/>
        <v>134</v>
      </c>
      <c r="C123" s="78">
        <f t="shared" si="3"/>
        <v>2.5416000119604706E-3</v>
      </c>
    </row>
    <row r="124" spans="2:4" x14ac:dyDescent="0.25">
      <c r="B124" s="12">
        <f t="shared" si="4"/>
        <v>135</v>
      </c>
      <c r="C124" s="78">
        <f t="shared" si="3"/>
        <v>2.5715011885717701E-3</v>
      </c>
    </row>
    <row r="125" spans="2:4" x14ac:dyDescent="0.25">
      <c r="B125" s="12">
        <f t="shared" si="4"/>
        <v>136</v>
      </c>
      <c r="C125" s="78">
        <f t="shared" si="3"/>
        <v>2.60140236518307E-3</v>
      </c>
    </row>
    <row r="126" spans="2:4" x14ac:dyDescent="0.25">
      <c r="B126" s="12">
        <f t="shared" si="4"/>
        <v>137</v>
      </c>
      <c r="C126" s="78">
        <f t="shared" si="3"/>
        <v>2.6313035417943696E-3</v>
      </c>
    </row>
    <row r="127" spans="2:4" x14ac:dyDescent="0.25">
      <c r="B127" s="12">
        <f t="shared" si="4"/>
        <v>138</v>
      </c>
      <c r="C127" s="78">
        <f t="shared" si="3"/>
        <v>2.6612047184056691E-3</v>
      </c>
    </row>
    <row r="128" spans="2:4" x14ac:dyDescent="0.25">
      <c r="B128" s="12">
        <f t="shared" si="4"/>
        <v>139</v>
      </c>
      <c r="C128" s="78">
        <f t="shared" si="3"/>
        <v>2.691105895016969E-3</v>
      </c>
    </row>
    <row r="129" spans="2:3" x14ac:dyDescent="0.25">
      <c r="B129" s="12">
        <f t="shared" si="4"/>
        <v>140</v>
      </c>
      <c r="C129" s="78">
        <f t="shared" si="3"/>
        <v>2.7210070716282685E-3</v>
      </c>
    </row>
    <row r="130" spans="2:3" x14ac:dyDescent="0.25">
      <c r="B130" s="12">
        <f t="shared" si="4"/>
        <v>141</v>
      </c>
      <c r="C130" s="78">
        <f t="shared" si="3"/>
        <v>2.750908248239568E-3</v>
      </c>
    </row>
    <row r="131" spans="2:3" x14ac:dyDescent="0.25">
      <c r="B131" s="12">
        <f t="shared" si="4"/>
        <v>142</v>
      </c>
      <c r="C131" s="78">
        <f t="shared" si="3"/>
        <v>2.780809424850868E-3</v>
      </c>
    </row>
    <row r="132" spans="2:3" x14ac:dyDescent="0.25">
      <c r="B132" s="12">
        <f t="shared" si="4"/>
        <v>143</v>
      </c>
      <c r="C132" s="78">
        <f t="shared" si="3"/>
        <v>2.8107106014621675E-3</v>
      </c>
    </row>
    <row r="133" spans="2:3" x14ac:dyDescent="0.25">
      <c r="B133" s="12">
        <f t="shared" si="4"/>
        <v>144</v>
      </c>
      <c r="C133" s="78">
        <f t="shared" si="3"/>
        <v>2.840611778073467E-3</v>
      </c>
    </row>
    <row r="134" spans="2:3" x14ac:dyDescent="0.25">
      <c r="B134" s="12">
        <f t="shared" si="4"/>
        <v>145</v>
      </c>
      <c r="C134" s="78">
        <f t="shared" si="3"/>
        <v>2.870512954684767E-3</v>
      </c>
    </row>
    <row r="135" spans="2:3" x14ac:dyDescent="0.25">
      <c r="B135" s="12">
        <f t="shared" si="4"/>
        <v>146</v>
      </c>
      <c r="C135" s="78">
        <f t="shared" si="3"/>
        <v>2.9004141312960665E-3</v>
      </c>
    </row>
    <row r="136" spans="2:3" x14ac:dyDescent="0.25">
      <c r="B136" s="12">
        <f t="shared" si="4"/>
        <v>147</v>
      </c>
      <c r="C136" s="78">
        <f t="shared" si="3"/>
        <v>2.930315307907366E-3</v>
      </c>
    </row>
    <row r="137" spans="2:3" x14ac:dyDescent="0.25">
      <c r="B137" s="12">
        <f t="shared" si="4"/>
        <v>148</v>
      </c>
      <c r="C137" s="78">
        <f t="shared" si="3"/>
        <v>2.960216484518666E-3</v>
      </c>
    </row>
    <row r="138" spans="2:3" x14ac:dyDescent="0.25">
      <c r="B138" s="12">
        <f t="shared" si="4"/>
        <v>149</v>
      </c>
      <c r="C138" s="78">
        <f t="shared" si="3"/>
        <v>2.9901176611299655E-3</v>
      </c>
    </row>
    <row r="139" spans="2:3" x14ac:dyDescent="0.25">
      <c r="B139" s="12">
        <f t="shared" si="4"/>
        <v>150</v>
      </c>
      <c r="C139" s="78">
        <f t="shared" si="3"/>
        <v>3.020018837741265E-3</v>
      </c>
    </row>
    <row r="140" spans="2:3" x14ac:dyDescent="0.25">
      <c r="B140" s="12">
        <f t="shared" si="4"/>
        <v>151</v>
      </c>
      <c r="C140" s="78">
        <f t="shared" si="3"/>
        <v>3.0499200143525649E-3</v>
      </c>
    </row>
    <row r="141" spans="2:3" x14ac:dyDescent="0.25">
      <c r="B141" s="12">
        <f t="shared" si="4"/>
        <v>152</v>
      </c>
      <c r="C141" s="78">
        <f t="shared" si="3"/>
        <v>3.0798211909638645E-3</v>
      </c>
    </row>
    <row r="142" spans="2:3" x14ac:dyDescent="0.25">
      <c r="B142" s="12">
        <f t="shared" si="4"/>
        <v>153</v>
      </c>
      <c r="C142" s="78">
        <f t="shared" si="3"/>
        <v>3.109722367575164E-3</v>
      </c>
    </row>
    <row r="143" spans="2:3" x14ac:dyDescent="0.25">
      <c r="B143" s="12">
        <f t="shared" si="4"/>
        <v>154</v>
      </c>
      <c r="C143" s="78">
        <f t="shared" si="3"/>
        <v>3.1396235441864639E-3</v>
      </c>
    </row>
    <row r="144" spans="2:3" x14ac:dyDescent="0.25">
      <c r="B144" s="12">
        <f t="shared" si="4"/>
        <v>155</v>
      </c>
      <c r="C144" s="78">
        <f t="shared" si="3"/>
        <v>3.1695247207977634E-3</v>
      </c>
    </row>
    <row r="145" spans="2:3" x14ac:dyDescent="0.25">
      <c r="B145" s="12">
        <f t="shared" si="4"/>
        <v>156</v>
      </c>
      <c r="C145" s="78">
        <f t="shared" si="3"/>
        <v>3.199425897409063E-3</v>
      </c>
    </row>
    <row r="146" spans="2:3" x14ac:dyDescent="0.25">
      <c r="B146" s="12">
        <f t="shared" si="4"/>
        <v>157</v>
      </c>
      <c r="C146" s="78">
        <f t="shared" si="3"/>
        <v>3.2293270740203629E-3</v>
      </c>
    </row>
    <row r="147" spans="2:3" x14ac:dyDescent="0.25">
      <c r="B147" s="12">
        <f t="shared" si="4"/>
        <v>158</v>
      </c>
      <c r="C147" s="78">
        <f t="shared" si="3"/>
        <v>3.2592282506316624E-3</v>
      </c>
    </row>
    <row r="148" spans="2:3" x14ac:dyDescent="0.25">
      <c r="B148" s="12">
        <f t="shared" si="4"/>
        <v>159</v>
      </c>
      <c r="C148" s="78">
        <f t="shared" si="3"/>
        <v>3.2891294272429619E-3</v>
      </c>
    </row>
    <row r="149" spans="2:3" x14ac:dyDescent="0.25">
      <c r="B149" s="12">
        <f t="shared" si="4"/>
        <v>160</v>
      </c>
      <c r="C149" s="78">
        <f t="shared" si="3"/>
        <v>3.3190306038542615E-3</v>
      </c>
    </row>
    <row r="150" spans="2:3" x14ac:dyDescent="0.25">
      <c r="B150" s="12">
        <f t="shared" si="4"/>
        <v>161</v>
      </c>
      <c r="C150" s="78">
        <f t="shared" si="3"/>
        <v>3.3489317804655614E-3</v>
      </c>
    </row>
    <row r="151" spans="2:3" x14ac:dyDescent="0.25">
      <c r="B151" s="12">
        <f t="shared" si="4"/>
        <v>162</v>
      </c>
      <c r="C151" s="78">
        <f t="shared" si="3"/>
        <v>3.3788329570768609E-3</v>
      </c>
    </row>
    <row r="152" spans="2:3" x14ac:dyDescent="0.25">
      <c r="B152" s="12">
        <f t="shared" si="4"/>
        <v>163</v>
      </c>
      <c r="C152" s="78">
        <f t="shared" si="3"/>
        <v>3.4087341336881604E-3</v>
      </c>
    </row>
    <row r="153" spans="2:3" x14ac:dyDescent="0.25">
      <c r="B153" s="12">
        <f t="shared" si="4"/>
        <v>164</v>
      </c>
      <c r="C153" s="78">
        <f t="shared" si="3"/>
        <v>3.4386353102994604E-3</v>
      </c>
    </row>
    <row r="154" spans="2:3" x14ac:dyDescent="0.25">
      <c r="B154" s="12">
        <f t="shared" si="4"/>
        <v>165</v>
      </c>
      <c r="C154" s="78">
        <f t="shared" si="3"/>
        <v>3.4685364869107599E-3</v>
      </c>
    </row>
    <row r="155" spans="2:3" x14ac:dyDescent="0.25">
      <c r="B155" s="12">
        <f t="shared" si="4"/>
        <v>166</v>
      </c>
      <c r="C155" s="78">
        <f t="shared" si="3"/>
        <v>3.4984376635220594E-3</v>
      </c>
    </row>
    <row r="156" spans="2:3" x14ac:dyDescent="0.25">
      <c r="B156" s="12">
        <f t="shared" si="4"/>
        <v>167</v>
      </c>
      <c r="C156" s="78">
        <f t="shared" si="3"/>
        <v>3.5283388401333594E-3</v>
      </c>
    </row>
    <row r="157" spans="2:3" x14ac:dyDescent="0.25">
      <c r="B157" s="12">
        <f t="shared" si="4"/>
        <v>168</v>
      </c>
      <c r="C157" s="78">
        <f t="shared" si="3"/>
        <v>3.5582400167446589E-3</v>
      </c>
    </row>
    <row r="158" spans="2:3" x14ac:dyDescent="0.25">
      <c r="B158" s="12">
        <f t="shared" si="4"/>
        <v>169</v>
      </c>
      <c r="C158" s="78">
        <f t="shared" si="3"/>
        <v>3.5881411933559584E-3</v>
      </c>
    </row>
    <row r="159" spans="2:3" x14ac:dyDescent="0.25">
      <c r="B159" s="12">
        <f t="shared" si="4"/>
        <v>170</v>
      </c>
      <c r="C159" s="78">
        <f t="shared" si="3"/>
        <v>3.6180423699672584E-3</v>
      </c>
    </row>
    <row r="160" spans="2:3" x14ac:dyDescent="0.25">
      <c r="B160" s="12">
        <f t="shared" si="4"/>
        <v>171</v>
      </c>
      <c r="C160" s="78">
        <f t="shared" si="3"/>
        <v>3.6479435465785579E-3</v>
      </c>
    </row>
    <row r="161" spans="2:3" x14ac:dyDescent="0.25">
      <c r="B161" s="12">
        <f t="shared" si="4"/>
        <v>172</v>
      </c>
      <c r="C161" s="78">
        <f t="shared" si="3"/>
        <v>3.6778447231898574E-3</v>
      </c>
    </row>
    <row r="162" spans="2:3" x14ac:dyDescent="0.25">
      <c r="B162" s="12">
        <f t="shared" si="4"/>
        <v>173</v>
      </c>
      <c r="C162" s="78">
        <f t="shared" si="3"/>
        <v>3.7077458998011573E-3</v>
      </c>
    </row>
    <row r="163" spans="2:3" x14ac:dyDescent="0.25">
      <c r="B163" s="12">
        <f t="shared" si="4"/>
        <v>174</v>
      </c>
      <c r="C163" s="78">
        <f t="shared" si="3"/>
        <v>3.7376470764124568E-3</v>
      </c>
    </row>
    <row r="164" spans="2:3" x14ac:dyDescent="0.25">
      <c r="B164" s="12">
        <f t="shared" si="4"/>
        <v>175</v>
      </c>
      <c r="C164" s="78">
        <f t="shared" si="3"/>
        <v>3.7675482530237564E-3</v>
      </c>
    </row>
    <row r="165" spans="2:3" x14ac:dyDescent="0.25">
      <c r="B165" s="12">
        <f t="shared" si="4"/>
        <v>176</v>
      </c>
      <c r="C165" s="78">
        <f t="shared" si="3"/>
        <v>3.7974494296350563E-3</v>
      </c>
    </row>
    <row r="166" spans="2:3" x14ac:dyDescent="0.25">
      <c r="B166" s="12">
        <f t="shared" si="4"/>
        <v>177</v>
      </c>
      <c r="C166" s="78">
        <f t="shared" si="3"/>
        <v>3.8273506062463558E-3</v>
      </c>
    </row>
    <row r="167" spans="2:3" x14ac:dyDescent="0.25">
      <c r="B167" s="12">
        <f t="shared" si="4"/>
        <v>178</v>
      </c>
      <c r="C167" s="78">
        <f t="shared" si="3"/>
        <v>3.8572517828576553E-3</v>
      </c>
    </row>
    <row r="168" spans="2:3" x14ac:dyDescent="0.25">
      <c r="B168" s="12">
        <f t="shared" si="4"/>
        <v>179</v>
      </c>
      <c r="C168" s="78">
        <f t="shared" ref="C168:C231" si="5">IF(B168&lt;$I$7,2*(B168-$G$7)/(($H$7-$G$7)*($I$7-$G$7)),IF(B168=$I$7,2/($H$7-$G$7),2*($H$7-B168)/(($H$7-$G$7)*($H$7-$I$7))))</f>
        <v>3.8871529594689553E-3</v>
      </c>
    </row>
    <row r="169" spans="2:3" x14ac:dyDescent="0.25">
      <c r="B169" s="12">
        <f t="shared" ref="B169:B232" si="6">B168+1</f>
        <v>180</v>
      </c>
      <c r="C169" s="78">
        <f t="shared" si="5"/>
        <v>3.9170541360802544E-3</v>
      </c>
    </row>
    <row r="170" spans="2:3" x14ac:dyDescent="0.25">
      <c r="B170" s="12">
        <f t="shared" si="6"/>
        <v>181</v>
      </c>
      <c r="C170" s="78">
        <f t="shared" si="5"/>
        <v>3.9469553126915543E-3</v>
      </c>
    </row>
    <row r="171" spans="2:3" x14ac:dyDescent="0.25">
      <c r="B171" s="12">
        <f t="shared" si="6"/>
        <v>182</v>
      </c>
      <c r="C171" s="78">
        <f t="shared" si="5"/>
        <v>3.9768564893028543E-3</v>
      </c>
    </row>
    <row r="172" spans="2:3" x14ac:dyDescent="0.25">
      <c r="B172" s="12">
        <f t="shared" si="6"/>
        <v>183</v>
      </c>
      <c r="C172" s="78">
        <f t="shared" si="5"/>
        <v>4.0067576659141534E-3</v>
      </c>
    </row>
    <row r="173" spans="2:3" x14ac:dyDescent="0.25">
      <c r="B173" s="12">
        <f t="shared" si="6"/>
        <v>184</v>
      </c>
      <c r="C173" s="78">
        <f t="shared" si="5"/>
        <v>4.0366588425254533E-3</v>
      </c>
    </row>
    <row r="174" spans="2:3" x14ac:dyDescent="0.25">
      <c r="B174" s="12">
        <f t="shared" si="6"/>
        <v>185</v>
      </c>
      <c r="C174" s="78">
        <f t="shared" si="5"/>
        <v>4.0665600191367533E-3</v>
      </c>
    </row>
    <row r="175" spans="2:3" x14ac:dyDescent="0.25">
      <c r="B175" s="12">
        <f t="shared" si="6"/>
        <v>186</v>
      </c>
      <c r="C175" s="78">
        <f t="shared" si="5"/>
        <v>4.0964611957480523E-3</v>
      </c>
    </row>
    <row r="176" spans="2:3" x14ac:dyDescent="0.25">
      <c r="B176" s="12">
        <f t="shared" si="6"/>
        <v>187</v>
      </c>
      <c r="C176" s="78">
        <f t="shared" si="5"/>
        <v>4.1263623723593523E-3</v>
      </c>
    </row>
    <row r="177" spans="2:3" x14ac:dyDescent="0.25">
      <c r="B177" s="12">
        <f t="shared" si="6"/>
        <v>188</v>
      </c>
      <c r="C177" s="78">
        <f t="shared" si="5"/>
        <v>4.1562635489706522E-3</v>
      </c>
    </row>
    <row r="178" spans="2:3" x14ac:dyDescent="0.25">
      <c r="B178" s="12">
        <f t="shared" si="6"/>
        <v>189</v>
      </c>
      <c r="C178" s="78">
        <f t="shared" si="5"/>
        <v>4.1861647255819513E-3</v>
      </c>
    </row>
    <row r="179" spans="2:3" x14ac:dyDescent="0.25">
      <c r="B179" s="12">
        <f t="shared" si="6"/>
        <v>190</v>
      </c>
      <c r="C179" s="78">
        <f t="shared" si="5"/>
        <v>4.2160659021932513E-3</v>
      </c>
    </row>
    <row r="180" spans="2:3" x14ac:dyDescent="0.25">
      <c r="B180" s="12">
        <f t="shared" si="6"/>
        <v>191</v>
      </c>
      <c r="C180" s="78">
        <f t="shared" si="5"/>
        <v>4.2459670788045512E-3</v>
      </c>
    </row>
    <row r="181" spans="2:3" x14ac:dyDescent="0.25">
      <c r="B181" s="12">
        <f t="shared" si="6"/>
        <v>192</v>
      </c>
      <c r="C181" s="78">
        <f t="shared" si="5"/>
        <v>4.2758682554158503E-3</v>
      </c>
    </row>
    <row r="182" spans="2:3" x14ac:dyDescent="0.25">
      <c r="B182" s="12">
        <f t="shared" si="6"/>
        <v>193</v>
      </c>
      <c r="C182" s="78">
        <f t="shared" si="5"/>
        <v>4.3057694320271503E-3</v>
      </c>
    </row>
    <row r="183" spans="2:3" x14ac:dyDescent="0.25">
      <c r="B183" s="12">
        <f t="shared" si="6"/>
        <v>194</v>
      </c>
      <c r="C183" s="78">
        <f t="shared" si="5"/>
        <v>4.3356706086384502E-3</v>
      </c>
    </row>
    <row r="184" spans="2:3" x14ac:dyDescent="0.25">
      <c r="B184" s="12">
        <f t="shared" si="6"/>
        <v>195</v>
      </c>
      <c r="C184" s="78">
        <f t="shared" si="5"/>
        <v>4.3655717852497493E-3</v>
      </c>
    </row>
    <row r="185" spans="2:3" x14ac:dyDescent="0.25">
      <c r="B185" s="12">
        <f t="shared" si="6"/>
        <v>196</v>
      </c>
      <c r="C185" s="78">
        <f t="shared" si="5"/>
        <v>4.3954729618610492E-3</v>
      </c>
    </row>
    <row r="186" spans="2:3" x14ac:dyDescent="0.25">
      <c r="B186" s="12">
        <f t="shared" si="6"/>
        <v>197</v>
      </c>
      <c r="C186" s="78">
        <f t="shared" si="5"/>
        <v>4.4253741384723492E-3</v>
      </c>
    </row>
    <row r="187" spans="2:3" x14ac:dyDescent="0.25">
      <c r="B187" s="12">
        <f t="shared" si="6"/>
        <v>198</v>
      </c>
      <c r="C187" s="78">
        <f t="shared" si="5"/>
        <v>4.4552753150836483E-3</v>
      </c>
    </row>
    <row r="188" spans="2:3" x14ac:dyDescent="0.25">
      <c r="B188" s="12">
        <f t="shared" si="6"/>
        <v>199</v>
      </c>
      <c r="C188" s="78">
        <f t="shared" si="5"/>
        <v>4.4851764916949482E-3</v>
      </c>
    </row>
    <row r="189" spans="2:3" x14ac:dyDescent="0.25">
      <c r="B189" s="12">
        <f t="shared" si="6"/>
        <v>200</v>
      </c>
      <c r="C189" s="78">
        <f t="shared" si="5"/>
        <v>4.5150776683062482E-3</v>
      </c>
    </row>
    <row r="190" spans="2:3" x14ac:dyDescent="0.25">
      <c r="B190" s="12">
        <f t="shared" si="6"/>
        <v>201</v>
      </c>
      <c r="C190" s="78">
        <f t="shared" si="5"/>
        <v>4.5449788449175473E-3</v>
      </c>
    </row>
    <row r="191" spans="2:3" x14ac:dyDescent="0.25">
      <c r="B191" s="12">
        <f t="shared" si="6"/>
        <v>202</v>
      </c>
      <c r="C191" s="78">
        <f t="shared" si="5"/>
        <v>4.5748800215288472E-3</v>
      </c>
    </row>
    <row r="192" spans="2:3" x14ac:dyDescent="0.25">
      <c r="B192" s="12">
        <f t="shared" si="6"/>
        <v>203</v>
      </c>
      <c r="C192" s="78">
        <f t="shared" si="5"/>
        <v>4.6047811981401471E-3</v>
      </c>
    </row>
    <row r="193" spans="2:3" x14ac:dyDescent="0.25">
      <c r="B193" s="12">
        <f t="shared" si="6"/>
        <v>204</v>
      </c>
      <c r="C193" s="78">
        <f t="shared" si="5"/>
        <v>4.6346823747514462E-3</v>
      </c>
    </row>
    <row r="194" spans="2:3" x14ac:dyDescent="0.25">
      <c r="B194" s="12">
        <f t="shared" si="6"/>
        <v>205</v>
      </c>
      <c r="C194" s="78">
        <f t="shared" si="5"/>
        <v>4.6645835513627462E-3</v>
      </c>
    </row>
    <row r="195" spans="2:3" x14ac:dyDescent="0.25">
      <c r="B195" s="12">
        <f t="shared" si="6"/>
        <v>206</v>
      </c>
      <c r="C195" s="78">
        <f t="shared" si="5"/>
        <v>4.6944847279740461E-3</v>
      </c>
    </row>
    <row r="196" spans="2:3" x14ac:dyDescent="0.25">
      <c r="B196" s="12">
        <f t="shared" si="6"/>
        <v>207</v>
      </c>
      <c r="C196" s="78">
        <f t="shared" si="5"/>
        <v>4.7243859045853452E-3</v>
      </c>
    </row>
    <row r="197" spans="2:3" x14ac:dyDescent="0.25">
      <c r="B197" s="12">
        <f t="shared" si="6"/>
        <v>208</v>
      </c>
      <c r="C197" s="78">
        <f t="shared" si="5"/>
        <v>4.7542870811966452E-3</v>
      </c>
    </row>
    <row r="198" spans="2:3" x14ac:dyDescent="0.25">
      <c r="B198" s="12">
        <f t="shared" si="6"/>
        <v>209</v>
      </c>
      <c r="C198" s="78">
        <f t="shared" si="5"/>
        <v>4.7841882578079451E-3</v>
      </c>
    </row>
    <row r="199" spans="2:3" x14ac:dyDescent="0.25">
      <c r="B199" s="12">
        <f t="shared" si="6"/>
        <v>210</v>
      </c>
      <c r="C199" s="78">
        <f t="shared" si="5"/>
        <v>4.8140894344192442E-3</v>
      </c>
    </row>
    <row r="200" spans="2:3" x14ac:dyDescent="0.25">
      <c r="B200" s="12">
        <f t="shared" si="6"/>
        <v>211</v>
      </c>
      <c r="C200" s="78">
        <f t="shared" si="5"/>
        <v>4.8439906110305441E-3</v>
      </c>
    </row>
    <row r="201" spans="2:3" x14ac:dyDescent="0.25">
      <c r="B201" s="12">
        <f t="shared" si="6"/>
        <v>212</v>
      </c>
      <c r="C201" s="78">
        <f t="shared" si="5"/>
        <v>4.8738917876418441E-3</v>
      </c>
    </row>
    <row r="202" spans="2:3" x14ac:dyDescent="0.25">
      <c r="B202" s="12">
        <f t="shared" si="6"/>
        <v>213</v>
      </c>
      <c r="C202" s="78">
        <f t="shared" si="5"/>
        <v>4.9037929642531432E-3</v>
      </c>
    </row>
    <row r="203" spans="2:3" x14ac:dyDescent="0.25">
      <c r="B203" s="12">
        <f t="shared" si="6"/>
        <v>214</v>
      </c>
      <c r="C203" s="78">
        <f t="shared" si="5"/>
        <v>4.9336941408644431E-3</v>
      </c>
    </row>
    <row r="204" spans="2:3" x14ac:dyDescent="0.25">
      <c r="B204" s="12">
        <f t="shared" si="6"/>
        <v>215</v>
      </c>
      <c r="C204" s="78">
        <f t="shared" si="5"/>
        <v>4.9635953174757431E-3</v>
      </c>
    </row>
    <row r="205" spans="2:3" x14ac:dyDescent="0.25">
      <c r="B205" s="12">
        <f t="shared" si="6"/>
        <v>216</v>
      </c>
      <c r="C205" s="78">
        <f t="shared" si="5"/>
        <v>4.9934964940870422E-3</v>
      </c>
    </row>
    <row r="206" spans="2:3" x14ac:dyDescent="0.25">
      <c r="B206" s="12">
        <f t="shared" si="6"/>
        <v>217</v>
      </c>
      <c r="C206" s="78">
        <f t="shared" si="5"/>
        <v>5.0233976706983421E-3</v>
      </c>
    </row>
    <row r="207" spans="2:3" x14ac:dyDescent="0.25">
      <c r="B207" s="12">
        <f t="shared" si="6"/>
        <v>218</v>
      </c>
      <c r="C207" s="78">
        <f t="shared" si="5"/>
        <v>5.0532988473096421E-3</v>
      </c>
    </row>
    <row r="208" spans="2:3" x14ac:dyDescent="0.25">
      <c r="B208" s="12">
        <f t="shared" si="6"/>
        <v>219</v>
      </c>
      <c r="C208" s="78">
        <f t="shared" si="5"/>
        <v>5.0832000239209411E-3</v>
      </c>
    </row>
    <row r="209" spans="2:3" x14ac:dyDescent="0.25">
      <c r="B209" s="12">
        <f t="shared" si="6"/>
        <v>220</v>
      </c>
      <c r="C209" s="78">
        <f t="shared" si="5"/>
        <v>5.1131012005322411E-3</v>
      </c>
    </row>
    <row r="210" spans="2:3" x14ac:dyDescent="0.25">
      <c r="B210" s="12">
        <f t="shared" si="6"/>
        <v>221</v>
      </c>
      <c r="C210" s="78">
        <f t="shared" si="5"/>
        <v>5.1430023771435402E-3</v>
      </c>
    </row>
    <row r="211" spans="2:3" x14ac:dyDescent="0.25">
      <c r="B211" s="12">
        <f t="shared" si="6"/>
        <v>222</v>
      </c>
      <c r="C211" s="78">
        <f t="shared" si="5"/>
        <v>5.1729035537548401E-3</v>
      </c>
    </row>
    <row r="212" spans="2:3" x14ac:dyDescent="0.25">
      <c r="B212" s="12">
        <f t="shared" si="6"/>
        <v>223</v>
      </c>
      <c r="C212" s="78">
        <f t="shared" si="5"/>
        <v>5.2028047303661401E-3</v>
      </c>
    </row>
    <row r="213" spans="2:3" x14ac:dyDescent="0.25">
      <c r="B213" s="12">
        <f t="shared" si="6"/>
        <v>224</v>
      </c>
      <c r="C213" s="78">
        <f t="shared" si="5"/>
        <v>5.2327059069774392E-3</v>
      </c>
    </row>
    <row r="214" spans="2:3" x14ac:dyDescent="0.25">
      <c r="B214" s="12">
        <f t="shared" si="6"/>
        <v>225</v>
      </c>
      <c r="C214" s="78">
        <f t="shared" si="5"/>
        <v>5.2626070835887391E-3</v>
      </c>
    </row>
    <row r="215" spans="2:3" x14ac:dyDescent="0.25">
      <c r="B215" s="12">
        <f t="shared" si="6"/>
        <v>226</v>
      </c>
      <c r="C215" s="78">
        <f t="shared" si="5"/>
        <v>5.2925082602000391E-3</v>
      </c>
    </row>
    <row r="216" spans="2:3" x14ac:dyDescent="0.25">
      <c r="B216" s="12">
        <f t="shared" si="6"/>
        <v>227</v>
      </c>
      <c r="C216" s="78">
        <f t="shared" si="5"/>
        <v>5.3224094368113381E-3</v>
      </c>
    </row>
    <row r="217" spans="2:3" x14ac:dyDescent="0.25">
      <c r="B217" s="12">
        <f t="shared" si="6"/>
        <v>228</v>
      </c>
      <c r="C217" s="78">
        <f t="shared" si="5"/>
        <v>5.3523106134226381E-3</v>
      </c>
    </row>
    <row r="218" spans="2:3" x14ac:dyDescent="0.25">
      <c r="B218" s="12">
        <f t="shared" si="6"/>
        <v>229</v>
      </c>
      <c r="C218" s="78">
        <f t="shared" si="5"/>
        <v>5.382211790033938E-3</v>
      </c>
    </row>
    <row r="219" spans="2:3" x14ac:dyDescent="0.25">
      <c r="B219" s="12">
        <f t="shared" si="6"/>
        <v>230</v>
      </c>
      <c r="C219" s="78">
        <f t="shared" si="5"/>
        <v>5.4121129666452371E-3</v>
      </c>
    </row>
    <row r="220" spans="2:3" x14ac:dyDescent="0.25">
      <c r="B220" s="12">
        <f t="shared" si="6"/>
        <v>231</v>
      </c>
      <c r="C220" s="78">
        <f t="shared" si="5"/>
        <v>5.4420141432565371E-3</v>
      </c>
    </row>
    <row r="221" spans="2:3" x14ac:dyDescent="0.25">
      <c r="B221" s="12">
        <f t="shared" si="6"/>
        <v>232</v>
      </c>
      <c r="C221" s="78">
        <f t="shared" si="5"/>
        <v>5.471915319867837E-3</v>
      </c>
    </row>
    <row r="222" spans="2:3" x14ac:dyDescent="0.25">
      <c r="B222" s="12">
        <f t="shared" si="6"/>
        <v>233</v>
      </c>
      <c r="C222" s="78">
        <f t="shared" si="5"/>
        <v>5.5018164964791361E-3</v>
      </c>
    </row>
    <row r="223" spans="2:3" x14ac:dyDescent="0.25">
      <c r="B223" s="12">
        <f t="shared" si="6"/>
        <v>234</v>
      </c>
      <c r="C223" s="78">
        <f t="shared" si="5"/>
        <v>5.531717673090436E-3</v>
      </c>
    </row>
    <row r="224" spans="2:3" x14ac:dyDescent="0.25">
      <c r="B224" s="12">
        <f t="shared" si="6"/>
        <v>235</v>
      </c>
      <c r="C224" s="78">
        <f t="shared" si="5"/>
        <v>5.561618849701736E-3</v>
      </c>
    </row>
    <row r="225" spans="2:3" x14ac:dyDescent="0.25">
      <c r="B225" s="12">
        <f t="shared" si="6"/>
        <v>236</v>
      </c>
      <c r="C225" s="78">
        <f t="shared" si="5"/>
        <v>5.5915200263130351E-3</v>
      </c>
    </row>
    <row r="226" spans="2:3" x14ac:dyDescent="0.25">
      <c r="B226" s="12">
        <f t="shared" si="6"/>
        <v>237</v>
      </c>
      <c r="C226" s="78">
        <f t="shared" si="5"/>
        <v>5.621421202924335E-3</v>
      </c>
    </row>
    <row r="227" spans="2:3" x14ac:dyDescent="0.25">
      <c r="B227" s="12">
        <f t="shared" si="6"/>
        <v>238</v>
      </c>
      <c r="C227" s="78">
        <f t="shared" si="5"/>
        <v>5.651322379535635E-3</v>
      </c>
    </row>
    <row r="228" spans="2:3" x14ac:dyDescent="0.25">
      <c r="B228" s="12">
        <f t="shared" si="6"/>
        <v>239</v>
      </c>
      <c r="C228" s="78">
        <f t="shared" si="5"/>
        <v>5.6812235561469341E-3</v>
      </c>
    </row>
    <row r="229" spans="2:3" x14ac:dyDescent="0.25">
      <c r="B229" s="12">
        <f t="shared" si="6"/>
        <v>240</v>
      </c>
      <c r="C229" s="78">
        <f t="shared" si="5"/>
        <v>5.711124732758234E-3</v>
      </c>
    </row>
    <row r="230" spans="2:3" x14ac:dyDescent="0.25">
      <c r="B230" s="12">
        <f t="shared" si="6"/>
        <v>241</v>
      </c>
      <c r="C230" s="78">
        <f t="shared" si="5"/>
        <v>5.741025909369534E-3</v>
      </c>
    </row>
    <row r="231" spans="2:3" x14ac:dyDescent="0.25">
      <c r="B231" s="12">
        <f t="shared" si="6"/>
        <v>242</v>
      </c>
      <c r="C231" s="78">
        <f t="shared" si="5"/>
        <v>5.770927085980833E-3</v>
      </c>
    </row>
    <row r="232" spans="2:3" x14ac:dyDescent="0.25">
      <c r="B232" s="12">
        <f t="shared" si="6"/>
        <v>243</v>
      </c>
      <c r="C232" s="78">
        <f t="shared" ref="C232:C295" si="7">IF(B232&lt;$I$7,2*(B232-$G$7)/(($H$7-$G$7)*($I$7-$G$7)),IF(B232=$I$7,2/($H$7-$G$7),2*($H$7-B232)/(($H$7-$G$7)*($H$7-$I$7))))</f>
        <v>5.800828262592133E-3</v>
      </c>
    </row>
    <row r="233" spans="2:3" x14ac:dyDescent="0.25">
      <c r="B233" s="12">
        <f t="shared" ref="B233:B296" si="8">B232+1</f>
        <v>244</v>
      </c>
      <c r="C233" s="78">
        <f t="shared" si="7"/>
        <v>5.8307294392034329E-3</v>
      </c>
    </row>
    <row r="234" spans="2:3" x14ac:dyDescent="0.25">
      <c r="B234" s="12">
        <f t="shared" si="8"/>
        <v>245</v>
      </c>
      <c r="C234" s="78">
        <f t="shared" si="7"/>
        <v>5.860630615814732E-3</v>
      </c>
    </row>
    <row r="235" spans="2:3" x14ac:dyDescent="0.25">
      <c r="B235" s="12">
        <f t="shared" si="8"/>
        <v>246</v>
      </c>
      <c r="C235" s="78">
        <f t="shared" si="7"/>
        <v>5.890531792426032E-3</v>
      </c>
    </row>
    <row r="236" spans="2:3" x14ac:dyDescent="0.25">
      <c r="B236" s="12">
        <f t="shared" si="8"/>
        <v>247</v>
      </c>
      <c r="C236" s="78">
        <f t="shared" si="7"/>
        <v>5.9204329690373319E-3</v>
      </c>
    </row>
    <row r="237" spans="2:3" x14ac:dyDescent="0.25">
      <c r="B237" s="12">
        <f t="shared" si="8"/>
        <v>248</v>
      </c>
      <c r="C237" s="78">
        <f t="shared" si="7"/>
        <v>5.950334145648631E-3</v>
      </c>
    </row>
    <row r="238" spans="2:3" x14ac:dyDescent="0.25">
      <c r="B238" s="12">
        <f t="shared" si="8"/>
        <v>249</v>
      </c>
      <c r="C238" s="78">
        <f t="shared" si="7"/>
        <v>5.980235322259931E-3</v>
      </c>
    </row>
    <row r="239" spans="2:3" x14ac:dyDescent="0.25">
      <c r="B239" s="12">
        <f t="shared" si="8"/>
        <v>250</v>
      </c>
      <c r="C239" s="78">
        <f t="shared" si="7"/>
        <v>6.0101364988712309E-3</v>
      </c>
    </row>
    <row r="240" spans="2:3" x14ac:dyDescent="0.25">
      <c r="B240" s="12">
        <f t="shared" si="8"/>
        <v>251</v>
      </c>
      <c r="C240" s="78">
        <f t="shared" si="7"/>
        <v>6.04003767548253E-3</v>
      </c>
    </row>
    <row r="241" spans="2:3" x14ac:dyDescent="0.25">
      <c r="B241" s="12">
        <f t="shared" si="8"/>
        <v>252</v>
      </c>
      <c r="C241" s="78">
        <f t="shared" si="7"/>
        <v>6.0699388520938299E-3</v>
      </c>
    </row>
    <row r="242" spans="2:3" x14ac:dyDescent="0.25">
      <c r="B242" s="12">
        <f t="shared" si="8"/>
        <v>253</v>
      </c>
      <c r="C242" s="78">
        <f t="shared" si="7"/>
        <v>6.0998400287051299E-3</v>
      </c>
    </row>
    <row r="243" spans="2:3" x14ac:dyDescent="0.25">
      <c r="B243" s="12">
        <f t="shared" si="8"/>
        <v>254</v>
      </c>
      <c r="C243" s="78">
        <f t="shared" si="7"/>
        <v>6.129741205316429E-3</v>
      </c>
    </row>
    <row r="244" spans="2:3" x14ac:dyDescent="0.25">
      <c r="B244" s="12">
        <f t="shared" si="8"/>
        <v>255</v>
      </c>
      <c r="C244" s="78">
        <f t="shared" si="7"/>
        <v>6.1596423819277289E-3</v>
      </c>
    </row>
    <row r="245" spans="2:3" x14ac:dyDescent="0.25">
      <c r="B245" s="12">
        <f t="shared" si="8"/>
        <v>256</v>
      </c>
      <c r="C245" s="78">
        <f t="shared" si="7"/>
        <v>6.1895435585390289E-3</v>
      </c>
    </row>
    <row r="246" spans="2:3" x14ac:dyDescent="0.25">
      <c r="B246" s="12">
        <f t="shared" si="8"/>
        <v>257</v>
      </c>
      <c r="C246" s="78">
        <f t="shared" si="7"/>
        <v>6.219444735150328E-3</v>
      </c>
    </row>
    <row r="247" spans="2:3" x14ac:dyDescent="0.25">
      <c r="B247" s="12">
        <f t="shared" si="8"/>
        <v>258</v>
      </c>
      <c r="C247" s="78">
        <f t="shared" si="7"/>
        <v>6.2493459117616279E-3</v>
      </c>
    </row>
    <row r="248" spans="2:3" x14ac:dyDescent="0.25">
      <c r="B248" s="12">
        <f t="shared" si="8"/>
        <v>259</v>
      </c>
      <c r="C248" s="78">
        <f t="shared" si="7"/>
        <v>6.2792470883729279E-3</v>
      </c>
    </row>
    <row r="249" spans="2:3" x14ac:dyDescent="0.25">
      <c r="B249" s="12">
        <f t="shared" si="8"/>
        <v>260</v>
      </c>
      <c r="C249" s="78">
        <f t="shared" si="7"/>
        <v>6.3091482649842269E-3</v>
      </c>
    </row>
    <row r="250" spans="2:3" x14ac:dyDescent="0.25">
      <c r="B250" s="12">
        <f t="shared" si="8"/>
        <v>261</v>
      </c>
      <c r="C250" s="78">
        <f t="shared" si="7"/>
        <v>6.2496279983334322E-3</v>
      </c>
    </row>
    <row r="251" spans="2:3" x14ac:dyDescent="0.25">
      <c r="B251" s="12">
        <f t="shared" si="8"/>
        <v>262</v>
      </c>
      <c r="C251" s="78">
        <f t="shared" si="7"/>
        <v>6.1901077316826383E-3</v>
      </c>
    </row>
    <row r="252" spans="2:3" x14ac:dyDescent="0.25">
      <c r="B252" s="12">
        <f t="shared" si="8"/>
        <v>263</v>
      </c>
      <c r="C252" s="78">
        <f t="shared" si="7"/>
        <v>6.1305874650318436E-3</v>
      </c>
    </row>
    <row r="253" spans="2:3" x14ac:dyDescent="0.25">
      <c r="B253" s="12">
        <f t="shared" si="8"/>
        <v>264</v>
      </c>
      <c r="C253" s="78">
        <f t="shared" si="7"/>
        <v>6.0710671983810489E-3</v>
      </c>
    </row>
    <row r="254" spans="2:3" x14ac:dyDescent="0.25">
      <c r="B254" s="12">
        <f t="shared" si="8"/>
        <v>265</v>
      </c>
      <c r="C254" s="78">
        <f t="shared" si="7"/>
        <v>6.0115469317302541E-3</v>
      </c>
    </row>
    <row r="255" spans="2:3" x14ac:dyDescent="0.25">
      <c r="B255" s="12">
        <f t="shared" si="8"/>
        <v>266</v>
      </c>
      <c r="C255" s="78">
        <f t="shared" si="7"/>
        <v>5.9520266650794594E-3</v>
      </c>
    </row>
    <row r="256" spans="2:3" x14ac:dyDescent="0.25">
      <c r="B256" s="12">
        <f t="shared" si="8"/>
        <v>267</v>
      </c>
      <c r="C256" s="78">
        <f t="shared" si="7"/>
        <v>5.8925063984286647E-3</v>
      </c>
    </row>
    <row r="257" spans="2:3" x14ac:dyDescent="0.25">
      <c r="B257" s="12">
        <f t="shared" si="8"/>
        <v>268</v>
      </c>
      <c r="C257" s="78">
        <f t="shared" si="7"/>
        <v>5.8329861317778699E-3</v>
      </c>
    </row>
    <row r="258" spans="2:3" x14ac:dyDescent="0.25">
      <c r="B258" s="12">
        <f t="shared" si="8"/>
        <v>269</v>
      </c>
      <c r="C258" s="78">
        <f t="shared" si="7"/>
        <v>5.7734658651270761E-3</v>
      </c>
    </row>
    <row r="259" spans="2:3" x14ac:dyDescent="0.25">
      <c r="B259" s="12">
        <f t="shared" si="8"/>
        <v>270</v>
      </c>
      <c r="C259" s="78">
        <f t="shared" si="7"/>
        <v>5.7139455984762813E-3</v>
      </c>
    </row>
    <row r="260" spans="2:3" x14ac:dyDescent="0.25">
      <c r="B260" s="12">
        <f t="shared" si="8"/>
        <v>271</v>
      </c>
      <c r="C260" s="78">
        <f t="shared" si="7"/>
        <v>5.6544253318254866E-3</v>
      </c>
    </row>
    <row r="261" spans="2:3" x14ac:dyDescent="0.25">
      <c r="B261" s="12">
        <f t="shared" si="8"/>
        <v>272</v>
      </c>
      <c r="C261" s="78">
        <f t="shared" si="7"/>
        <v>5.5949050651746919E-3</v>
      </c>
    </row>
    <row r="262" spans="2:3" x14ac:dyDescent="0.25">
      <c r="B262" s="12">
        <f t="shared" si="8"/>
        <v>273</v>
      </c>
      <c r="C262" s="78">
        <f t="shared" si="7"/>
        <v>5.5353847985238971E-3</v>
      </c>
    </row>
    <row r="263" spans="2:3" x14ac:dyDescent="0.25">
      <c r="B263" s="12">
        <f t="shared" si="8"/>
        <v>274</v>
      </c>
      <c r="C263" s="78">
        <f t="shared" si="7"/>
        <v>5.4758645318731024E-3</v>
      </c>
    </row>
    <row r="264" spans="2:3" x14ac:dyDescent="0.25">
      <c r="B264" s="12">
        <f t="shared" si="8"/>
        <v>275</v>
      </c>
      <c r="C264" s="78">
        <f t="shared" si="7"/>
        <v>5.4163442652223085E-3</v>
      </c>
    </row>
    <row r="265" spans="2:3" x14ac:dyDescent="0.25">
      <c r="B265" s="12">
        <f t="shared" si="8"/>
        <v>276</v>
      </c>
      <c r="C265" s="78">
        <f t="shared" si="7"/>
        <v>5.3568239985715138E-3</v>
      </c>
    </row>
    <row r="266" spans="2:3" x14ac:dyDescent="0.25">
      <c r="B266" s="12">
        <f t="shared" si="8"/>
        <v>277</v>
      </c>
      <c r="C266" s="78">
        <f t="shared" si="7"/>
        <v>5.2973037319207191E-3</v>
      </c>
    </row>
    <row r="267" spans="2:3" x14ac:dyDescent="0.25">
      <c r="B267" s="12">
        <f t="shared" si="8"/>
        <v>278</v>
      </c>
      <c r="C267" s="78">
        <f t="shared" si="7"/>
        <v>5.2377834652699243E-3</v>
      </c>
    </row>
    <row r="268" spans="2:3" x14ac:dyDescent="0.25">
      <c r="B268" s="12">
        <f t="shared" si="8"/>
        <v>279</v>
      </c>
      <c r="C268" s="78">
        <f t="shared" si="7"/>
        <v>5.1782631986191296E-3</v>
      </c>
    </row>
    <row r="269" spans="2:3" x14ac:dyDescent="0.25">
      <c r="B269" s="12">
        <f t="shared" si="8"/>
        <v>280</v>
      </c>
      <c r="C269" s="78">
        <f t="shared" si="7"/>
        <v>5.1187429319683349E-3</v>
      </c>
    </row>
    <row r="270" spans="2:3" x14ac:dyDescent="0.25">
      <c r="B270" s="12">
        <f t="shared" si="8"/>
        <v>281</v>
      </c>
      <c r="C270" s="78">
        <f t="shared" si="7"/>
        <v>5.059222665317541E-3</v>
      </c>
    </row>
    <row r="271" spans="2:3" x14ac:dyDescent="0.25">
      <c r="B271" s="12">
        <f t="shared" si="8"/>
        <v>282</v>
      </c>
      <c r="C271" s="78">
        <f t="shared" si="7"/>
        <v>4.9997023986667463E-3</v>
      </c>
    </row>
    <row r="272" spans="2:3" x14ac:dyDescent="0.25">
      <c r="B272" s="12">
        <f t="shared" si="8"/>
        <v>283</v>
      </c>
      <c r="C272" s="78">
        <f t="shared" si="7"/>
        <v>4.9401821320159515E-3</v>
      </c>
    </row>
    <row r="273" spans="2:3" x14ac:dyDescent="0.25">
      <c r="B273" s="12">
        <f t="shared" si="8"/>
        <v>284</v>
      </c>
      <c r="C273" s="78">
        <f t="shared" si="7"/>
        <v>4.8806618653651568E-3</v>
      </c>
    </row>
    <row r="274" spans="2:3" x14ac:dyDescent="0.25">
      <c r="B274" s="12">
        <f t="shared" si="8"/>
        <v>285</v>
      </c>
      <c r="C274" s="78">
        <f t="shared" si="7"/>
        <v>4.8211415987143621E-3</v>
      </c>
    </row>
    <row r="275" spans="2:3" x14ac:dyDescent="0.25">
      <c r="B275" s="12">
        <f t="shared" si="8"/>
        <v>286</v>
      </c>
      <c r="C275" s="78">
        <f t="shared" si="7"/>
        <v>4.7616213320635674E-3</v>
      </c>
    </row>
    <row r="276" spans="2:3" x14ac:dyDescent="0.25">
      <c r="B276" s="12">
        <f t="shared" si="8"/>
        <v>287</v>
      </c>
      <c r="C276" s="78">
        <f t="shared" si="7"/>
        <v>4.7021010654127726E-3</v>
      </c>
    </row>
    <row r="277" spans="2:3" x14ac:dyDescent="0.25">
      <c r="B277" s="12">
        <f t="shared" si="8"/>
        <v>288</v>
      </c>
      <c r="C277" s="78">
        <f t="shared" si="7"/>
        <v>4.6425807987619788E-3</v>
      </c>
    </row>
    <row r="278" spans="2:3" x14ac:dyDescent="0.25">
      <c r="B278" s="12">
        <f t="shared" si="8"/>
        <v>289</v>
      </c>
      <c r="C278" s="78">
        <f t="shared" si="7"/>
        <v>4.583060532111184E-3</v>
      </c>
    </row>
    <row r="279" spans="2:3" x14ac:dyDescent="0.25">
      <c r="B279" s="12">
        <f t="shared" si="8"/>
        <v>290</v>
      </c>
      <c r="C279" s="78">
        <f t="shared" si="7"/>
        <v>4.5235402654603893E-3</v>
      </c>
    </row>
    <row r="280" spans="2:3" x14ac:dyDescent="0.25">
      <c r="B280" s="12">
        <f t="shared" si="8"/>
        <v>291</v>
      </c>
      <c r="C280" s="78">
        <f t="shared" si="7"/>
        <v>4.4640199988095946E-3</v>
      </c>
    </row>
    <row r="281" spans="2:3" x14ac:dyDescent="0.25">
      <c r="B281" s="12">
        <f t="shared" si="8"/>
        <v>292</v>
      </c>
      <c r="C281" s="78">
        <f t="shared" si="7"/>
        <v>4.4044997321587998E-3</v>
      </c>
    </row>
    <row r="282" spans="2:3" x14ac:dyDescent="0.25">
      <c r="B282" s="12">
        <f t="shared" si="8"/>
        <v>293</v>
      </c>
      <c r="C282" s="78">
        <f t="shared" si="7"/>
        <v>4.3449794655080051E-3</v>
      </c>
    </row>
    <row r="283" spans="2:3" x14ac:dyDescent="0.25">
      <c r="B283" s="12">
        <f t="shared" si="8"/>
        <v>294</v>
      </c>
      <c r="C283" s="78">
        <f t="shared" si="7"/>
        <v>4.2854591988572112E-3</v>
      </c>
    </row>
    <row r="284" spans="2:3" x14ac:dyDescent="0.25">
      <c r="B284" s="12">
        <f t="shared" si="8"/>
        <v>295</v>
      </c>
      <c r="C284" s="78">
        <f t="shared" si="7"/>
        <v>4.2259389322064165E-3</v>
      </c>
    </row>
    <row r="285" spans="2:3" x14ac:dyDescent="0.25">
      <c r="B285" s="12">
        <f t="shared" si="8"/>
        <v>296</v>
      </c>
      <c r="C285" s="78">
        <f t="shared" si="7"/>
        <v>4.1664186655556218E-3</v>
      </c>
    </row>
    <row r="286" spans="2:3" x14ac:dyDescent="0.25">
      <c r="B286" s="12">
        <f t="shared" si="8"/>
        <v>297</v>
      </c>
      <c r="C286" s="78">
        <f t="shared" si="7"/>
        <v>4.106898398904827E-3</v>
      </c>
    </row>
    <row r="287" spans="2:3" x14ac:dyDescent="0.25">
      <c r="B287" s="12">
        <f t="shared" si="8"/>
        <v>298</v>
      </c>
      <c r="C287" s="78">
        <f t="shared" si="7"/>
        <v>4.0473781322540323E-3</v>
      </c>
    </row>
    <row r="288" spans="2:3" x14ac:dyDescent="0.25">
      <c r="B288" s="12">
        <f t="shared" si="8"/>
        <v>299</v>
      </c>
      <c r="C288" s="78">
        <f t="shared" si="7"/>
        <v>3.9878578656032376E-3</v>
      </c>
    </row>
    <row r="289" spans="2:3" x14ac:dyDescent="0.25">
      <c r="B289" s="12">
        <f t="shared" si="8"/>
        <v>300</v>
      </c>
      <c r="C289" s="78">
        <f t="shared" si="7"/>
        <v>3.9283375989524437E-3</v>
      </c>
    </row>
    <row r="290" spans="2:3" x14ac:dyDescent="0.25">
      <c r="B290" s="12">
        <f t="shared" si="8"/>
        <v>301</v>
      </c>
      <c r="C290" s="78">
        <f t="shared" si="7"/>
        <v>3.8688173323016485E-3</v>
      </c>
    </row>
    <row r="291" spans="2:3" x14ac:dyDescent="0.25">
      <c r="B291" s="12">
        <f t="shared" si="8"/>
        <v>302</v>
      </c>
      <c r="C291" s="78">
        <f t="shared" si="7"/>
        <v>3.8092970656508542E-3</v>
      </c>
    </row>
    <row r="292" spans="2:3" x14ac:dyDescent="0.25">
      <c r="B292" s="12">
        <f t="shared" si="8"/>
        <v>303</v>
      </c>
      <c r="C292" s="78">
        <f t="shared" si="7"/>
        <v>3.7497767990000595E-3</v>
      </c>
    </row>
    <row r="293" spans="2:3" x14ac:dyDescent="0.25">
      <c r="B293" s="12">
        <f t="shared" si="8"/>
        <v>304</v>
      </c>
      <c r="C293" s="78">
        <f t="shared" si="7"/>
        <v>3.6902565323492648E-3</v>
      </c>
    </row>
    <row r="294" spans="2:3" x14ac:dyDescent="0.25">
      <c r="B294" s="12">
        <f t="shared" si="8"/>
        <v>305</v>
      </c>
      <c r="C294" s="78">
        <f t="shared" si="7"/>
        <v>3.6307362656984705E-3</v>
      </c>
    </row>
    <row r="295" spans="2:3" x14ac:dyDescent="0.25">
      <c r="B295" s="12">
        <f t="shared" si="8"/>
        <v>306</v>
      </c>
      <c r="C295" s="78">
        <f t="shared" si="7"/>
        <v>3.5712159990476757E-3</v>
      </c>
    </row>
    <row r="296" spans="2:3" x14ac:dyDescent="0.25">
      <c r="B296" s="12">
        <f t="shared" si="8"/>
        <v>307</v>
      </c>
      <c r="C296" s="78">
        <f t="shared" ref="C296:C354" si="9">IF(B296&lt;$I$7,2*(B296-$G$7)/(($H$7-$G$7)*($I$7-$G$7)),IF(B296=$I$7,2/($H$7-$G$7),2*($H$7-B296)/(($H$7-$G$7)*($H$7-$I$7))))</f>
        <v>3.511695732396881E-3</v>
      </c>
    </row>
    <row r="297" spans="2:3" x14ac:dyDescent="0.25">
      <c r="B297" s="12">
        <f t="shared" ref="B297:B354" si="10">B296+1</f>
        <v>308</v>
      </c>
      <c r="C297" s="78">
        <f t="shared" si="9"/>
        <v>3.4521754657460867E-3</v>
      </c>
    </row>
    <row r="298" spans="2:3" x14ac:dyDescent="0.25">
      <c r="B298" s="12">
        <f t="shared" si="10"/>
        <v>309</v>
      </c>
      <c r="C298" s="78">
        <f t="shared" si="9"/>
        <v>3.392655199095292E-3</v>
      </c>
    </row>
    <row r="299" spans="2:3" x14ac:dyDescent="0.25">
      <c r="B299" s="12">
        <f t="shared" si="10"/>
        <v>310</v>
      </c>
      <c r="C299" s="78">
        <f t="shared" si="9"/>
        <v>3.3331349324444972E-3</v>
      </c>
    </row>
    <row r="300" spans="2:3" x14ac:dyDescent="0.25">
      <c r="B300" s="12">
        <f t="shared" si="10"/>
        <v>311</v>
      </c>
      <c r="C300" s="78">
        <f t="shared" si="9"/>
        <v>3.2736146657937029E-3</v>
      </c>
    </row>
    <row r="301" spans="2:3" x14ac:dyDescent="0.25">
      <c r="B301" s="12">
        <f t="shared" si="10"/>
        <v>312</v>
      </c>
      <c r="C301" s="78">
        <f t="shared" si="9"/>
        <v>3.2140943991429082E-3</v>
      </c>
    </row>
    <row r="302" spans="2:3" x14ac:dyDescent="0.25">
      <c r="B302" s="12">
        <f t="shared" si="10"/>
        <v>313</v>
      </c>
      <c r="C302" s="78">
        <f t="shared" si="9"/>
        <v>3.1545741324921135E-3</v>
      </c>
    </row>
    <row r="303" spans="2:3" x14ac:dyDescent="0.25">
      <c r="B303" s="12">
        <f t="shared" si="10"/>
        <v>314</v>
      </c>
      <c r="C303" s="78">
        <f t="shared" si="9"/>
        <v>3.0950538658413192E-3</v>
      </c>
    </row>
    <row r="304" spans="2:3" x14ac:dyDescent="0.25">
      <c r="B304" s="12">
        <f t="shared" si="10"/>
        <v>315</v>
      </c>
      <c r="C304" s="78">
        <f t="shared" si="9"/>
        <v>3.0355335991905244E-3</v>
      </c>
    </row>
    <row r="305" spans="2:3" x14ac:dyDescent="0.25">
      <c r="B305" s="12">
        <f t="shared" si="10"/>
        <v>316</v>
      </c>
      <c r="C305" s="78">
        <f t="shared" si="9"/>
        <v>2.9760133325397297E-3</v>
      </c>
    </row>
    <row r="306" spans="2:3" x14ac:dyDescent="0.25">
      <c r="B306" s="12">
        <f t="shared" si="10"/>
        <v>317</v>
      </c>
      <c r="C306" s="78">
        <f t="shared" si="9"/>
        <v>2.916493065888935E-3</v>
      </c>
    </row>
    <row r="307" spans="2:3" x14ac:dyDescent="0.25">
      <c r="B307" s="12">
        <f t="shared" si="10"/>
        <v>318</v>
      </c>
      <c r="C307" s="78">
        <f t="shared" si="9"/>
        <v>2.8569727992381407E-3</v>
      </c>
    </row>
    <row r="308" spans="2:3" x14ac:dyDescent="0.25">
      <c r="B308" s="12">
        <f t="shared" si="10"/>
        <v>319</v>
      </c>
      <c r="C308" s="78">
        <f t="shared" si="9"/>
        <v>2.7974525325873459E-3</v>
      </c>
    </row>
    <row r="309" spans="2:3" x14ac:dyDescent="0.25">
      <c r="B309" s="12">
        <f t="shared" si="10"/>
        <v>320</v>
      </c>
      <c r="C309" s="78">
        <f t="shared" si="9"/>
        <v>2.7379322659365512E-3</v>
      </c>
    </row>
    <row r="310" spans="2:3" x14ac:dyDescent="0.25">
      <c r="B310" s="12">
        <f t="shared" si="10"/>
        <v>321</v>
      </c>
      <c r="C310" s="78">
        <f t="shared" si="9"/>
        <v>2.6784119992857569E-3</v>
      </c>
    </row>
    <row r="311" spans="2:3" x14ac:dyDescent="0.25">
      <c r="B311" s="12">
        <f t="shared" si="10"/>
        <v>322</v>
      </c>
      <c r="C311" s="78">
        <f t="shared" si="9"/>
        <v>2.6188917326349622E-3</v>
      </c>
    </row>
    <row r="312" spans="2:3" x14ac:dyDescent="0.25">
      <c r="B312" s="12">
        <f t="shared" si="10"/>
        <v>323</v>
      </c>
      <c r="C312" s="78">
        <f t="shared" si="9"/>
        <v>2.5593714659841674E-3</v>
      </c>
    </row>
    <row r="313" spans="2:3" x14ac:dyDescent="0.25">
      <c r="B313" s="12">
        <f t="shared" si="10"/>
        <v>324</v>
      </c>
      <c r="C313" s="78">
        <f t="shared" si="9"/>
        <v>2.4998511993333731E-3</v>
      </c>
    </row>
    <row r="314" spans="2:3" x14ac:dyDescent="0.25">
      <c r="B314" s="12">
        <f t="shared" si="10"/>
        <v>325</v>
      </c>
      <c r="C314" s="78">
        <f t="shared" si="9"/>
        <v>2.4403309326825784E-3</v>
      </c>
    </row>
    <row r="315" spans="2:3" x14ac:dyDescent="0.25">
      <c r="B315" s="12">
        <f t="shared" si="10"/>
        <v>326</v>
      </c>
      <c r="C315" s="78">
        <f t="shared" si="9"/>
        <v>2.3808106660317837E-3</v>
      </c>
    </row>
    <row r="316" spans="2:3" x14ac:dyDescent="0.25">
      <c r="B316" s="12">
        <f t="shared" si="10"/>
        <v>327</v>
      </c>
      <c r="C316" s="78">
        <f t="shared" si="9"/>
        <v>2.3212903993809894E-3</v>
      </c>
    </row>
    <row r="317" spans="2:3" x14ac:dyDescent="0.25">
      <c r="B317" s="12">
        <f t="shared" si="10"/>
        <v>328</v>
      </c>
      <c r="C317" s="78">
        <f t="shared" si="9"/>
        <v>2.2617701327301946E-3</v>
      </c>
    </row>
    <row r="318" spans="2:3" x14ac:dyDescent="0.25">
      <c r="B318" s="12">
        <f t="shared" si="10"/>
        <v>329</v>
      </c>
      <c r="C318" s="78">
        <f t="shared" si="9"/>
        <v>2.2022498660793999E-3</v>
      </c>
    </row>
    <row r="319" spans="2:3" x14ac:dyDescent="0.25">
      <c r="B319" s="12">
        <f t="shared" si="10"/>
        <v>330</v>
      </c>
      <c r="C319" s="78">
        <f t="shared" si="9"/>
        <v>2.1427295994286056E-3</v>
      </c>
    </row>
    <row r="320" spans="2:3" x14ac:dyDescent="0.25">
      <c r="B320" s="12">
        <f t="shared" si="10"/>
        <v>331</v>
      </c>
      <c r="C320" s="78">
        <f t="shared" si="9"/>
        <v>2.0832093327778109E-3</v>
      </c>
    </row>
    <row r="321" spans="2:3" x14ac:dyDescent="0.25">
      <c r="B321" s="12">
        <f t="shared" si="10"/>
        <v>332</v>
      </c>
      <c r="C321" s="78">
        <f t="shared" si="9"/>
        <v>2.0236890661270161E-3</v>
      </c>
    </row>
    <row r="322" spans="2:3" x14ac:dyDescent="0.25">
      <c r="B322" s="12">
        <f t="shared" si="10"/>
        <v>333</v>
      </c>
      <c r="C322" s="78">
        <f t="shared" si="9"/>
        <v>1.9641687994762218E-3</v>
      </c>
    </row>
    <row r="323" spans="2:3" x14ac:dyDescent="0.25">
      <c r="B323" s="12">
        <f t="shared" si="10"/>
        <v>334</v>
      </c>
      <c r="C323" s="78">
        <f t="shared" si="9"/>
        <v>1.9046485328254271E-3</v>
      </c>
    </row>
    <row r="324" spans="2:3" x14ac:dyDescent="0.25">
      <c r="B324" s="12">
        <f t="shared" si="10"/>
        <v>335</v>
      </c>
      <c r="C324" s="78">
        <f t="shared" si="9"/>
        <v>1.8451282661746324E-3</v>
      </c>
    </row>
    <row r="325" spans="2:3" x14ac:dyDescent="0.25">
      <c r="B325" s="12">
        <f t="shared" si="10"/>
        <v>336</v>
      </c>
      <c r="C325" s="78">
        <f t="shared" si="9"/>
        <v>1.7856079995238379E-3</v>
      </c>
    </row>
    <row r="326" spans="2:3" x14ac:dyDescent="0.25">
      <c r="B326" s="12">
        <f t="shared" si="10"/>
        <v>337</v>
      </c>
      <c r="C326" s="78">
        <f t="shared" si="9"/>
        <v>1.7260877328730433E-3</v>
      </c>
    </row>
    <row r="327" spans="2:3" x14ac:dyDescent="0.25">
      <c r="B327" s="12">
        <f t="shared" si="10"/>
        <v>338</v>
      </c>
      <c r="C327" s="78">
        <f t="shared" si="9"/>
        <v>1.6665674662222486E-3</v>
      </c>
    </row>
    <row r="328" spans="2:3" x14ac:dyDescent="0.25">
      <c r="B328" s="12">
        <f t="shared" si="10"/>
        <v>339</v>
      </c>
      <c r="C328" s="78">
        <f t="shared" si="9"/>
        <v>1.6070471995714541E-3</v>
      </c>
    </row>
    <row r="329" spans="2:3" x14ac:dyDescent="0.25">
      <c r="B329" s="12">
        <f t="shared" si="10"/>
        <v>340</v>
      </c>
      <c r="C329" s="78">
        <f t="shared" si="9"/>
        <v>1.5475269329206596E-3</v>
      </c>
    </row>
    <row r="330" spans="2:3" x14ac:dyDescent="0.25">
      <c r="B330" s="12">
        <f t="shared" si="10"/>
        <v>341</v>
      </c>
      <c r="C330" s="78">
        <f t="shared" si="9"/>
        <v>1.4880066662698649E-3</v>
      </c>
    </row>
    <row r="331" spans="2:3" x14ac:dyDescent="0.25">
      <c r="B331" s="12">
        <f t="shared" si="10"/>
        <v>342</v>
      </c>
      <c r="C331" s="78">
        <f t="shared" si="9"/>
        <v>1.4284863996190703E-3</v>
      </c>
    </row>
    <row r="332" spans="2:3" x14ac:dyDescent="0.25">
      <c r="B332" s="12">
        <f t="shared" si="10"/>
        <v>343</v>
      </c>
      <c r="C332" s="78">
        <f t="shared" si="9"/>
        <v>1.3689661329682756E-3</v>
      </c>
    </row>
    <row r="333" spans="2:3" x14ac:dyDescent="0.25">
      <c r="B333" s="12">
        <f t="shared" si="10"/>
        <v>344</v>
      </c>
      <c r="C333" s="78">
        <f t="shared" si="9"/>
        <v>1.3094458663174811E-3</v>
      </c>
    </row>
    <row r="334" spans="2:3" x14ac:dyDescent="0.25">
      <c r="B334" s="12">
        <f t="shared" si="10"/>
        <v>345</v>
      </c>
      <c r="C334" s="78">
        <f t="shared" si="9"/>
        <v>1.2499255996666866E-3</v>
      </c>
    </row>
    <row r="335" spans="2:3" x14ac:dyDescent="0.25">
      <c r="B335" s="12">
        <f t="shared" si="10"/>
        <v>346</v>
      </c>
      <c r="C335" s="78">
        <f t="shared" si="9"/>
        <v>1.1904053330158918E-3</v>
      </c>
    </row>
    <row r="336" spans="2:3" x14ac:dyDescent="0.25">
      <c r="B336" s="12">
        <f t="shared" si="10"/>
        <v>347</v>
      </c>
      <c r="C336" s="78">
        <f t="shared" si="9"/>
        <v>1.1308850663650973E-3</v>
      </c>
    </row>
    <row r="337" spans="2:3" x14ac:dyDescent="0.25">
      <c r="B337" s="12">
        <f t="shared" si="10"/>
        <v>348</v>
      </c>
      <c r="C337" s="78">
        <f t="shared" si="9"/>
        <v>1.0713647997143028E-3</v>
      </c>
    </row>
    <row r="338" spans="2:3" x14ac:dyDescent="0.25">
      <c r="B338" s="12">
        <f t="shared" si="10"/>
        <v>349</v>
      </c>
      <c r="C338" s="78">
        <f t="shared" si="9"/>
        <v>1.0118445330635081E-3</v>
      </c>
    </row>
    <row r="339" spans="2:3" x14ac:dyDescent="0.25">
      <c r="B339" s="12">
        <f t="shared" si="10"/>
        <v>350</v>
      </c>
      <c r="C339" s="78">
        <f t="shared" si="9"/>
        <v>9.5232426641271356E-4</v>
      </c>
    </row>
    <row r="340" spans="2:3" x14ac:dyDescent="0.25">
      <c r="B340" s="12">
        <f t="shared" si="10"/>
        <v>351</v>
      </c>
      <c r="C340" s="78">
        <f t="shared" si="9"/>
        <v>8.9280399976191893E-4</v>
      </c>
    </row>
    <row r="341" spans="2:3" x14ac:dyDescent="0.25">
      <c r="B341" s="12">
        <f t="shared" si="10"/>
        <v>352</v>
      </c>
      <c r="C341" s="78">
        <f t="shared" si="9"/>
        <v>8.3328373311112431E-4</v>
      </c>
    </row>
    <row r="342" spans="2:3" x14ac:dyDescent="0.25">
      <c r="B342" s="12">
        <f t="shared" si="10"/>
        <v>353</v>
      </c>
      <c r="C342" s="78">
        <f t="shared" si="9"/>
        <v>7.7376346646032979E-4</v>
      </c>
    </row>
    <row r="343" spans="2:3" x14ac:dyDescent="0.25">
      <c r="B343" s="12">
        <f t="shared" si="10"/>
        <v>354</v>
      </c>
      <c r="C343" s="78">
        <f t="shared" si="9"/>
        <v>7.1424319980953517E-4</v>
      </c>
    </row>
    <row r="344" spans="2:3" x14ac:dyDescent="0.25">
      <c r="B344" s="12">
        <f t="shared" si="10"/>
        <v>355</v>
      </c>
      <c r="C344" s="78">
        <f t="shared" si="9"/>
        <v>6.5472293315874054E-4</v>
      </c>
    </row>
    <row r="345" spans="2:3" x14ac:dyDescent="0.25">
      <c r="B345" s="12">
        <f t="shared" si="10"/>
        <v>356</v>
      </c>
      <c r="C345" s="78">
        <f t="shared" si="9"/>
        <v>5.9520266650794592E-4</v>
      </c>
    </row>
    <row r="346" spans="2:3" x14ac:dyDescent="0.25">
      <c r="B346" s="12">
        <f t="shared" si="10"/>
        <v>357</v>
      </c>
      <c r="C346" s="78">
        <f t="shared" si="9"/>
        <v>5.356823998571514E-4</v>
      </c>
    </row>
    <row r="347" spans="2:3" x14ac:dyDescent="0.25">
      <c r="B347" s="12">
        <f t="shared" si="10"/>
        <v>358</v>
      </c>
      <c r="C347" s="78">
        <f t="shared" si="9"/>
        <v>4.7616213320635678E-4</v>
      </c>
    </row>
    <row r="348" spans="2:3" x14ac:dyDescent="0.25">
      <c r="B348" s="12">
        <f t="shared" si="10"/>
        <v>359</v>
      </c>
      <c r="C348" s="78">
        <f t="shared" si="9"/>
        <v>4.1664186655556215E-4</v>
      </c>
    </row>
    <row r="349" spans="2:3" x14ac:dyDescent="0.25">
      <c r="B349" s="12">
        <f t="shared" si="10"/>
        <v>360</v>
      </c>
      <c r="C349" s="78">
        <f t="shared" si="9"/>
        <v>3.5712159990476758E-4</v>
      </c>
    </row>
    <row r="350" spans="2:3" x14ac:dyDescent="0.25">
      <c r="B350" s="12">
        <f t="shared" si="10"/>
        <v>361</v>
      </c>
      <c r="C350" s="78">
        <f t="shared" si="9"/>
        <v>2.9760133325397296E-4</v>
      </c>
    </row>
    <row r="351" spans="2:3" x14ac:dyDescent="0.25">
      <c r="B351" s="12">
        <f t="shared" si="10"/>
        <v>362</v>
      </c>
      <c r="C351" s="78">
        <f t="shared" si="9"/>
        <v>2.3808106660317839E-4</v>
      </c>
    </row>
    <row r="352" spans="2:3" x14ac:dyDescent="0.25">
      <c r="B352" s="12">
        <f t="shared" si="10"/>
        <v>363</v>
      </c>
      <c r="C352" s="78">
        <f t="shared" si="9"/>
        <v>1.7856079995238379E-4</v>
      </c>
    </row>
    <row r="353" spans="2:3" x14ac:dyDescent="0.25">
      <c r="B353" s="12">
        <f t="shared" si="10"/>
        <v>364</v>
      </c>
      <c r="C353" s="78">
        <f t="shared" si="9"/>
        <v>1.1904053330158919E-4</v>
      </c>
    </row>
    <row r="354" spans="2:3" x14ac:dyDescent="0.25">
      <c r="B354" s="12">
        <f t="shared" si="10"/>
        <v>365</v>
      </c>
      <c r="C354" s="78">
        <f t="shared" si="9"/>
        <v>5.9520266650794597E-5</v>
      </c>
    </row>
    <row r="355" spans="2:3" x14ac:dyDescent="0.25">
      <c r="B355" s="12">
        <v>366</v>
      </c>
      <c r="C355" s="103">
        <v>0</v>
      </c>
    </row>
  </sheetData>
  <sheetProtection sheet="1" objects="1" scenarios="1" formatCells="0" formatColumns="0" formatRows="0"/>
  <mergeCells count="12">
    <mergeCell ref="B36:D36"/>
    <mergeCell ref="B12:B13"/>
    <mergeCell ref="C12:C13"/>
    <mergeCell ref="M12:M13"/>
    <mergeCell ref="L4:L5"/>
    <mergeCell ref="M4:M5"/>
    <mergeCell ref="B4:B5"/>
    <mergeCell ref="C4:C5"/>
    <mergeCell ref="D4:D5"/>
    <mergeCell ref="E4:F4"/>
    <mergeCell ref="G4:I4"/>
    <mergeCell ref="J4:J5"/>
  </mergeCells>
  <phoneticPr fontId="11" type="noConversion"/>
  <dataValidations count="1">
    <dataValidation type="list" allowBlank="1" showInputMessage="1" showErrorMessage="1" sqref="C2" xr:uid="{89765D6A-3182-4B19-810A-5134E740A707}">
      <formula1>$P$6:$P$7</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BDA15-F08C-4570-92C9-622D4AF88CF7}">
  <sheetPr>
    <tabColor theme="9"/>
  </sheetPr>
  <dimension ref="B2:G33"/>
  <sheetViews>
    <sheetView zoomScale="80" zoomScaleNormal="80" workbookViewId="0">
      <selection activeCell="C2" sqref="C2"/>
    </sheetView>
  </sheetViews>
  <sheetFormatPr defaultColWidth="8.7109375" defaultRowHeight="15" x14ac:dyDescent="0.25"/>
  <cols>
    <col min="1" max="1" width="2" style="2" customWidth="1"/>
    <col min="2" max="2" width="40" style="14" customWidth="1"/>
    <col min="3" max="3" width="28.28515625" style="23" customWidth="1"/>
    <col min="4" max="4" width="122.28515625" style="24" customWidth="1"/>
    <col min="5" max="5" width="37.42578125" style="25" customWidth="1"/>
    <col min="6" max="6" width="19.85546875" style="25" customWidth="1"/>
    <col min="7" max="16384" width="8.7109375" style="2"/>
  </cols>
  <sheetData>
    <row r="2" spans="2:6" ht="18.75" x14ac:dyDescent="0.3">
      <c r="B2" s="60" t="s">
        <v>135</v>
      </c>
    </row>
    <row r="3" spans="2:6" ht="13.5" customHeight="1" x14ac:dyDescent="0.25"/>
    <row r="4" spans="2:6" x14ac:dyDescent="0.25">
      <c r="B4" s="61" t="s">
        <v>136</v>
      </c>
      <c r="C4" s="26" t="s">
        <v>25</v>
      </c>
      <c r="D4" s="27" t="s">
        <v>137</v>
      </c>
      <c r="E4" s="28" t="s">
        <v>138</v>
      </c>
      <c r="F4" s="29" t="s">
        <v>26</v>
      </c>
    </row>
    <row r="5" spans="2:6" ht="31.5" x14ac:dyDescent="0.35">
      <c r="B5" s="128" t="s">
        <v>139</v>
      </c>
      <c r="C5" s="30" t="s">
        <v>140</v>
      </c>
      <c r="D5" s="30" t="s">
        <v>141</v>
      </c>
      <c r="E5" s="64">
        <v>3240</v>
      </c>
      <c r="F5" s="32" t="s">
        <v>53</v>
      </c>
    </row>
    <row r="6" spans="2:6" ht="33" customHeight="1" x14ac:dyDescent="0.35">
      <c r="B6" s="128" t="s">
        <v>142</v>
      </c>
      <c r="C6" s="30" t="s">
        <v>143</v>
      </c>
      <c r="D6" s="30" t="s">
        <v>144</v>
      </c>
      <c r="E6" s="64">
        <v>12.461538461538462</v>
      </c>
      <c r="F6" s="32" t="s">
        <v>145</v>
      </c>
    </row>
    <row r="7" spans="2:6" ht="36" x14ac:dyDescent="0.35">
      <c r="B7" s="128" t="s">
        <v>146</v>
      </c>
      <c r="C7" s="30" t="s">
        <v>147</v>
      </c>
      <c r="D7" s="33" t="s">
        <v>148</v>
      </c>
      <c r="E7" s="65">
        <v>1094.7815843827161</v>
      </c>
      <c r="F7" s="56" t="s">
        <v>79</v>
      </c>
    </row>
    <row r="8" spans="2:6" ht="147.75" customHeight="1" x14ac:dyDescent="0.35">
      <c r="B8" s="128" t="s">
        <v>149</v>
      </c>
      <c r="C8" s="30" t="s">
        <v>150</v>
      </c>
      <c r="D8" s="33" t="s">
        <v>151</v>
      </c>
      <c r="E8" s="65">
        <v>3240</v>
      </c>
      <c r="F8" s="32" t="s">
        <v>53</v>
      </c>
    </row>
    <row r="9" spans="2:6" ht="18" x14ac:dyDescent="0.35">
      <c r="B9" s="128" t="s">
        <v>152</v>
      </c>
      <c r="C9" s="30" t="s">
        <v>153</v>
      </c>
      <c r="D9" s="30" t="s">
        <v>154</v>
      </c>
      <c r="E9" s="65">
        <v>12.461538461538462</v>
      </c>
      <c r="F9" s="32" t="s">
        <v>145</v>
      </c>
    </row>
    <row r="10" spans="2:6" ht="18" x14ac:dyDescent="0.35">
      <c r="B10" s="128" t="s">
        <v>155</v>
      </c>
      <c r="C10" s="30" t="s">
        <v>156</v>
      </c>
      <c r="D10" s="33" t="s">
        <v>157</v>
      </c>
      <c r="E10" s="65">
        <v>1094.7815843827161</v>
      </c>
      <c r="F10" s="32" t="s">
        <v>79</v>
      </c>
    </row>
    <row r="11" spans="2:6" ht="18" x14ac:dyDescent="0.35">
      <c r="B11" s="128" t="s">
        <v>158</v>
      </c>
      <c r="C11" s="30" t="s">
        <v>159</v>
      </c>
      <c r="D11" s="33" t="s">
        <v>160</v>
      </c>
      <c r="E11" s="65">
        <v>25.277761838311186</v>
      </c>
      <c r="F11" s="56" t="s">
        <v>161</v>
      </c>
    </row>
    <row r="12" spans="2:6" ht="18" x14ac:dyDescent="0.35">
      <c r="B12" s="128" t="s">
        <v>162</v>
      </c>
      <c r="C12" s="30" t="s">
        <v>163</v>
      </c>
      <c r="D12" s="33" t="s">
        <v>164</v>
      </c>
      <c r="E12" s="65">
        <v>9.7222160916581479E-2</v>
      </c>
      <c r="F12" s="56" t="s">
        <v>165</v>
      </c>
    </row>
    <row r="13" spans="2:6" ht="31.5" x14ac:dyDescent="0.35">
      <c r="B13" s="128" t="s">
        <v>166</v>
      </c>
      <c r="C13" s="30" t="s">
        <v>167</v>
      </c>
      <c r="D13" s="31" t="s">
        <v>168</v>
      </c>
      <c r="E13" s="65">
        <v>1.6203693486096912E-3</v>
      </c>
      <c r="F13" s="32" t="s">
        <v>94</v>
      </c>
    </row>
    <row r="14" spans="2:6" ht="31.5" x14ac:dyDescent="0.35">
      <c r="B14" s="128" t="s">
        <v>169</v>
      </c>
      <c r="C14" s="30" t="s">
        <v>170</v>
      </c>
      <c r="D14" s="31" t="s">
        <v>171</v>
      </c>
      <c r="E14" s="65">
        <v>0.42129603063851978</v>
      </c>
      <c r="F14" s="32" t="s">
        <v>172</v>
      </c>
    </row>
    <row r="15" spans="2:6" ht="30" x14ac:dyDescent="0.25">
      <c r="B15" s="128" t="s">
        <v>173</v>
      </c>
      <c r="C15" s="80" t="s">
        <v>174</v>
      </c>
      <c r="D15" s="80" t="s">
        <v>175</v>
      </c>
      <c r="E15" s="65">
        <v>1040</v>
      </c>
      <c r="F15" s="32" t="s">
        <v>172</v>
      </c>
    </row>
    <row r="16" spans="2:6" ht="112.15" customHeight="1" x14ac:dyDescent="0.35">
      <c r="B16" s="128" t="s">
        <v>176</v>
      </c>
      <c r="C16" s="30" t="s">
        <v>177</v>
      </c>
      <c r="D16" s="11" t="s">
        <v>178</v>
      </c>
      <c r="E16" s="65">
        <v>8.9723076923076909E-3</v>
      </c>
      <c r="F16" s="32" t="s">
        <v>145</v>
      </c>
    </row>
    <row r="17" spans="2:7" ht="103.5" customHeight="1" x14ac:dyDescent="0.35">
      <c r="B17" s="128" t="s">
        <v>179</v>
      </c>
      <c r="C17" s="30" t="s">
        <v>180</v>
      </c>
      <c r="D17" s="11" t="s">
        <v>181</v>
      </c>
      <c r="E17" s="65">
        <v>0.22679985698620125</v>
      </c>
      <c r="F17" s="32" t="s">
        <v>53</v>
      </c>
    </row>
    <row r="18" spans="2:7" ht="46.5" x14ac:dyDescent="0.35">
      <c r="B18" s="128" t="s">
        <v>182</v>
      </c>
      <c r="C18" s="58" t="s">
        <v>183</v>
      </c>
      <c r="D18" s="155" t="s">
        <v>184</v>
      </c>
      <c r="E18" s="104"/>
      <c r="F18" s="105"/>
      <c r="G18" s="68"/>
    </row>
    <row r="19" spans="2:7" ht="46.5" x14ac:dyDescent="0.35">
      <c r="B19" s="128" t="s">
        <v>185</v>
      </c>
      <c r="C19" s="58" t="s">
        <v>186</v>
      </c>
      <c r="D19" s="156"/>
      <c r="E19" s="106"/>
      <c r="F19" s="107"/>
    </row>
    <row r="20" spans="2:7" ht="46.5" x14ac:dyDescent="0.35">
      <c r="B20" s="128" t="s">
        <v>187</v>
      </c>
      <c r="C20" s="58" t="s">
        <v>188</v>
      </c>
      <c r="D20" s="31" t="s">
        <v>189</v>
      </c>
      <c r="E20" s="66">
        <v>1.491804723945161E-2</v>
      </c>
      <c r="F20" s="56" t="s">
        <v>145</v>
      </c>
    </row>
    <row r="21" spans="2:7" ht="78" x14ac:dyDescent="0.35">
      <c r="B21" s="128" t="s">
        <v>190</v>
      </c>
      <c r="C21" s="58" t="s">
        <v>191</v>
      </c>
      <c r="D21" s="31" t="s">
        <v>192</v>
      </c>
      <c r="E21" s="66">
        <v>0.37709484521153341</v>
      </c>
      <c r="F21" s="56" t="s">
        <v>53</v>
      </c>
    </row>
    <row r="22" spans="2:7" ht="31.5" x14ac:dyDescent="0.35">
      <c r="B22" s="128" t="s">
        <v>193</v>
      </c>
      <c r="C22" s="58" t="s">
        <v>194</v>
      </c>
      <c r="D22" s="57" t="s">
        <v>195</v>
      </c>
      <c r="E22" s="66">
        <v>0.24923076923076923</v>
      </c>
      <c r="F22" s="56" t="s">
        <v>145</v>
      </c>
    </row>
    <row r="23" spans="2:7" ht="60" customHeight="1" x14ac:dyDescent="0.35">
      <c r="B23" s="128" t="s">
        <v>196</v>
      </c>
      <c r="C23" s="58" t="s">
        <v>197</v>
      </c>
      <c r="D23" s="31" t="s">
        <v>198</v>
      </c>
      <c r="E23" s="66">
        <v>64.8</v>
      </c>
      <c r="F23" s="56" t="s">
        <v>53</v>
      </c>
    </row>
    <row r="24" spans="2:7" ht="54.4" customHeight="1" x14ac:dyDescent="0.35">
      <c r="B24" s="128" t="s">
        <v>199</v>
      </c>
      <c r="C24" s="58" t="s">
        <v>200</v>
      </c>
      <c r="D24" s="155" t="s">
        <v>184</v>
      </c>
      <c r="E24" s="106"/>
      <c r="F24" s="107"/>
    </row>
    <row r="25" spans="2:7" ht="60" customHeight="1" x14ac:dyDescent="0.35">
      <c r="B25" s="128" t="s">
        <v>201</v>
      </c>
      <c r="C25" s="58" t="s">
        <v>202</v>
      </c>
      <c r="D25" s="156"/>
      <c r="E25" s="106"/>
      <c r="F25" s="107"/>
    </row>
    <row r="26" spans="2:7" s="25" customFormat="1" ht="46.5" x14ac:dyDescent="0.35">
      <c r="B26" s="128" t="s">
        <v>203</v>
      </c>
      <c r="C26" s="58" t="s">
        <v>204</v>
      </c>
      <c r="D26" s="57" t="s">
        <v>205</v>
      </c>
      <c r="E26" s="66">
        <v>12.188417337375935</v>
      </c>
      <c r="F26" s="11" t="s">
        <v>145</v>
      </c>
    </row>
    <row r="27" spans="2:7" s="25" customFormat="1" ht="46.5" x14ac:dyDescent="0.35">
      <c r="B27" s="128" t="s">
        <v>206</v>
      </c>
      <c r="C27" s="58" t="s">
        <v>207</v>
      </c>
      <c r="D27" s="57" t="s">
        <v>208</v>
      </c>
      <c r="E27" s="66">
        <v>3168.9885077177428</v>
      </c>
      <c r="F27" s="85" t="s">
        <v>53</v>
      </c>
    </row>
    <row r="28" spans="2:7" s="25" customFormat="1" ht="18" x14ac:dyDescent="0.35">
      <c r="B28" s="128" t="s">
        <v>209</v>
      </c>
      <c r="C28" s="85" t="s">
        <v>210</v>
      </c>
      <c r="D28" s="31" t="s">
        <v>188</v>
      </c>
      <c r="E28" s="65">
        <v>1.491804723945161E-2</v>
      </c>
      <c r="F28" s="32" t="s">
        <v>145</v>
      </c>
    </row>
    <row r="29" spans="2:7" s="25" customFormat="1" ht="18" x14ac:dyDescent="0.35">
      <c r="B29" s="128" t="s">
        <v>211</v>
      </c>
      <c r="C29" s="85" t="s">
        <v>212</v>
      </c>
      <c r="D29" s="31" t="s">
        <v>191</v>
      </c>
      <c r="E29" s="65">
        <v>0.37709484521153341</v>
      </c>
      <c r="F29" s="32" t="s">
        <v>53</v>
      </c>
    </row>
    <row r="30" spans="2:7" s="25" customFormat="1" ht="28.5" customHeight="1" x14ac:dyDescent="0.35">
      <c r="B30" s="128" t="s">
        <v>213</v>
      </c>
      <c r="C30" s="85" t="s">
        <v>214</v>
      </c>
      <c r="D30" s="31" t="s">
        <v>215</v>
      </c>
      <c r="E30" s="65">
        <v>0.25820307692307692</v>
      </c>
      <c r="F30" s="32" t="s">
        <v>145</v>
      </c>
    </row>
    <row r="31" spans="2:7" s="25" customFormat="1" ht="31.15" customHeight="1" x14ac:dyDescent="0.35">
      <c r="B31" s="128" t="s">
        <v>216</v>
      </c>
      <c r="C31" s="85" t="s">
        <v>217</v>
      </c>
      <c r="D31" s="31" t="s">
        <v>218</v>
      </c>
      <c r="E31" s="65">
        <v>65.026799856986202</v>
      </c>
      <c r="F31" s="32" t="s">
        <v>53</v>
      </c>
    </row>
    <row r="32" spans="2:7" ht="31.5" x14ac:dyDescent="0.35">
      <c r="B32" s="128" t="s">
        <v>219</v>
      </c>
      <c r="C32" s="30" t="s">
        <v>220</v>
      </c>
      <c r="D32" s="31" t="s">
        <v>204</v>
      </c>
      <c r="E32" s="109">
        <v>12.188417337375935</v>
      </c>
      <c r="F32" s="11" t="s">
        <v>145</v>
      </c>
    </row>
    <row r="33" spans="2:6" ht="31.5" x14ac:dyDescent="0.35">
      <c r="B33" s="128" t="s">
        <v>221</v>
      </c>
      <c r="C33" s="30" t="s">
        <v>222</v>
      </c>
      <c r="D33" s="31" t="s">
        <v>207</v>
      </c>
      <c r="E33" s="110">
        <v>3168.9885077177428</v>
      </c>
      <c r="F33" s="85" t="s">
        <v>53</v>
      </c>
    </row>
  </sheetData>
  <sheetProtection sheet="1" objects="1" scenarios="1" formatCells="0" formatColumns="0" formatRows="0"/>
  <mergeCells count="2">
    <mergeCell ref="D18:D19"/>
    <mergeCell ref="D24:D25"/>
  </mergeCells>
  <phoneticPr fontId="11" type="noConversion"/>
  <conditionalFormatting sqref="E5:E27">
    <cfRule type="cellIs" dxfId="2" priority="4" operator="greaterThanOrEqual">
      <formula>100</formula>
    </cfRule>
    <cfRule type="cellIs" dxfId="1" priority="5" operator="between">
      <formula>1</formula>
      <formula>99</formula>
    </cfRule>
    <cfRule type="cellIs" dxfId="0" priority="6" operator="lessThan">
      <formula>1</formula>
    </cfRule>
  </conditionalFormatting>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1C865-A673-4EF5-A70A-309D06E77164}">
  <dimension ref="A1:L64"/>
  <sheetViews>
    <sheetView zoomScale="70" zoomScaleNormal="70" workbookViewId="0">
      <selection activeCell="D3" sqref="D3"/>
    </sheetView>
  </sheetViews>
  <sheetFormatPr defaultRowHeight="15" x14ac:dyDescent="0.25"/>
  <cols>
    <col min="1" max="1" width="22.28515625" style="34" bestFit="1" customWidth="1"/>
    <col min="2" max="2" width="31" customWidth="1"/>
    <col min="3" max="6" width="25.85546875" bestFit="1" customWidth="1"/>
    <col min="7" max="7" width="29.7109375" customWidth="1"/>
    <col min="8" max="8" width="25.85546875" customWidth="1"/>
    <col min="9" max="9" width="25.85546875" bestFit="1" customWidth="1"/>
    <col min="10" max="10" width="21.7109375" customWidth="1"/>
    <col min="11" max="11" width="21.5703125" customWidth="1"/>
    <col min="12" max="12" width="14.140625" customWidth="1"/>
    <col min="18" max="18" width="9.28515625" customWidth="1"/>
  </cols>
  <sheetData>
    <row r="1" spans="1:10" x14ac:dyDescent="0.25">
      <c r="A1" s="163" t="s">
        <v>223</v>
      </c>
      <c r="B1" s="163"/>
    </row>
    <row r="2" spans="1:10" x14ac:dyDescent="0.25">
      <c r="A2" s="12" t="s">
        <v>224</v>
      </c>
      <c r="B2" s="35">
        <v>100000</v>
      </c>
    </row>
    <row r="3" spans="1:10" x14ac:dyDescent="0.25">
      <c r="A3" s="12" t="s">
        <v>225</v>
      </c>
      <c r="B3" s="13" t="s">
        <v>226</v>
      </c>
    </row>
    <row r="5" spans="1:10" x14ac:dyDescent="0.25">
      <c r="A5"/>
      <c r="B5" s="164" t="s">
        <v>227</v>
      </c>
      <c r="C5" s="164"/>
    </row>
    <row r="6" spans="1:10" ht="31.5" x14ac:dyDescent="0.35">
      <c r="A6" s="46" t="s">
        <v>228</v>
      </c>
      <c r="B6" s="36" t="s">
        <v>229</v>
      </c>
      <c r="C6" s="36" t="s">
        <v>230</v>
      </c>
      <c r="D6" s="36" t="s">
        <v>231</v>
      </c>
      <c r="F6" s="46" t="s">
        <v>146</v>
      </c>
      <c r="G6" s="70" t="s">
        <v>232</v>
      </c>
      <c r="I6" s="46" t="s">
        <v>233</v>
      </c>
      <c r="J6" s="70" t="s">
        <v>234</v>
      </c>
    </row>
    <row r="7" spans="1:10" hidden="1" x14ac:dyDescent="0.25">
      <c r="A7" s="38" t="s">
        <v>42</v>
      </c>
      <c r="B7" s="67">
        <v>760.84507657331574</v>
      </c>
      <c r="C7" s="44">
        <v>5613.8832090059659</v>
      </c>
      <c r="D7" s="44">
        <v>231285.41641088278</v>
      </c>
      <c r="F7" s="38" t="s">
        <v>42</v>
      </c>
      <c r="G7" s="62">
        <v>549875.91663016984</v>
      </c>
      <c r="I7" s="38" t="s">
        <v>42</v>
      </c>
      <c r="J7" s="63">
        <v>32.897777276010068</v>
      </c>
    </row>
    <row r="8" spans="1:10" hidden="1" x14ac:dyDescent="0.25">
      <c r="A8" s="38" t="s">
        <v>235</v>
      </c>
      <c r="B8" s="67">
        <v>334.46042724868511</v>
      </c>
      <c r="C8" s="44">
        <v>3941.5737920485171</v>
      </c>
      <c r="D8" s="44">
        <v>165857.66987908792</v>
      </c>
      <c r="F8" s="38" t="s">
        <v>235</v>
      </c>
      <c r="G8" s="62">
        <v>4712.3402740378533</v>
      </c>
      <c r="I8" s="38" t="s">
        <v>235</v>
      </c>
      <c r="J8" s="63">
        <v>9.6046235882020241</v>
      </c>
    </row>
    <row r="9" spans="1:10" x14ac:dyDescent="0.25">
      <c r="A9" s="38" t="s">
        <v>236</v>
      </c>
      <c r="B9" s="120">
        <v>205.72604291855032</v>
      </c>
      <c r="C9" s="62">
        <v>2899.6627867320844</v>
      </c>
      <c r="D9" s="62">
        <v>122495.14859330902</v>
      </c>
      <c r="F9" s="38" t="s">
        <v>236</v>
      </c>
      <c r="G9" s="62">
        <v>1132.9014086183943</v>
      </c>
      <c r="I9" s="38" t="s">
        <v>236</v>
      </c>
      <c r="J9" s="63">
        <v>5.4930905803481433</v>
      </c>
    </row>
    <row r="10" spans="1:10" x14ac:dyDescent="0.25">
      <c r="A10" s="38" t="s">
        <v>237</v>
      </c>
      <c r="B10" s="67">
        <v>19.285133060601904</v>
      </c>
      <c r="C10" s="62">
        <v>587.53689368027813</v>
      </c>
      <c r="D10" s="62">
        <v>26783.18485613355</v>
      </c>
      <c r="F10" s="38" t="s">
        <v>237</v>
      </c>
      <c r="G10" s="62">
        <v>59.70950484132635</v>
      </c>
      <c r="I10" s="38" t="s">
        <v>237</v>
      </c>
      <c r="J10" s="63">
        <v>0.95386758329277965</v>
      </c>
    </row>
    <row r="11" spans="1:10" hidden="1" x14ac:dyDescent="0.25">
      <c r="A11" s="38" t="s">
        <v>238</v>
      </c>
      <c r="B11" s="67">
        <v>1.4831963044716921E-2</v>
      </c>
      <c r="C11" s="44">
        <v>31.914764498394554</v>
      </c>
      <c r="D11" s="44">
        <v>1561.6754623577292</v>
      </c>
      <c r="F11" s="38" t="s">
        <v>238</v>
      </c>
      <c r="G11" s="62">
        <v>7.0506871202315731</v>
      </c>
      <c r="I11" s="38" t="s">
        <v>238</v>
      </c>
      <c r="J11" s="63">
        <v>5.2611448192467859E-2</v>
      </c>
    </row>
    <row r="12" spans="1:10" hidden="1" x14ac:dyDescent="0.25">
      <c r="A12" s="38" t="s">
        <v>239</v>
      </c>
      <c r="B12" s="67">
        <v>1.0102595334061021E-8</v>
      </c>
      <c r="C12" s="44">
        <v>0.11794920929615743</v>
      </c>
      <c r="D12" s="44">
        <v>5.7794200009188259</v>
      </c>
      <c r="F12" s="38" t="s">
        <v>239</v>
      </c>
      <c r="G12" s="62">
        <v>2</v>
      </c>
      <c r="I12" s="38" t="s">
        <v>239</v>
      </c>
      <c r="J12" s="44">
        <v>1.4924549729291079E-4</v>
      </c>
    </row>
    <row r="13" spans="1:10" hidden="1" x14ac:dyDescent="0.25">
      <c r="A13" s="38" t="s">
        <v>240</v>
      </c>
      <c r="B13" s="67">
        <v>51.014830975752147</v>
      </c>
      <c r="C13" s="44">
        <v>922.05768049291135</v>
      </c>
      <c r="D13" s="44">
        <v>39789.9850686551</v>
      </c>
      <c r="F13" s="38" t="s">
        <v>240</v>
      </c>
      <c r="G13" s="62">
        <v>341.56328229814471</v>
      </c>
      <c r="I13" s="38" t="s">
        <v>240</v>
      </c>
      <c r="J13" s="63">
        <v>1.6418335857796529</v>
      </c>
    </row>
    <row r="14" spans="1:10" x14ac:dyDescent="0.25">
      <c r="A14" s="41"/>
      <c r="B14" s="42"/>
      <c r="C14" s="42"/>
      <c r="D14" s="42"/>
      <c r="F14" s="34"/>
      <c r="G14" s="34"/>
    </row>
    <row r="15" spans="1:10" ht="53.25" customHeight="1" x14ac:dyDescent="0.35">
      <c r="A15" s="43" t="s">
        <v>241</v>
      </c>
      <c r="B15" s="11"/>
      <c r="C15" s="11"/>
      <c r="D15" s="11"/>
      <c r="F15" s="46" t="s">
        <v>242</v>
      </c>
      <c r="G15" s="70" t="s">
        <v>46</v>
      </c>
      <c r="I15" s="76" t="s">
        <v>243</v>
      </c>
      <c r="J15" s="77" t="s">
        <v>153</v>
      </c>
    </row>
    <row r="16" spans="1:10" hidden="1" x14ac:dyDescent="0.25">
      <c r="A16" s="38" t="s">
        <v>42</v>
      </c>
      <c r="B16" s="67">
        <v>7.4789967007072278</v>
      </c>
      <c r="C16" s="44">
        <v>77.481374907918436</v>
      </c>
      <c r="D16" s="44">
        <v>3025.8455060224364</v>
      </c>
      <c r="F16" s="38" t="s">
        <v>42</v>
      </c>
      <c r="G16" s="62">
        <v>365</v>
      </c>
      <c r="I16" s="38" t="s">
        <v>42</v>
      </c>
      <c r="J16" s="63">
        <v>3107.2191142678694</v>
      </c>
    </row>
    <row r="17" spans="1:12" hidden="1" x14ac:dyDescent="0.25">
      <c r="A17" s="38" t="s">
        <v>235</v>
      </c>
      <c r="B17" s="67">
        <v>1.9083655816161278</v>
      </c>
      <c r="C17" s="44">
        <v>25.082891012294812</v>
      </c>
      <c r="D17" s="44">
        <v>1054.3853901843622</v>
      </c>
      <c r="F17" s="38" t="s">
        <v>235</v>
      </c>
      <c r="G17" s="62">
        <v>348</v>
      </c>
      <c r="I17" s="38" t="s">
        <v>235</v>
      </c>
      <c r="J17" s="63">
        <v>1081.8593736664329</v>
      </c>
    </row>
    <row r="18" spans="1:12" x14ac:dyDescent="0.25">
      <c r="A18" s="38" t="s">
        <v>236</v>
      </c>
      <c r="B18" s="67">
        <v>1.0536568588549373</v>
      </c>
      <c r="C18" s="44">
        <v>15.108324692968026</v>
      </c>
      <c r="D18" s="62">
        <v>637.70851040244486</v>
      </c>
      <c r="F18" s="38" t="s">
        <v>236</v>
      </c>
      <c r="G18" s="62">
        <v>325</v>
      </c>
      <c r="I18" s="38" t="s">
        <v>236</v>
      </c>
      <c r="J18" s="63">
        <v>653.97015694805475</v>
      </c>
    </row>
    <row r="19" spans="1:12" x14ac:dyDescent="0.25">
      <c r="A19" s="38" t="s">
        <v>237</v>
      </c>
      <c r="B19" s="119">
        <v>0.10977105572914515</v>
      </c>
      <c r="C19" s="44">
        <v>2.6911362614886967</v>
      </c>
      <c r="D19" s="62">
        <v>123.22938384831527</v>
      </c>
      <c r="F19" s="38" t="s">
        <v>237</v>
      </c>
      <c r="G19" s="62">
        <v>232</v>
      </c>
      <c r="I19" s="38" t="s">
        <v>237</v>
      </c>
      <c r="J19" s="63">
        <v>126.10472198546931</v>
      </c>
    </row>
    <row r="20" spans="1:12" hidden="1" x14ac:dyDescent="0.25">
      <c r="A20" s="38" t="s">
        <v>238</v>
      </c>
      <c r="B20" s="67">
        <v>1.0585777538066777E-3</v>
      </c>
      <c r="C20" s="44">
        <v>0.14347084447332589</v>
      </c>
      <c r="D20" s="44">
        <v>6.9746894081807156</v>
      </c>
      <c r="F20" s="38" t="s">
        <v>238</v>
      </c>
      <c r="G20" s="62">
        <v>107</v>
      </c>
      <c r="I20" s="38" t="s">
        <v>238</v>
      </c>
      <c r="J20" s="63">
        <v>7.12695206799751</v>
      </c>
    </row>
    <row r="21" spans="1:12" hidden="1" x14ac:dyDescent="0.25">
      <c r="A21" s="38" t="s">
        <v>239</v>
      </c>
      <c r="B21" s="67">
        <v>3.4187435924948044E-7</v>
      </c>
      <c r="C21" s="44">
        <v>5.958212030575357E-4</v>
      </c>
      <c r="D21" s="44">
        <v>2.9188989903630433E-2</v>
      </c>
      <c r="F21" s="38" t="s">
        <v>239</v>
      </c>
      <c r="G21" s="62">
        <v>51</v>
      </c>
      <c r="I21" s="38" t="s">
        <v>239</v>
      </c>
      <c r="J21" s="63">
        <v>2.9785152981047218E-2</v>
      </c>
    </row>
    <row r="22" spans="1:12" hidden="1" x14ac:dyDescent="0.25">
      <c r="A22" s="38" t="s">
        <v>240</v>
      </c>
      <c r="B22" s="67">
        <v>0.26625227304875992</v>
      </c>
      <c r="C22" s="44">
        <v>4.6303662817757987</v>
      </c>
      <c r="D22" s="44">
        <v>199.03433443812725</v>
      </c>
      <c r="F22" s="38" t="s">
        <v>240</v>
      </c>
      <c r="G22" s="62">
        <v>225.00524999999999</v>
      </c>
      <c r="I22" s="38" t="s">
        <v>240</v>
      </c>
      <c r="J22" s="63">
        <v>203.93095299295072</v>
      </c>
    </row>
    <row r="25" spans="1:12" x14ac:dyDescent="0.25">
      <c r="A25" s="45"/>
      <c r="B25" s="165" t="s">
        <v>244</v>
      </c>
      <c r="C25" s="166"/>
      <c r="D25" s="166"/>
      <c r="E25" s="166"/>
      <c r="F25" s="166"/>
      <c r="G25" s="166"/>
      <c r="H25" s="108"/>
      <c r="I25" s="108"/>
    </row>
    <row r="26" spans="1:12" ht="91.5" customHeight="1" x14ac:dyDescent="0.25">
      <c r="A26" s="46" t="s">
        <v>244</v>
      </c>
      <c r="B26" s="47" t="s">
        <v>245</v>
      </c>
      <c r="C26" s="47" t="s">
        <v>246</v>
      </c>
      <c r="D26" s="47" t="s">
        <v>247</v>
      </c>
      <c r="E26" s="47" t="s">
        <v>248</v>
      </c>
      <c r="F26" s="47" t="s">
        <v>249</v>
      </c>
      <c r="G26" s="47" t="s">
        <v>250</v>
      </c>
      <c r="H26" s="48"/>
      <c r="I26" s="48"/>
      <c r="J26" s="48"/>
    </row>
    <row r="27" spans="1:12" ht="30" x14ac:dyDescent="0.25">
      <c r="A27" s="46" t="s">
        <v>251</v>
      </c>
      <c r="B27" s="11" t="s">
        <v>252</v>
      </c>
      <c r="C27" s="11" t="s">
        <v>253</v>
      </c>
      <c r="D27" s="11" t="s">
        <v>253</v>
      </c>
      <c r="E27" s="11" t="s">
        <v>254</v>
      </c>
      <c r="F27" s="11" t="s">
        <v>253</v>
      </c>
      <c r="G27" s="11" t="s">
        <v>255</v>
      </c>
      <c r="H27" s="34"/>
      <c r="I27" s="34"/>
      <c r="J27" s="34"/>
    </row>
    <row r="28" spans="1:12" x14ac:dyDescent="0.25">
      <c r="A28" s="46" t="s">
        <v>256</v>
      </c>
      <c r="B28" s="11" t="s">
        <v>45</v>
      </c>
      <c r="C28" s="11" t="s">
        <v>45</v>
      </c>
      <c r="D28" s="11" t="s">
        <v>45</v>
      </c>
      <c r="E28" s="11" t="s">
        <v>45</v>
      </c>
      <c r="F28" s="11" t="s">
        <v>45</v>
      </c>
      <c r="G28" s="11" t="s">
        <v>45</v>
      </c>
      <c r="H28" s="34"/>
      <c r="I28" s="34"/>
      <c r="J28" s="34"/>
    </row>
    <row r="29" spans="1:12" x14ac:dyDescent="0.25">
      <c r="A29" s="49"/>
      <c r="B29" s="50"/>
      <c r="C29" s="50"/>
      <c r="D29" s="51"/>
      <c r="E29" s="51"/>
      <c r="F29" s="51"/>
      <c r="G29" s="51"/>
    </row>
    <row r="30" spans="1:12" ht="18" x14ac:dyDescent="0.35">
      <c r="A30" s="22" t="s">
        <v>257</v>
      </c>
      <c r="B30" s="52" t="s">
        <v>258</v>
      </c>
      <c r="C30" s="52" t="s">
        <v>259</v>
      </c>
      <c r="D30" s="37" t="s">
        <v>260</v>
      </c>
      <c r="E30" s="37" t="s">
        <v>261</v>
      </c>
      <c r="F30" s="52" t="s">
        <v>262</v>
      </c>
      <c r="G30" s="37" t="s">
        <v>263</v>
      </c>
      <c r="H30" s="34"/>
    </row>
    <row r="31" spans="1:12" x14ac:dyDescent="0.25">
      <c r="A31" s="40" t="s">
        <v>42</v>
      </c>
      <c r="B31" s="67">
        <v>1178.0508580028695</v>
      </c>
      <c r="C31" s="167" t="s">
        <v>264</v>
      </c>
      <c r="D31" s="67">
        <v>760.84507657331574</v>
      </c>
      <c r="E31" s="67">
        <v>4744.9253148560838</v>
      </c>
      <c r="F31" s="167" t="s">
        <v>264</v>
      </c>
      <c r="G31" s="44">
        <v>231285.41641088278</v>
      </c>
      <c r="H31" s="34"/>
      <c r="I31" s="100"/>
      <c r="J31" s="53"/>
      <c r="L31" s="39"/>
    </row>
    <row r="32" spans="1:12" x14ac:dyDescent="0.25">
      <c r="A32" s="40" t="s">
        <v>235</v>
      </c>
      <c r="B32" s="67">
        <v>636.93829055027368</v>
      </c>
      <c r="C32" s="168"/>
      <c r="D32" s="67">
        <v>334.46042724868511</v>
      </c>
      <c r="E32" s="67">
        <v>3401.4538696520544</v>
      </c>
      <c r="F32" s="168"/>
      <c r="G32" s="44">
        <v>165857.66987908792</v>
      </c>
      <c r="H32" s="34"/>
      <c r="I32" s="100"/>
      <c r="J32" s="53"/>
    </row>
    <row r="33" spans="1:12" x14ac:dyDescent="0.25">
      <c r="A33" s="40" t="s">
        <v>236</v>
      </c>
      <c r="B33" s="67">
        <v>418.79036384484408</v>
      </c>
      <c r="C33" s="168"/>
      <c r="D33" s="67">
        <v>205.72604291855032</v>
      </c>
      <c r="E33" s="67">
        <v>2511.4327170397019</v>
      </c>
      <c r="F33" s="168"/>
      <c r="G33" s="44">
        <v>122495.14859330902</v>
      </c>
      <c r="H33" s="34"/>
      <c r="I33" s="100"/>
      <c r="J33" s="53"/>
    </row>
    <row r="34" spans="1:12" x14ac:dyDescent="0.25">
      <c r="A34" s="40" t="s">
        <v>237</v>
      </c>
      <c r="B34" s="67">
        <v>16.768922481069513</v>
      </c>
      <c r="C34" s="168"/>
      <c r="D34" s="67">
        <v>19.285133060601904</v>
      </c>
      <c r="E34" s="67">
        <v>548.10909544897117</v>
      </c>
      <c r="F34" s="168"/>
      <c r="G34" s="44">
        <v>26783.18485613355</v>
      </c>
      <c r="H34" s="34"/>
      <c r="I34" s="100"/>
      <c r="J34" s="53"/>
    </row>
    <row r="35" spans="1:12" x14ac:dyDescent="0.25">
      <c r="A35" s="40" t="s">
        <v>238</v>
      </c>
      <c r="B35" s="67">
        <v>5.18165068021247E-3</v>
      </c>
      <c r="C35" s="168"/>
      <c r="D35" s="67">
        <v>1.4831963044716921E-2</v>
      </c>
      <c r="E35" s="67">
        <v>31.890834629649891</v>
      </c>
      <c r="F35" s="168"/>
      <c r="G35" s="44">
        <v>1561.6754623577292</v>
      </c>
      <c r="H35" s="34"/>
      <c r="I35" s="100"/>
      <c r="J35" s="53"/>
    </row>
    <row r="36" spans="1:12" x14ac:dyDescent="0.25">
      <c r="A36" s="40" t="s">
        <v>239</v>
      </c>
      <c r="B36" s="67">
        <v>3.4912104372994219E-9</v>
      </c>
      <c r="C36" s="168"/>
      <c r="D36" s="67">
        <v>1.0102595334061021E-8</v>
      </c>
      <c r="E36" s="67">
        <v>0.117949205804947</v>
      </c>
      <c r="F36" s="168"/>
      <c r="G36" s="44">
        <v>5.7794200009188259</v>
      </c>
      <c r="H36" s="34"/>
      <c r="I36" s="100"/>
      <c r="J36" s="53"/>
      <c r="L36" s="39"/>
    </row>
    <row r="37" spans="1:12" x14ac:dyDescent="0.25">
      <c r="A37" s="40" t="s">
        <v>240</v>
      </c>
      <c r="B37" s="67">
        <v>106.73633775753555</v>
      </c>
      <c r="C37" s="169"/>
      <c r="D37" s="67">
        <v>51.014830975752147</v>
      </c>
      <c r="E37" s="67">
        <v>815.32134273538429</v>
      </c>
      <c r="F37" s="169"/>
      <c r="G37" s="44">
        <v>39789.9850686551</v>
      </c>
      <c r="H37" s="34"/>
      <c r="I37" s="100"/>
      <c r="J37" s="53"/>
    </row>
    <row r="38" spans="1:12" x14ac:dyDescent="0.25">
      <c r="A38" s="41"/>
      <c r="B38" s="50"/>
      <c r="C38" s="50"/>
      <c r="D38" s="51"/>
      <c r="E38" s="51"/>
      <c r="F38" s="51"/>
      <c r="G38" s="51"/>
    </row>
    <row r="39" spans="1:12" ht="18" x14ac:dyDescent="0.35">
      <c r="A39" s="22" t="s">
        <v>265</v>
      </c>
      <c r="B39" s="54" t="s">
        <v>266</v>
      </c>
      <c r="C39" s="54" t="s">
        <v>267</v>
      </c>
      <c r="D39" s="37" t="s">
        <v>268</v>
      </c>
      <c r="E39" s="37" t="s">
        <v>269</v>
      </c>
      <c r="F39" s="54" t="s">
        <v>270</v>
      </c>
      <c r="G39" s="37" t="s">
        <v>271</v>
      </c>
    </row>
    <row r="40" spans="1:12" x14ac:dyDescent="0.25">
      <c r="A40" s="40" t="s">
        <v>42</v>
      </c>
      <c r="B40" s="67">
        <v>16.553870653327643</v>
      </c>
      <c r="C40" s="167" t="s">
        <v>264</v>
      </c>
      <c r="D40" s="67">
        <v>7.4789967007072278</v>
      </c>
      <c r="E40" s="67">
        <v>62.144382285357388</v>
      </c>
      <c r="F40" s="167" t="s">
        <v>264</v>
      </c>
      <c r="G40" s="44">
        <v>3025.8455060224364</v>
      </c>
      <c r="H40" s="116"/>
      <c r="I40" s="100"/>
      <c r="J40" s="53"/>
    </row>
    <row r="41" spans="1:12" x14ac:dyDescent="0.25">
      <c r="A41" s="40" t="s">
        <v>235</v>
      </c>
      <c r="B41" s="67">
        <v>3.783503349921558</v>
      </c>
      <c r="C41" s="168"/>
      <c r="D41" s="67">
        <v>1.9083655816161278</v>
      </c>
      <c r="E41" s="67">
        <v>21.637187473328659</v>
      </c>
      <c r="F41" s="168"/>
      <c r="G41" s="44">
        <v>1054.3853901843622</v>
      </c>
      <c r="I41" s="100"/>
      <c r="J41" s="53"/>
    </row>
    <row r="42" spans="1:12" x14ac:dyDescent="0.25">
      <c r="A42" s="40" t="s">
        <v>236</v>
      </c>
      <c r="B42" s="67">
        <v>2.1642895653732164</v>
      </c>
      <c r="C42" s="168"/>
      <c r="D42" s="67">
        <v>1.0536568588549373</v>
      </c>
      <c r="E42" s="67">
        <v>13.079403138961096</v>
      </c>
      <c r="F42" s="168"/>
      <c r="G42" s="44">
        <v>637.70851040244486</v>
      </c>
      <c r="I42" s="100"/>
      <c r="J42" s="53"/>
    </row>
    <row r="43" spans="1:12" x14ac:dyDescent="0.25">
      <c r="A43" s="40" t="s">
        <v>237</v>
      </c>
      <c r="B43" s="67">
        <v>8.5807245463334667E-2</v>
      </c>
      <c r="C43" s="168"/>
      <c r="D43" s="67">
        <v>0.10977105572914515</v>
      </c>
      <c r="E43" s="67">
        <v>2.5220944397093863</v>
      </c>
      <c r="F43" s="168"/>
      <c r="G43" s="44">
        <v>123.22938384831527</v>
      </c>
      <c r="I43" s="100"/>
      <c r="J43" s="53"/>
    </row>
    <row r="44" spans="1:12" x14ac:dyDescent="0.25">
      <c r="A44" s="40" t="s">
        <v>238</v>
      </c>
      <c r="B44" s="67">
        <v>3.6610933633841278E-4</v>
      </c>
      <c r="C44" s="168"/>
      <c r="D44" s="67">
        <v>1.0585777538066777E-3</v>
      </c>
      <c r="E44" s="67">
        <v>0.14253904135995021</v>
      </c>
      <c r="F44" s="168"/>
      <c r="G44" s="44">
        <v>6.9746894081807156</v>
      </c>
      <c r="I44" s="100"/>
      <c r="J44" s="53"/>
    </row>
    <row r="45" spans="1:12" x14ac:dyDescent="0.25">
      <c r="A45" s="40" t="s">
        <v>239</v>
      </c>
      <c r="B45" s="67">
        <v>1.1814343659126405E-7</v>
      </c>
      <c r="C45" s="168"/>
      <c r="D45" s="67">
        <v>3.4187435924948044E-7</v>
      </c>
      <c r="E45" s="67">
        <v>5.9570305962094441E-4</v>
      </c>
      <c r="F45" s="168"/>
      <c r="G45" s="44">
        <v>2.9188989903630433E-2</v>
      </c>
      <c r="I45" s="100"/>
      <c r="J45" s="53"/>
    </row>
    <row r="46" spans="1:12" x14ac:dyDescent="0.25">
      <c r="A46" s="40" t="s">
        <v>240</v>
      </c>
      <c r="B46" s="67">
        <v>0.5517472219166687</v>
      </c>
      <c r="C46" s="169"/>
      <c r="D46" s="67">
        <v>0.26625227304875992</v>
      </c>
      <c r="E46" s="67">
        <v>4.0786190598590819</v>
      </c>
      <c r="F46" s="169"/>
      <c r="G46" s="44">
        <v>199.03433443812725</v>
      </c>
      <c r="I46" s="100"/>
      <c r="J46" s="53"/>
    </row>
    <row r="47" spans="1:12" x14ac:dyDescent="0.25">
      <c r="A47" s="41"/>
      <c r="B47" s="50"/>
      <c r="C47" s="50"/>
      <c r="D47" s="69"/>
      <c r="E47" s="51"/>
      <c r="F47" s="51"/>
      <c r="G47" s="51"/>
    </row>
    <row r="48" spans="1:12" ht="31.5" x14ac:dyDescent="0.35">
      <c r="A48" s="46" t="s">
        <v>272</v>
      </c>
      <c r="B48" s="37" t="s">
        <v>273</v>
      </c>
      <c r="C48" s="37"/>
      <c r="D48" s="37" t="s">
        <v>274</v>
      </c>
      <c r="E48" s="37" t="s">
        <v>275</v>
      </c>
      <c r="F48" s="37"/>
      <c r="G48" s="37" t="s">
        <v>276</v>
      </c>
    </row>
    <row r="49" spans="1:9" x14ac:dyDescent="0.25">
      <c r="A49" s="40" t="s">
        <v>42</v>
      </c>
      <c r="B49" s="72" t="s">
        <v>43</v>
      </c>
      <c r="C49" s="157"/>
      <c r="D49" s="67">
        <v>0.54829628793350116</v>
      </c>
      <c r="E49" s="72" t="s">
        <v>43</v>
      </c>
      <c r="F49" s="160"/>
      <c r="G49" s="44">
        <v>8</v>
      </c>
      <c r="I49" s="101"/>
    </row>
    <row r="50" spans="1:9" x14ac:dyDescent="0.25">
      <c r="A50" s="40" t="s">
        <v>235</v>
      </c>
      <c r="B50" s="72" t="s">
        <v>43</v>
      </c>
      <c r="C50" s="158"/>
      <c r="D50" s="67">
        <v>0.16007705980336706</v>
      </c>
      <c r="E50" s="72" t="s">
        <v>43</v>
      </c>
      <c r="F50" s="161"/>
      <c r="G50" s="44">
        <v>8</v>
      </c>
      <c r="I50" s="101"/>
    </row>
    <row r="51" spans="1:9" x14ac:dyDescent="0.25">
      <c r="A51" s="40" t="s">
        <v>236</v>
      </c>
      <c r="B51" s="72" t="s">
        <v>43</v>
      </c>
      <c r="C51" s="158"/>
      <c r="D51" s="67">
        <v>9.1551509672469056E-2</v>
      </c>
      <c r="E51" s="72" t="s">
        <v>43</v>
      </c>
      <c r="F51" s="161"/>
      <c r="G51" s="44">
        <v>8</v>
      </c>
      <c r="I51" s="101"/>
    </row>
    <row r="52" spans="1:9" x14ac:dyDescent="0.25">
      <c r="A52" s="40" t="s">
        <v>237</v>
      </c>
      <c r="B52" s="72" t="s">
        <v>43</v>
      </c>
      <c r="C52" s="158"/>
      <c r="D52" s="67">
        <v>1.589779305487966E-2</v>
      </c>
      <c r="E52" s="72" t="s">
        <v>43</v>
      </c>
      <c r="F52" s="161"/>
      <c r="G52" s="44">
        <v>8</v>
      </c>
      <c r="I52" s="101"/>
    </row>
    <row r="53" spans="1:9" x14ac:dyDescent="0.25">
      <c r="A53" s="40" t="s">
        <v>238</v>
      </c>
      <c r="B53" s="72" t="s">
        <v>43</v>
      </c>
      <c r="C53" s="158"/>
      <c r="D53" s="67">
        <v>8.768574698744643E-4</v>
      </c>
      <c r="E53" s="72" t="s">
        <v>43</v>
      </c>
      <c r="F53" s="161"/>
      <c r="G53" s="44">
        <v>8</v>
      </c>
      <c r="I53" s="101"/>
    </row>
    <row r="54" spans="1:9" x14ac:dyDescent="0.25">
      <c r="A54" s="40" t="s">
        <v>239</v>
      </c>
      <c r="B54" s="72" t="s">
        <v>43</v>
      </c>
      <c r="C54" s="158"/>
      <c r="D54" s="67">
        <v>2.4874249548818466E-6</v>
      </c>
      <c r="E54" s="72" t="s">
        <v>43</v>
      </c>
      <c r="F54" s="161"/>
      <c r="G54" s="44">
        <v>8</v>
      </c>
      <c r="I54" s="101"/>
    </row>
    <row r="55" spans="1:9" x14ac:dyDescent="0.25">
      <c r="A55" s="40" t="s">
        <v>240</v>
      </c>
      <c r="B55" s="72" t="s">
        <v>43</v>
      </c>
      <c r="C55" s="159"/>
      <c r="D55" s="67">
        <v>2.7363893096327294E-2</v>
      </c>
      <c r="E55" s="72" t="s">
        <v>43</v>
      </c>
      <c r="F55" s="162"/>
      <c r="G55" s="44">
        <v>8</v>
      </c>
      <c r="I55" s="101"/>
    </row>
    <row r="56" spans="1:9" x14ac:dyDescent="0.25">
      <c r="A56" s="41"/>
      <c r="B56" s="50"/>
      <c r="C56" s="50"/>
      <c r="D56" s="69"/>
      <c r="E56" s="51"/>
      <c r="F56" s="51"/>
      <c r="G56" s="51"/>
    </row>
    <row r="57" spans="1:9" ht="31.5" x14ac:dyDescent="0.35">
      <c r="A57" s="46" t="s">
        <v>277</v>
      </c>
      <c r="B57" s="37" t="s">
        <v>278</v>
      </c>
      <c r="C57" s="37"/>
      <c r="D57" s="37" t="s">
        <v>279</v>
      </c>
      <c r="E57" s="37" t="s">
        <v>280</v>
      </c>
      <c r="F57" s="37"/>
      <c r="G57" s="37" t="s">
        <v>281</v>
      </c>
    </row>
    <row r="58" spans="1:9" x14ac:dyDescent="0.25">
      <c r="A58" s="40" t="s">
        <v>42</v>
      </c>
      <c r="B58" s="72" t="s">
        <v>43</v>
      </c>
      <c r="C58" s="160"/>
      <c r="D58" s="67">
        <v>75.435486408781429</v>
      </c>
      <c r="E58" s="72" t="s">
        <v>43</v>
      </c>
      <c r="F58" s="160"/>
      <c r="G58" s="44">
        <v>2920</v>
      </c>
      <c r="I58" s="101"/>
    </row>
    <row r="59" spans="1:9" x14ac:dyDescent="0.25">
      <c r="A59" s="40" t="s">
        <v>235</v>
      </c>
      <c r="B59" s="72" t="s">
        <v>43</v>
      </c>
      <c r="C59" s="161"/>
      <c r="D59" s="67">
        <v>26.862343295492334</v>
      </c>
      <c r="E59" s="72" t="s">
        <v>43</v>
      </c>
      <c r="F59" s="161"/>
      <c r="G59" s="44">
        <v>2784</v>
      </c>
      <c r="I59" s="101"/>
    </row>
    <row r="60" spans="1:9" x14ac:dyDescent="0.25">
      <c r="A60" s="40" t="s">
        <v>236</v>
      </c>
      <c r="B60" s="72" t="s">
        <v>43</v>
      </c>
      <c r="C60" s="161"/>
      <c r="D60" s="67">
        <v>17.493400216478125</v>
      </c>
      <c r="E60" s="72" t="s">
        <v>43</v>
      </c>
      <c r="F60" s="161"/>
      <c r="G60" s="44">
        <v>2600</v>
      </c>
      <c r="I60" s="101"/>
    </row>
    <row r="61" spans="1:9" x14ac:dyDescent="0.25">
      <c r="A61" s="40" t="s">
        <v>237</v>
      </c>
      <c r="B61" s="72" t="s">
        <v>43</v>
      </c>
      <c r="C61" s="161"/>
      <c r="D61" s="67">
        <v>3.45326851111064</v>
      </c>
      <c r="E61" s="72" t="s">
        <v>43</v>
      </c>
      <c r="F61" s="161"/>
      <c r="G61" s="44">
        <v>1856</v>
      </c>
      <c r="I61" s="101"/>
    </row>
    <row r="62" spans="1:9" x14ac:dyDescent="0.25">
      <c r="A62" s="40" t="s">
        <v>238</v>
      </c>
      <c r="B62" s="72" t="s">
        <v>43</v>
      </c>
      <c r="C62" s="161"/>
      <c r="D62" s="67">
        <v>0.19738420828414815</v>
      </c>
      <c r="E62" s="72" t="s">
        <v>43</v>
      </c>
      <c r="F62" s="161"/>
      <c r="G62" s="44">
        <v>856</v>
      </c>
      <c r="I62" s="101"/>
    </row>
    <row r="63" spans="1:9" x14ac:dyDescent="0.25">
      <c r="A63" s="40" t="s">
        <v>239</v>
      </c>
      <c r="B63" s="72" t="s">
        <v>43</v>
      </c>
      <c r="C63" s="161"/>
      <c r="D63" s="67">
        <v>4.9251014106660559E-4</v>
      </c>
      <c r="E63" s="72" t="s">
        <v>43</v>
      </c>
      <c r="F63" s="161"/>
      <c r="G63" s="44">
        <v>408</v>
      </c>
      <c r="I63" s="101"/>
    </row>
    <row r="64" spans="1:9" x14ac:dyDescent="0.25">
      <c r="A64" s="40" t="s">
        <v>240</v>
      </c>
      <c r="B64" s="72" t="s">
        <v>43</v>
      </c>
      <c r="C64" s="162"/>
      <c r="D64" s="67">
        <v>5.473977720166129</v>
      </c>
      <c r="E64" s="72" t="s">
        <v>43</v>
      </c>
      <c r="F64" s="162"/>
      <c r="G64" s="44">
        <v>1800.0419999999999</v>
      </c>
      <c r="I64" s="101"/>
    </row>
  </sheetData>
  <sheetProtection sheet="1" objects="1" scenarios="1" formatCells="0" formatColumns="0" formatRows="0"/>
  <mergeCells count="11">
    <mergeCell ref="C49:C55"/>
    <mergeCell ref="F49:F55"/>
    <mergeCell ref="C58:C64"/>
    <mergeCell ref="F58:F64"/>
    <mergeCell ref="A1:B1"/>
    <mergeCell ref="B5:C5"/>
    <mergeCell ref="B25:G25"/>
    <mergeCell ref="C31:C37"/>
    <mergeCell ref="F31:F37"/>
    <mergeCell ref="C40:C46"/>
    <mergeCell ref="F40:F4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CASRN 106-99-0</TermName>
          <TermId xmlns="http://schemas.microsoft.com/office/infopath/2007/PartnerControls">781bd8e3-531a-45ac-b84d-a1ea18e0a36f</TermId>
        </TermInfo>
        <TermInfo xmlns="http://schemas.microsoft.com/office/infopath/2007/PartnerControls">
          <TermName xmlns="http://schemas.microsoft.com/office/infopath/2007/PartnerControls">13Butadiene</TermName>
          <TermId xmlns="http://schemas.microsoft.com/office/infopath/2007/PartnerControls">ce55a473-0b60-47f6-ac28-d1b58c4a6051</TermId>
        </TermInfo>
        <TermInfo xmlns="http://schemas.microsoft.com/office/infopath/2007/PartnerControls">
          <TermName xmlns="http://schemas.microsoft.com/office/infopath/2007/PartnerControls">Release Model</TermName>
          <TermId xmlns="http://schemas.microsoft.com/office/infopath/2007/PartnerControls">114c9b2a-d776-4dcb-bdfc-0176debe482d</TermId>
        </TermInfo>
        <TermInfo xmlns="http://schemas.microsoft.com/office/infopath/2007/PartnerControls">
          <TermName xmlns="http://schemas.microsoft.com/office/infopath/2007/PartnerControls">Adhesives and Sealants</TermName>
          <TermId xmlns="http://schemas.microsoft.com/office/infopath/2007/PartnerControls">4fcfc729-55c9-4abc-903f-9a29bd76e53a</TermId>
        </TermInfo>
        <TermInfo xmlns="http://schemas.microsoft.com/office/infopath/2007/PartnerControls">
          <TermName xmlns="http://schemas.microsoft.com/office/infopath/2007/PartnerControls">Draft Risk Evaluation</TermName>
          <TermId xmlns="http://schemas.microsoft.com/office/infopath/2007/PartnerControls">3be8d6cd-3d15-47a6-9501-361194882881</TermId>
        </TermInfo>
      </Term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2024-07-10T14:55:53+00:00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Value>1699</Value>
      <Value>1703</Value>
      <Value>1702</Value>
      <Value>1701</Value>
      <Value>1700</Value>
    </TaxCatchAll>
    <e3f09c3df709400db2417a7161762d62 xmlns="4ffa91fb-a0ff-4ac5-b2db-65c790d184a4">
      <Terms xmlns="http://schemas.microsoft.com/office/infopath/2007/PartnerControls"/>
    </e3f09c3df709400db2417a7161762d62>
    <lcf76f155ced4ddcb4097134ff3c332f xmlns="ead8da0f-3542-4e50-96c8-f1f698624e86">
      <Terms xmlns="http://schemas.microsoft.com/office/infopath/2007/PartnerControls"/>
    </lcf76f155ced4ddcb4097134ff3c332f>
    <SharedWithUsers xmlns="fecc2597-e8fd-4279-ac06-bd7c891938be">
      <UserInfo>
        <DisplayName/>
        <AccountId xsi:nil="true"/>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D723352F79007E408EFF44D6142FFCE2" ma:contentTypeVersion="19" ma:contentTypeDescription="Create a new document." ma:contentTypeScope="" ma:versionID="ea5c35a8ddc5b5f8577c7c282b64a11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fecc2597-e8fd-4279-ac06-bd7c891938be" xmlns:ns6="ead8da0f-3542-4e50-96c8-f1f698624e86" targetNamespace="http://schemas.microsoft.com/office/2006/metadata/properties" ma:root="true" ma:fieldsID="d684dd036498752205bc550eff25a50e" ns1:_="" ns2:_="" ns3:_="" ns4:_="" ns5:_="" ns6:_="">
    <xsd:import namespace="http://schemas.microsoft.com/sharepoint/v3"/>
    <xsd:import namespace="4ffa91fb-a0ff-4ac5-b2db-65c790d184a4"/>
    <xsd:import namespace="http://schemas.microsoft.com/sharepoint.v3"/>
    <xsd:import namespace="http://schemas.microsoft.com/sharepoint/v3/fields"/>
    <xsd:import namespace="fecc2597-e8fd-4279-ac06-bd7c891938be"/>
    <xsd:import namespace="ead8da0f-3542-4e50-96c8-f1f698624e86"/>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MediaServiceMetadata" minOccurs="0"/>
                <xsd:element ref="ns6:MediaServiceFastMetadata" minOccurs="0"/>
                <xsd:element ref="ns6:MediaServiceAutoTags" minOccurs="0"/>
                <xsd:element ref="ns6:MediaServiceOCR" minOccurs="0"/>
                <xsd:element ref="ns6:MediaServiceGenerationTime" minOccurs="0"/>
                <xsd:element ref="ns6:MediaServiceEventHashCode" minOccurs="0"/>
                <xsd:element ref="ns1:_ip_UnifiedCompliancePolicyProperties" minOccurs="0"/>
                <xsd:element ref="ns1:_ip_UnifiedCompliancePolicyUIAction" minOccurs="0"/>
                <xsd:element ref="ns6:lcf76f155ced4ddcb4097134ff3c332f" minOccurs="0"/>
                <xsd:element ref="ns6:MediaServiceObjectDetectorVersions" minOccurs="0"/>
                <xsd:element ref="ns6:MediaServiceSearchProperties" minOccurs="0"/>
                <xsd:element ref="ns6: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7" nillable="true" ma:displayName="Unified Compliance Policy Properties" ma:hidden="true" ma:internalName="_ip_UnifiedCompliancePolicyProperties">
      <xsd:simpleType>
        <xsd:restriction base="dms:Note"/>
      </xsd:simpleType>
    </xsd:element>
    <xsd:element name="_ip_UnifiedCompliancePolicyUIAction" ma:index="38"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60cad11-562a-4490-8456-b2fd6f157897}" ma:internalName="TaxCatchAllLabel" ma:readOnly="true" ma:showField="CatchAllDataLabel"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60cad11-562a-4490-8456-b2fd6f157897}" ma:internalName="TaxCatchAll" ma:showField="CatchAllData"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ecc2597-e8fd-4279-ac06-bd7c891938be" elementFormDefault="qualified">
    <xsd:import namespace="http://schemas.microsoft.com/office/2006/documentManagement/types"/>
    <xsd:import namespace="http://schemas.microsoft.com/office/infopath/2007/PartnerControls"/>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ad8da0f-3542-4e50-96c8-f1f698624e86" elementFormDefault="qualified">
    <xsd:import namespace="http://schemas.microsoft.com/office/2006/documentManagement/types"/>
    <xsd:import namespace="http://schemas.microsoft.com/office/infopath/2007/PartnerControls"/>
    <xsd:element name="MediaServiceMetadata" ma:index="31" nillable="true" ma:displayName="MediaServiceMetadata" ma:hidden="true" ma:internalName="MediaServiceMetadata" ma:readOnly="true">
      <xsd:simpleType>
        <xsd:restriction base="dms:Note"/>
      </xsd:simpleType>
    </xsd:element>
    <xsd:element name="MediaServiceFastMetadata" ma:index="32" nillable="true" ma:displayName="MediaServiceFastMetadata" ma:hidden="true" ma:internalName="MediaServiceFastMetadata" ma:readOnly="true">
      <xsd:simpleType>
        <xsd:restriction base="dms:Note"/>
      </xsd:simpleType>
    </xsd:element>
    <xsd:element name="MediaServiceAutoTags" ma:index="33" nillable="true" ma:displayName="Tags" ma:internalName="MediaServiceAutoTags" ma:readOnly="true">
      <xsd:simpleType>
        <xsd:restriction base="dms:Text"/>
      </xsd:simpleType>
    </xsd:element>
    <xsd:element name="MediaServiceOCR" ma:index="34" nillable="true" ma:displayName="Extracted Text" ma:internalName="MediaServiceOCR" ma:readOnly="true">
      <xsd:simpleType>
        <xsd:restriction base="dms:Note">
          <xsd:maxLength value="255"/>
        </xsd:restriction>
      </xsd:simpleType>
    </xsd:element>
    <xsd:element name="MediaServiceGenerationTime" ma:index="35" nillable="true" ma:displayName="MediaServiceGenerationTime" ma:hidden="true" ma:internalName="MediaServiceGenerationTime"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lcf76f155ced4ddcb4097134ff3c332f" ma:index="40"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41" nillable="true" ma:displayName="MediaServiceObjectDetectorVersions" ma:hidden="true" ma:indexed="true" ma:internalName="MediaServiceObjectDetectorVersions" ma:readOnly="true">
      <xsd:simpleType>
        <xsd:restriction base="dms:Text"/>
      </xsd:simpleType>
    </xsd:element>
    <xsd:element name="MediaServiceSearchProperties" ma:index="42" nillable="true" ma:displayName="MediaServiceSearchProperties" ma:hidden="true" ma:internalName="MediaServiceSearchProperties" ma:readOnly="true">
      <xsd:simpleType>
        <xsd:restriction base="dms:Note"/>
      </xsd:simpleType>
    </xsd:element>
    <xsd:element name="MediaServiceDateTaken" ma:index="43" nillable="true" ma:displayName="MediaServiceDateTaken" ma:descriptio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830A1CC6-2B4E-45C4-8AB6-8A73824DF3B2}">
  <ds:schemaRefs>
    <ds:schemaRef ds:uri="http://schemas.microsoft.com/sharepoint/v3/contenttype/forms"/>
  </ds:schemaRefs>
</ds:datastoreItem>
</file>

<file path=customXml/itemProps2.xml><?xml version="1.0" encoding="utf-8"?>
<ds:datastoreItem xmlns:ds="http://schemas.openxmlformats.org/officeDocument/2006/customXml" ds:itemID="{087C8724-968E-41C1-847F-668ECD4C0827}">
  <ds:schemaRefs>
    <ds:schemaRef ds:uri="4ffa91fb-a0ff-4ac5-b2db-65c790d184a4"/>
    <ds:schemaRef ds:uri="http://schemas.microsoft.com/sharepoint/v3/fields"/>
    <ds:schemaRef ds:uri="http://www.w3.org/XML/1998/namespace"/>
    <ds:schemaRef ds:uri="http://purl.org/dc/elements/1.1/"/>
    <ds:schemaRef ds:uri="http://purl.org/dc/dcmitype/"/>
    <ds:schemaRef ds:uri="http://purl.org/dc/terms/"/>
    <ds:schemaRef ds:uri="http://schemas.microsoft.com/sharepoint.v3"/>
    <ds:schemaRef ds:uri="ead8da0f-3542-4e50-96c8-f1f698624e86"/>
    <ds:schemaRef ds:uri="http://schemas.microsoft.com/office/2006/metadata/properties"/>
    <ds:schemaRef ds:uri="http://schemas.microsoft.com/office/2006/documentManagement/types"/>
    <ds:schemaRef ds:uri="http://schemas.openxmlformats.org/package/2006/metadata/core-properties"/>
    <ds:schemaRef ds:uri="http://schemas.microsoft.com/office/infopath/2007/PartnerControls"/>
    <ds:schemaRef ds:uri="fecc2597-e8fd-4279-ac06-bd7c891938be"/>
    <ds:schemaRef ds:uri="http://schemas.microsoft.com/sharepoint/v3"/>
  </ds:schemaRefs>
</ds:datastoreItem>
</file>

<file path=customXml/itemProps3.xml><?xml version="1.0" encoding="utf-8"?>
<ds:datastoreItem xmlns:ds="http://schemas.openxmlformats.org/officeDocument/2006/customXml" ds:itemID="{6FB101A2-1830-4E15-9DC3-A990CABFE0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fecc2597-e8fd-4279-ac06-bd7c891938be"/>
    <ds:schemaRef ds:uri="ead8da0f-3542-4e50-96c8-f1f698624e8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7B4062F8-965D-424C-985D-1F43238AB13D}">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54</vt:i4>
      </vt:variant>
    </vt:vector>
  </HeadingPairs>
  <TitlesOfParts>
    <vt:vector size="59" baseType="lpstr">
      <vt:lpstr>Cover Page</vt:lpstr>
      <vt:lpstr>README</vt:lpstr>
      <vt:lpstr>Release Parameters</vt:lpstr>
      <vt:lpstr>Release Calcs</vt:lpstr>
      <vt:lpstr>Static Release Results</vt:lpstr>
      <vt:lpstr>D_opening_cont</vt:lpstr>
      <vt:lpstr>D_opening_equip</vt:lpstr>
      <vt:lpstr>F_BD</vt:lpstr>
      <vt:lpstr>F_equip_clean</vt:lpstr>
      <vt:lpstr>F_residue</vt:lpstr>
      <vt:lpstr>f_sat</vt:lpstr>
      <vt:lpstr>ft_cm</vt:lpstr>
      <vt:lpstr>kg_g</vt:lpstr>
      <vt:lpstr>L_gal</vt:lpstr>
      <vt:lpstr>MW</vt:lpstr>
      <vt:lpstr>N_cont_unload_day</vt:lpstr>
      <vt:lpstr>N_cont_unload_yr</vt:lpstr>
      <vt:lpstr>Ns</vt:lpstr>
      <vt:lpstr>Nsites</vt:lpstr>
      <vt:lpstr>Nsmax</vt:lpstr>
      <vt:lpstr>OD</vt:lpstr>
      <vt:lpstr>OH_equip_clean</vt:lpstr>
      <vt:lpstr>OH_equip_clean_yr</vt:lpstr>
      <vt:lpstr>OH_RP6</vt:lpstr>
      <vt:lpstr>OH_unload_daily</vt:lpstr>
      <vt:lpstr>OH_unload_yr</vt:lpstr>
      <vt:lpstr>P</vt:lpstr>
      <vt:lpstr>PVtotal</vt:lpstr>
      <vt:lpstr>Q_BD_daily</vt:lpstr>
      <vt:lpstr>Q_BD_day_adj</vt:lpstr>
      <vt:lpstr>Q_BD_yr</vt:lpstr>
      <vt:lpstr>Q_BD_Yr_adj</vt:lpstr>
      <vt:lpstr>Qprod_yr</vt:lpstr>
      <vt:lpstr>R_</vt:lpstr>
      <vt:lpstr>RATE_airspeed</vt:lpstr>
      <vt:lpstr>RATEfill_cont</vt:lpstr>
      <vt:lpstr>RD_RP1</vt:lpstr>
      <vt:lpstr>RD_RP2</vt:lpstr>
      <vt:lpstr>RD_RP3</vt:lpstr>
      <vt:lpstr>RD_RP4</vt:lpstr>
      <vt:lpstr>RD_RP5</vt:lpstr>
      <vt:lpstr>RD_RP6</vt:lpstr>
      <vt:lpstr>RHO</vt:lpstr>
      <vt:lpstr>RY_RP1</vt:lpstr>
      <vt:lpstr>RY_RP2</vt:lpstr>
      <vt:lpstr>RY_RP3</vt:lpstr>
      <vt:lpstr>RY_RP4</vt:lpstr>
      <vt:lpstr>RY_RP5</vt:lpstr>
      <vt:lpstr>RY_RP6</vt:lpstr>
      <vt:lpstr>s_hr</vt:lpstr>
      <vt:lpstr>T</vt:lpstr>
      <vt:lpstr>Total_Air_Annual</vt:lpstr>
      <vt:lpstr>Total_Air_Daily</vt:lpstr>
      <vt:lpstr>Total_Air_Incineration_Land_Annual</vt:lpstr>
      <vt:lpstr>Total_Air_Incineration_Land_Daily</vt:lpstr>
      <vt:lpstr>Total_Land_Annual</vt:lpstr>
      <vt:lpstr>Total_Land_Daily</vt:lpstr>
      <vt:lpstr>Vcont</vt:lpstr>
      <vt:lpstr>VP</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Draft Adhesives and Sealants Release Model for 1,3-Butadiene</dc:title>
  <dc:subject>Environmental Release Modeling for Adhesives and Sealants</dc:subject>
  <dc:creator>US EPA</dc:creator>
  <cp:keywords>13Butadiene ; CASRN 106-99-0 ; Draft Risk Evaluation ; Adhesives and Sealants ; Release Model</cp:keywords>
  <dc:description/>
  <cp:lastModifiedBy>Stanfield, Kelley (she/her/hers)</cp:lastModifiedBy>
  <cp:revision/>
  <dcterms:created xsi:type="dcterms:W3CDTF">2015-06-05T18:17:20Z</dcterms:created>
  <dcterms:modified xsi:type="dcterms:W3CDTF">2024-11-05T20:32:06Z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0x010100D723352F79007E408EFF44D6142FFCE2</vt:lpwstr>
  </property>
  <property fmtid="{D5CDD505-2E9C-101B-9397-08002B2CF9AE}" pid="3" name="TaxKeyword">
    <vt:lpwstr>1700;#CASRN 106-99-0|781bd8e3-531a-45ac-b84d-a1ea18e0a36f;#1699;#13Butadiene|ce55a473-0b60-47f6-ac28-d1b58c4a6051;#1703;#Release Model|114c9b2a-d776-4dcb-bdfc-0176debe482d;#1702;#Adhesives and Sealants|4fcfc729-55c9-4abc-903f-9a29bd76e53a;#1701;#Draft Risk Evaluation|3be8d6cd-3d15-47a6-9501-361194882881</vt:lpwstr>
  </property>
  <property fmtid="{D5CDD505-2E9C-101B-9397-08002B2CF9AE}" pid="4" name="EPA Subject">
    <vt:lpwstr/>
  </property>
  <property fmtid="{D5CDD505-2E9C-101B-9397-08002B2CF9AE}" pid="5" name="Document Type">
    <vt:lpwstr/>
  </property>
  <property fmtid="{D5CDD505-2E9C-101B-9397-08002B2CF9AE}" pid="6" name="Order">
    <vt:r8>386700</vt:r8>
  </property>
  <property fmtid="{D5CDD505-2E9C-101B-9397-08002B2CF9AE}" pid="7" name="xd_ProgID">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y fmtid="{D5CDD505-2E9C-101B-9397-08002B2CF9AE}" pid="11" name="TriggerFlowInfo">
    <vt:lpwstr/>
  </property>
  <property fmtid="{D5CDD505-2E9C-101B-9397-08002B2CF9AE}" pid="12" name="xd_Signature">
    <vt:bool>false</vt:bool>
  </property>
  <property fmtid="{D5CDD505-2E9C-101B-9397-08002B2CF9AE}" pid="13" name="MediaServiceImageTags">
    <vt:lpwstr/>
  </property>
  <property fmtid="{D5CDD505-2E9C-101B-9397-08002B2CF9AE}" pid="14" name="Document_x0020_Type">
    <vt:lpwstr/>
  </property>
  <property fmtid="{D5CDD505-2E9C-101B-9397-08002B2CF9AE}" pid="15" name="EPA_x0020_Subject">
    <vt:lpwstr/>
  </property>
</Properties>
</file>