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4.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dwerkema\OneDrive - Environmental Protection Agency (EPA)\env geofizz web site\drupal\tools\geophysical software utilities\"/>
    </mc:Choice>
  </mc:AlternateContent>
  <xr:revisionPtr revIDLastSave="0" documentId="8_{EC30764F-866A-4517-B64D-A485343EA01A}" xr6:coauthVersionLast="47" xr6:coauthVersionMax="47" xr10:uidLastSave="{00000000-0000-0000-0000-000000000000}"/>
  <bookViews>
    <workbookView xWindow="-27810" yWindow="765" windowWidth="27660" windowHeight="13950" xr2:uid="{00000000-000D-0000-FFFF-FFFF00000000}"/>
  </bookViews>
  <sheets>
    <sheet name="Introduction" sheetId="10" r:id="rId1"/>
    <sheet name="LoF_Est SkinD and DOI-Metric" sheetId="5" r:id="rId2"/>
    <sheet name="HiF Est SkinD and DOI-M" sheetId="9" r:id="rId3"/>
    <sheet name="LOW-f skinD and DOI-m2ft" sheetId="8"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4" i="5" l="1"/>
  <c r="F26" i="5"/>
  <c r="F25" i="5"/>
  <c r="F18" i="5"/>
  <c r="G18" i="5"/>
  <c r="C10" i="5" l="1"/>
  <c r="K16" i="9" l="1"/>
  <c r="L16" i="9"/>
  <c r="K23" i="9"/>
  <c r="L23" i="9"/>
  <c r="B26" i="9"/>
  <c r="C26" i="9" s="1"/>
  <c r="D26" i="9" s="1"/>
  <c r="B25" i="9"/>
  <c r="C25" i="9" s="1"/>
  <c r="D25" i="9" s="1"/>
  <c r="B24" i="9"/>
  <c r="C24" i="9" s="1"/>
  <c r="D24" i="9" s="1"/>
  <c r="S23" i="9"/>
  <c r="R23" i="9"/>
  <c r="Q23" i="9"/>
  <c r="P23" i="9"/>
  <c r="O23" i="9"/>
  <c r="N23" i="9"/>
  <c r="J23" i="9"/>
  <c r="I23" i="9"/>
  <c r="H23" i="9"/>
  <c r="G23" i="9"/>
  <c r="F23" i="9"/>
  <c r="B19" i="9"/>
  <c r="C19" i="9" s="1"/>
  <c r="D19" i="9" s="1"/>
  <c r="B18" i="9"/>
  <c r="C18" i="9" s="1"/>
  <c r="D18" i="9" s="1"/>
  <c r="B17" i="9"/>
  <c r="C17" i="9" s="1"/>
  <c r="D17" i="9" s="1"/>
  <c r="S16" i="9"/>
  <c r="R16" i="9"/>
  <c r="Q16" i="9"/>
  <c r="P16" i="9"/>
  <c r="O16" i="9"/>
  <c r="N16" i="9"/>
  <c r="J16" i="9"/>
  <c r="I16" i="9"/>
  <c r="H16" i="9"/>
  <c r="G16" i="9"/>
  <c r="F16" i="9"/>
  <c r="C12" i="9"/>
  <c r="C11" i="9"/>
  <c r="D11" i="9" s="1"/>
  <c r="AF10" i="9" s="1"/>
  <c r="C10" i="9"/>
  <c r="D10" i="9" s="1"/>
  <c r="AF9" i="9"/>
  <c r="B6" i="9"/>
  <c r="H5" i="9"/>
  <c r="H11" i="9" l="1"/>
  <c r="H25" i="9" s="1"/>
  <c r="G12" i="9"/>
  <c r="G19" i="9" s="1"/>
  <c r="Q11" i="9"/>
  <c r="Q18" i="9" s="1"/>
  <c r="L11" i="9"/>
  <c r="L18" i="9" s="1"/>
  <c r="K12" i="9"/>
  <c r="K26" i="9" s="1"/>
  <c r="L12" i="9"/>
  <c r="K11" i="9"/>
  <c r="L10" i="9"/>
  <c r="K10" i="9"/>
  <c r="F11" i="9"/>
  <c r="F18" i="9" s="1"/>
  <c r="P12" i="9"/>
  <c r="P19" i="9" s="1"/>
  <c r="G11" i="9"/>
  <c r="Q12" i="9"/>
  <c r="Q26" i="9" s="1"/>
  <c r="H12" i="9"/>
  <c r="H26" i="9" s="1"/>
  <c r="I12" i="9"/>
  <c r="I26" i="9" s="1"/>
  <c r="N12" i="9"/>
  <c r="N26" i="9" s="1"/>
  <c r="P11" i="9"/>
  <c r="P18" i="9" s="1"/>
  <c r="R12" i="9"/>
  <c r="R26" i="9" s="1"/>
  <c r="D12" i="9"/>
  <c r="H10" i="9"/>
  <c r="H17" i="9" s="1"/>
  <c r="O10" i="9"/>
  <c r="O17" i="9" s="1"/>
  <c r="F10" i="9"/>
  <c r="G10" i="9"/>
  <c r="G24" i="9" s="1"/>
  <c r="P10" i="9"/>
  <c r="P17" i="9" s="1"/>
  <c r="Q10" i="9"/>
  <c r="Q24" i="9" s="1"/>
  <c r="O11" i="9"/>
  <c r="O18" i="9" s="1"/>
  <c r="I10" i="9"/>
  <c r="R11" i="9"/>
  <c r="N10" i="9"/>
  <c r="N11" i="9"/>
  <c r="F12" i="9"/>
  <c r="O12" i="9"/>
  <c r="R10" i="9"/>
  <c r="J12" i="9"/>
  <c r="S12" i="9"/>
  <c r="J10" i="9"/>
  <c r="S10" i="9"/>
  <c r="J11" i="9"/>
  <c r="S11" i="9"/>
  <c r="I11" i="9"/>
  <c r="L9" i="8"/>
  <c r="L23" i="8" s="1"/>
  <c r="K9" i="8"/>
  <c r="K23" i="8" s="1"/>
  <c r="J9" i="8"/>
  <c r="J16" i="8" s="1"/>
  <c r="I9" i="8"/>
  <c r="I16" i="8" s="1"/>
  <c r="H9" i="8"/>
  <c r="H16" i="8" s="1"/>
  <c r="G9" i="8"/>
  <c r="G16" i="8" s="1"/>
  <c r="F9" i="8"/>
  <c r="F16" i="8" s="1"/>
  <c r="J21" i="8"/>
  <c r="B11" i="8"/>
  <c r="AF9" i="8" s="1"/>
  <c r="B12" i="8"/>
  <c r="B26" i="8" s="1"/>
  <c r="C26" i="8" s="1"/>
  <c r="D26" i="8" s="1"/>
  <c r="B10" i="8"/>
  <c r="C10" i="8" s="1"/>
  <c r="S23" i="8"/>
  <c r="R23" i="8"/>
  <c r="Q23" i="8"/>
  <c r="P23" i="8"/>
  <c r="O23" i="8"/>
  <c r="N23" i="8"/>
  <c r="S16" i="8"/>
  <c r="R16" i="8"/>
  <c r="Q16" i="8"/>
  <c r="P16" i="8"/>
  <c r="O16" i="8"/>
  <c r="N16" i="8"/>
  <c r="H5" i="8"/>
  <c r="G26" i="9" l="1"/>
  <c r="H18" i="9"/>
  <c r="Q25" i="9"/>
  <c r="Q19" i="9"/>
  <c r="L25" i="9"/>
  <c r="O24" i="9"/>
  <c r="G18" i="9"/>
  <c r="G25" i="9"/>
  <c r="F17" i="9"/>
  <c r="F24" i="9"/>
  <c r="Q17" i="9"/>
  <c r="K19" i="9"/>
  <c r="I19" i="9"/>
  <c r="K16" i="8"/>
  <c r="I23" i="8"/>
  <c r="L17" i="9"/>
  <c r="L24" i="9"/>
  <c r="G17" i="9"/>
  <c r="N19" i="9"/>
  <c r="F25" i="9"/>
  <c r="H19" i="9"/>
  <c r="K17" i="9"/>
  <c r="K24" i="9"/>
  <c r="K18" i="9"/>
  <c r="K25" i="9"/>
  <c r="L19" i="9"/>
  <c r="L26" i="9"/>
  <c r="P26" i="9"/>
  <c r="H24" i="9"/>
  <c r="P25" i="9"/>
  <c r="R19" i="9"/>
  <c r="P24" i="9"/>
  <c r="O25" i="9"/>
  <c r="J25" i="9"/>
  <c r="J18" i="9"/>
  <c r="J19" i="9"/>
  <c r="J26" i="9"/>
  <c r="O19" i="9"/>
  <c r="O26" i="9"/>
  <c r="R25" i="9"/>
  <c r="R18" i="9"/>
  <c r="I25" i="9"/>
  <c r="I18" i="9"/>
  <c r="S24" i="9"/>
  <c r="S17" i="9"/>
  <c r="R24" i="9"/>
  <c r="R17" i="9"/>
  <c r="F26" i="9"/>
  <c r="F19" i="9"/>
  <c r="I24" i="9"/>
  <c r="I17" i="9"/>
  <c r="S25" i="9"/>
  <c r="S18" i="9"/>
  <c r="N18" i="9"/>
  <c r="N25" i="9"/>
  <c r="N17" i="9"/>
  <c r="N24" i="9"/>
  <c r="S19" i="9"/>
  <c r="S26" i="9"/>
  <c r="J17" i="9"/>
  <c r="J24" i="9"/>
  <c r="L16" i="8"/>
  <c r="J23" i="8"/>
  <c r="H23" i="8"/>
  <c r="G23" i="8"/>
  <c r="B18" i="8"/>
  <c r="C18" i="8" s="1"/>
  <c r="D18" i="8" s="1"/>
  <c r="C12" i="8"/>
  <c r="P12" i="8" s="1"/>
  <c r="B19" i="8"/>
  <c r="C19" i="8" s="1"/>
  <c r="D19" i="8" s="1"/>
  <c r="B25" i="8"/>
  <c r="C25" i="8" s="1"/>
  <c r="D25" i="8" s="1"/>
  <c r="F23" i="8"/>
  <c r="C11" i="8"/>
  <c r="P11" i="8" s="1"/>
  <c r="P10" i="8"/>
  <c r="P17" i="8" s="1"/>
  <c r="Q10" i="8"/>
  <c r="Q17" i="8" s="1"/>
  <c r="B17" i="8"/>
  <c r="C17" i="8" s="1"/>
  <c r="D17" i="8" s="1"/>
  <c r="B24" i="8"/>
  <c r="C24" i="8" s="1"/>
  <c r="D24" i="8" s="1"/>
  <c r="D10" i="8"/>
  <c r="N10" i="8"/>
  <c r="O10" i="8"/>
  <c r="S10" i="8"/>
  <c r="R10" i="8"/>
  <c r="L16" i="5"/>
  <c r="L23" i="5"/>
  <c r="O12" i="8" l="1"/>
  <c r="O19" i="8" s="1"/>
  <c r="AC25" i="9"/>
  <c r="S12" i="8"/>
  <c r="S26" i="8" s="1"/>
  <c r="Q24" i="8"/>
  <c r="R12" i="8"/>
  <c r="D12" i="8"/>
  <c r="N12" i="8"/>
  <c r="Q12" i="8"/>
  <c r="P18" i="8"/>
  <c r="P25" i="8"/>
  <c r="O11" i="8"/>
  <c r="O18" i="8" s="1"/>
  <c r="R11" i="8"/>
  <c r="R25" i="8" s="1"/>
  <c r="S11" i="8"/>
  <c r="S25" i="8" s="1"/>
  <c r="N11" i="8"/>
  <c r="N18" i="8" s="1"/>
  <c r="D11" i="8"/>
  <c r="AF10" i="8" s="1"/>
  <c r="Q11" i="8"/>
  <c r="Q25" i="8" s="1"/>
  <c r="P24" i="8"/>
  <c r="P19" i="8"/>
  <c r="P26" i="8"/>
  <c r="R24" i="8"/>
  <c r="R17" i="8"/>
  <c r="O17" i="8"/>
  <c r="O24" i="8"/>
  <c r="N17" i="8"/>
  <c r="N24" i="8"/>
  <c r="S24" i="8"/>
  <c r="S17" i="8"/>
  <c r="B6" i="5"/>
  <c r="O26" i="8" l="1"/>
  <c r="Q18" i="8"/>
  <c r="R18" i="8"/>
  <c r="S19" i="8"/>
  <c r="Q26" i="8"/>
  <c r="Q19" i="8"/>
  <c r="O25" i="8"/>
  <c r="N19" i="8"/>
  <c r="N26" i="8"/>
  <c r="R26" i="8"/>
  <c r="R19" i="8"/>
  <c r="N25" i="8"/>
  <c r="S18" i="8"/>
  <c r="AF9" i="5"/>
  <c r="B26" i="5"/>
  <c r="C26" i="5" s="1"/>
  <c r="D26" i="5" s="1"/>
  <c r="B25" i="5"/>
  <c r="C25" i="5" s="1"/>
  <c r="D25" i="5" s="1"/>
  <c r="B24" i="5"/>
  <c r="C24" i="5" s="1"/>
  <c r="D24" i="5" s="1"/>
  <c r="S23" i="5"/>
  <c r="R23" i="5"/>
  <c r="Q23" i="5"/>
  <c r="P23" i="5"/>
  <c r="O23" i="5"/>
  <c r="N23" i="5"/>
  <c r="K23" i="5"/>
  <c r="J23" i="5"/>
  <c r="I23" i="5"/>
  <c r="H23" i="5"/>
  <c r="G23" i="5"/>
  <c r="F23" i="5"/>
  <c r="B19" i="5"/>
  <c r="C19" i="5" s="1"/>
  <c r="D19" i="5" s="1"/>
  <c r="B18" i="5"/>
  <c r="C18" i="5" s="1"/>
  <c r="D18" i="5" s="1"/>
  <c r="B17" i="5"/>
  <c r="S16" i="5"/>
  <c r="R16" i="5"/>
  <c r="Q16" i="5"/>
  <c r="P16" i="5"/>
  <c r="O16" i="5"/>
  <c r="N16" i="5"/>
  <c r="K16" i="5"/>
  <c r="J16" i="5"/>
  <c r="I16" i="5"/>
  <c r="H16" i="5"/>
  <c r="G16" i="5"/>
  <c r="F16" i="5"/>
  <c r="C12" i="5"/>
  <c r="C11" i="5"/>
  <c r="H5" i="5"/>
  <c r="F10" i="5" s="1"/>
  <c r="F11" i="5" l="1"/>
  <c r="F11" i="8" s="1"/>
  <c r="F17" i="5"/>
  <c r="F12" i="5"/>
  <c r="F12" i="8" s="1"/>
  <c r="C17" i="5"/>
  <c r="D17" i="5" s="1"/>
  <c r="D12" i="5"/>
  <c r="L12" i="5"/>
  <c r="L12" i="8" s="1"/>
  <c r="K12" i="5"/>
  <c r="K12" i="8" s="1"/>
  <c r="D10" i="5"/>
  <c r="L10" i="5"/>
  <c r="L10" i="8" s="1"/>
  <c r="K10" i="5"/>
  <c r="D11" i="5"/>
  <c r="AF10" i="5" s="1"/>
  <c r="L11" i="5"/>
  <c r="I10" i="5"/>
  <c r="I10" i="8" s="1"/>
  <c r="N10" i="5"/>
  <c r="R10" i="5"/>
  <c r="H11" i="5"/>
  <c r="H11" i="8" s="1"/>
  <c r="Q11" i="5"/>
  <c r="G12" i="5"/>
  <c r="G12" i="8" s="1"/>
  <c r="P12" i="5"/>
  <c r="H10" i="5"/>
  <c r="H10" i="8" s="1"/>
  <c r="Q10" i="5"/>
  <c r="G11" i="5"/>
  <c r="G11" i="8" s="1"/>
  <c r="K11" i="5"/>
  <c r="K11" i="8" s="1"/>
  <c r="P11" i="5"/>
  <c r="J12" i="5"/>
  <c r="J12" i="8" s="1"/>
  <c r="O12" i="5"/>
  <c r="S12" i="5"/>
  <c r="G10" i="5"/>
  <c r="G10" i="8" s="1"/>
  <c r="P10" i="5"/>
  <c r="J11" i="5"/>
  <c r="J11" i="8" s="1"/>
  <c r="O11" i="5"/>
  <c r="S11" i="5"/>
  <c r="I12" i="5"/>
  <c r="I12" i="8" s="1"/>
  <c r="N12" i="5"/>
  <c r="R12" i="5"/>
  <c r="J10" i="5"/>
  <c r="J10" i="8" s="1"/>
  <c r="O10" i="5"/>
  <c r="S10" i="5"/>
  <c r="I11" i="5"/>
  <c r="I11" i="8" s="1"/>
  <c r="N11" i="5"/>
  <c r="R11" i="5"/>
  <c r="H12" i="5"/>
  <c r="H12" i="8" s="1"/>
  <c r="Q12" i="5"/>
  <c r="F24" i="8" l="1"/>
  <c r="F10" i="8"/>
  <c r="K17" i="5"/>
  <c r="K17" i="8" s="1"/>
  <c r="K10" i="8"/>
  <c r="L25" i="5"/>
  <c r="L25" i="8" s="1"/>
  <c r="L11" i="8"/>
  <c r="L26" i="5"/>
  <c r="L26" i="8" s="1"/>
  <c r="L19" i="5"/>
  <c r="L19" i="8" s="1"/>
  <c r="L24" i="5"/>
  <c r="L24" i="8" s="1"/>
  <c r="L17" i="5"/>
  <c r="L17" i="8" s="1"/>
  <c r="L18" i="5"/>
  <c r="L18" i="8" s="1"/>
  <c r="F17" i="8"/>
  <c r="Q19" i="5"/>
  <c r="Q26" i="5"/>
  <c r="I18" i="5"/>
  <c r="I18" i="8" s="1"/>
  <c r="I25" i="5"/>
  <c r="I25" i="8" s="1"/>
  <c r="R19" i="5"/>
  <c r="R26" i="5"/>
  <c r="O18" i="5"/>
  <c r="O25" i="5"/>
  <c r="P17" i="5"/>
  <c r="P24" i="5"/>
  <c r="O26" i="5"/>
  <c r="O19" i="5"/>
  <c r="P18" i="5"/>
  <c r="P25" i="5"/>
  <c r="Q17" i="5"/>
  <c r="Q24" i="5"/>
  <c r="R17" i="5"/>
  <c r="R24" i="5"/>
  <c r="N18" i="5"/>
  <c r="N25" i="5"/>
  <c r="S26" i="5"/>
  <c r="S19" i="5"/>
  <c r="H25" i="5"/>
  <c r="H25" i="8" s="1"/>
  <c r="H18" i="5"/>
  <c r="H18" i="8" s="1"/>
  <c r="J24" i="5"/>
  <c r="J24" i="8" s="1"/>
  <c r="J17" i="5"/>
  <c r="J17" i="8" s="1"/>
  <c r="G19" i="5"/>
  <c r="G19" i="8" s="1"/>
  <c r="G26" i="5"/>
  <c r="G26" i="8" s="1"/>
  <c r="O24" i="5"/>
  <c r="O17" i="5"/>
  <c r="F18" i="8"/>
  <c r="F25" i="8"/>
  <c r="G17" i="5"/>
  <c r="G17" i="8" s="1"/>
  <c r="G24" i="5"/>
  <c r="G24" i="8" s="1"/>
  <c r="F26" i="8"/>
  <c r="F19" i="5"/>
  <c r="F19" i="8" s="1"/>
  <c r="G18" i="8"/>
  <c r="G25" i="5"/>
  <c r="G25" i="8" s="1"/>
  <c r="H17" i="5"/>
  <c r="H17" i="8" s="1"/>
  <c r="H24" i="5"/>
  <c r="H24" i="8" s="1"/>
  <c r="K19" i="5"/>
  <c r="K19" i="8" s="1"/>
  <c r="K26" i="5"/>
  <c r="K26" i="8" s="1"/>
  <c r="I17" i="5"/>
  <c r="I17" i="8" s="1"/>
  <c r="I24" i="5"/>
  <c r="I24" i="8" s="1"/>
  <c r="S18" i="5"/>
  <c r="S25" i="5"/>
  <c r="R18" i="5"/>
  <c r="R25" i="5"/>
  <c r="I19" i="5"/>
  <c r="I19" i="8" s="1"/>
  <c r="I26" i="5"/>
  <c r="I26" i="8" s="1"/>
  <c r="H19" i="5"/>
  <c r="H19" i="8" s="1"/>
  <c r="H26" i="5"/>
  <c r="H26" i="8" s="1"/>
  <c r="S24" i="5"/>
  <c r="S17" i="5"/>
  <c r="N19" i="5"/>
  <c r="N26" i="5"/>
  <c r="J18" i="5"/>
  <c r="J18" i="8" s="1"/>
  <c r="J25" i="5"/>
  <c r="J25" i="8" s="1"/>
  <c r="K24" i="5"/>
  <c r="K24" i="8" s="1"/>
  <c r="J26" i="5"/>
  <c r="J26" i="8" s="1"/>
  <c r="J19" i="5"/>
  <c r="J19" i="8" s="1"/>
  <c r="K18" i="5"/>
  <c r="K18" i="8" s="1"/>
  <c r="K25" i="5"/>
  <c r="K25" i="8" s="1"/>
  <c r="P19" i="5"/>
  <c r="P26" i="5"/>
  <c r="Q25" i="5"/>
  <c r="Q18" i="5"/>
  <c r="N17" i="5"/>
  <c r="N24" i="5"/>
  <c r="AC25" i="8" l="1"/>
  <c r="AC25" i="5"/>
</calcChain>
</file>

<file path=xl/sharedStrings.xml><?xml version="1.0" encoding="utf-8"?>
<sst xmlns="http://schemas.openxmlformats.org/spreadsheetml/2006/main" count="173" uniqueCount="42">
  <si>
    <t>MagPermeability</t>
  </si>
  <si>
    <t>Total EC</t>
  </si>
  <si>
    <t xml:space="preserve">Total EC </t>
  </si>
  <si>
    <t xml:space="preserve">Resistivity </t>
  </si>
  <si>
    <t>Depth for selected frequencies (in m)</t>
  </si>
  <si>
    <t>(mS/m)</t>
  </si>
  <si>
    <t>(S/m)</t>
  </si>
  <si>
    <t>(ohm-m)</t>
  </si>
  <si>
    <t>=</t>
  </si>
  <si>
    <t>Haoping Huang 2005 Geopphysics  v70 n6</t>
  </si>
  <si>
    <r>
      <t xml:space="preserve">  1/ (</t>
    </r>
    <r>
      <rPr>
        <b/>
        <sz val="10"/>
        <rFont val="Symbol"/>
        <family val="1"/>
        <charset val="2"/>
      </rPr>
      <t>p m s</t>
    </r>
    <r>
      <rPr>
        <b/>
        <sz val="10"/>
        <rFont val="Arial"/>
        <family val="2"/>
      </rPr>
      <t xml:space="preserve"> f)^</t>
    </r>
    <r>
      <rPr>
        <b/>
        <vertAlign val="superscript"/>
        <sz val="10"/>
        <rFont val="Arial"/>
        <family val="2"/>
      </rPr>
      <t>1/2</t>
    </r>
  </si>
  <si>
    <r>
      <t>skin depth =  2/ (2</t>
    </r>
    <r>
      <rPr>
        <b/>
        <sz val="10"/>
        <rFont val="Symbol"/>
        <family val="1"/>
        <charset val="2"/>
      </rPr>
      <t>p m w</t>
    </r>
    <r>
      <rPr>
        <b/>
        <sz val="10"/>
        <rFont val="Arial"/>
        <family val="2"/>
      </rPr>
      <t xml:space="preserve"> )^</t>
    </r>
    <r>
      <rPr>
        <b/>
        <vertAlign val="superscript"/>
        <sz val="10"/>
        <rFont val="Arial"/>
        <family val="2"/>
      </rPr>
      <t>1/2</t>
    </r>
  </si>
  <si>
    <t xml:space="preserve"> Frequency in Hertz</t>
  </si>
  <si>
    <t>Proportioning Factor</t>
  </si>
  <si>
    <t>Frequency in Hertz</t>
  </si>
  <si>
    <t xml:space="preserve"> </t>
  </si>
  <si>
    <t>ohm-m</t>
  </si>
  <si>
    <t>mS/m</t>
  </si>
  <si>
    <t xml:space="preserve">ESTIMATES OF DEPTH (m) as a function of TOTAL EC (S/m) 
for various frequencies in Hertz  </t>
  </si>
  <si>
    <t>RECOMMENDED LOW FREQUENCY SETTINGS</t>
  </si>
  <si>
    <t>These plots will be updated automatically using data</t>
  </si>
  <si>
    <t>from the left side of the worksheet.</t>
  </si>
  <si>
    <t>The graphs, which are color coded, will update automatically.</t>
  </si>
  <si>
    <t xml:space="preserve">Comment: This spreadsheet is for rough estimates. For best estimates of depth of investigation perform </t>
  </si>
  <si>
    <t>&lt;===</t>
  </si>
  <si>
    <t>The plot below compares the results for EC entered in cell B11:</t>
  </si>
  <si>
    <t>m:  average depth across frequencies</t>
  </si>
  <si>
    <t>inversion and a depth of investigation (DOI) analysis</t>
  </si>
  <si>
    <t>optional conversion tool</t>
  </si>
  <si>
    <t xml:space="preserve">Enter data in the cells with yellow shading and red text. </t>
  </si>
  <si>
    <t xml:space="preserve">or a resistivity of: </t>
  </si>
  <si>
    <t xml:space="preserve"> Then all blue cells will be computed or copied automatically. </t>
  </si>
  <si>
    <t>This plot below compares the results for middle EC (in cell B11):</t>
  </si>
  <si>
    <r>
      <t xml:space="preserve">(Fraction of </t>
    </r>
    <r>
      <rPr>
        <b/>
        <sz val="12"/>
        <color rgb="FF7030A0"/>
        <rFont val="Symbol"/>
        <family val="1"/>
        <charset val="2"/>
      </rPr>
      <t xml:space="preserve">d </t>
    </r>
    <r>
      <rPr>
        <b/>
        <sz val="12"/>
        <color rgb="FF7030A0"/>
        <rFont val="Arial"/>
        <family val="2"/>
      </rPr>
      <t>in meters)</t>
    </r>
  </si>
  <si>
    <r>
      <t>Skin Depth (</t>
    </r>
    <r>
      <rPr>
        <b/>
        <sz val="11"/>
        <color theme="6" tint="-0.499984740745262"/>
        <rFont val="Symbol"/>
        <family val="1"/>
        <charset val="2"/>
      </rPr>
      <t>d</t>
    </r>
    <r>
      <rPr>
        <b/>
        <sz val="11"/>
        <color theme="6" tint="-0.499984740745262"/>
        <rFont val="Arial"/>
        <family val="2"/>
      </rPr>
      <t>) in meters</t>
    </r>
  </si>
  <si>
    <r>
      <t xml:space="preserve">(Square Route of </t>
    </r>
    <r>
      <rPr>
        <b/>
        <sz val="11"/>
        <color theme="9" tint="-0.499984740745262"/>
        <rFont val="Symbol"/>
        <family val="1"/>
        <charset val="2"/>
      </rPr>
      <t xml:space="preserve">d </t>
    </r>
    <r>
      <rPr>
        <b/>
        <sz val="11"/>
        <color theme="9" tint="-0.499984740745262"/>
        <rFont val="Arial"/>
        <family val="2"/>
      </rPr>
      <t>in meters)</t>
    </r>
  </si>
  <si>
    <r>
      <t xml:space="preserve">(Fraction of </t>
    </r>
    <r>
      <rPr>
        <b/>
        <sz val="12"/>
        <color theme="7" tint="-0.499984740745262"/>
        <rFont val="Symbol"/>
        <family val="1"/>
        <charset val="2"/>
      </rPr>
      <t xml:space="preserve">d </t>
    </r>
    <r>
      <rPr>
        <b/>
        <sz val="12"/>
        <color theme="7" tint="-0.499984740745262"/>
        <rFont val="Arial"/>
        <family val="2"/>
      </rPr>
      <t>in meters)</t>
    </r>
  </si>
  <si>
    <r>
      <t xml:space="preserve">(Square Route of </t>
    </r>
    <r>
      <rPr>
        <b/>
        <sz val="11"/>
        <color rgb="FFC00000"/>
        <rFont val="Symbol"/>
        <family val="1"/>
        <charset val="2"/>
      </rPr>
      <t xml:space="preserve">d </t>
    </r>
    <r>
      <rPr>
        <b/>
        <sz val="11"/>
        <color rgb="FFC00000"/>
        <rFont val="Arial"/>
        <family val="2"/>
      </rPr>
      <t>in feet)</t>
    </r>
  </si>
  <si>
    <r>
      <t>Skin Depth (</t>
    </r>
    <r>
      <rPr>
        <b/>
        <sz val="11"/>
        <color theme="6" tint="-0.499984740745262"/>
        <rFont val="Symbol"/>
        <family val="1"/>
        <charset val="2"/>
      </rPr>
      <t>d</t>
    </r>
    <r>
      <rPr>
        <b/>
        <sz val="11"/>
        <color theme="6" tint="-0.499984740745262"/>
        <rFont val="Arial"/>
        <family val="2"/>
      </rPr>
      <t>) in feet</t>
    </r>
  </si>
  <si>
    <t xml:space="preserve">  Estimates of skin depth and depth of investigation</t>
  </si>
  <si>
    <t xml:space="preserve">Utility for training purposes only. </t>
  </si>
  <si>
    <t xml:space="preserve"> Estimates of skin depth and depth of investigation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</si>
</sst>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
    <numFmt numFmtId="166" formatCode="0\ &quot; mS/m&quot;"/>
    <numFmt numFmtId="167" formatCode="0\ &quot; Ohm-m&quot;"/>
  </numFmts>
  <fonts count="38" x14ac:knownFonts="1">
    <font>
      <sz val="10"/>
      <name val="Arial"/>
    </font>
    <font>
      <sz val="10"/>
      <name val="Arial"/>
      <family val="2"/>
    </font>
    <font>
      <b/>
      <sz val="10"/>
      <name val="Arial"/>
      <family val="2"/>
    </font>
    <font>
      <sz val="10"/>
      <color indexed="12"/>
      <name val="Arial"/>
      <family val="2"/>
    </font>
    <font>
      <b/>
      <sz val="10"/>
      <name val="Symbol"/>
      <family val="1"/>
      <charset val="2"/>
    </font>
    <font>
      <b/>
      <sz val="10"/>
      <color indexed="10"/>
      <name val="Arial"/>
      <family val="2"/>
    </font>
    <font>
      <b/>
      <sz val="14"/>
      <name val="Arial"/>
      <family val="2"/>
    </font>
    <font>
      <b/>
      <sz val="10"/>
      <name val="Arial"/>
      <family val="2"/>
    </font>
    <font>
      <b/>
      <vertAlign val="superscript"/>
      <sz val="10"/>
      <name val="Arial"/>
      <family val="2"/>
    </font>
    <font>
      <b/>
      <sz val="10"/>
      <color indexed="12"/>
      <name val="Arial"/>
      <family val="2"/>
    </font>
    <font>
      <sz val="10"/>
      <name val="Arial"/>
      <family val="2"/>
    </font>
    <font>
      <b/>
      <strike/>
      <sz val="10"/>
      <color indexed="10"/>
      <name val="Arial"/>
      <family val="2"/>
    </font>
    <font>
      <strike/>
      <sz val="10"/>
      <color indexed="12"/>
      <name val="Arial"/>
      <family val="2"/>
    </font>
    <font>
      <i/>
      <sz val="10"/>
      <name val="Arial"/>
      <family val="2"/>
    </font>
    <font>
      <sz val="8"/>
      <name val="Arial"/>
      <family val="2"/>
    </font>
    <font>
      <sz val="10"/>
      <color rgb="FF0000FF"/>
      <name val="Arial"/>
      <family val="2"/>
    </font>
    <font>
      <b/>
      <sz val="10"/>
      <color rgb="FF00B050"/>
      <name val="Arial"/>
      <family val="2"/>
    </font>
    <font>
      <sz val="10"/>
      <color rgb="FF0033CC"/>
      <name val="Arial"/>
      <family val="2"/>
    </font>
    <font>
      <b/>
      <sz val="10"/>
      <color rgb="FF0033CC"/>
      <name val="Arial"/>
      <family val="2"/>
    </font>
    <font>
      <b/>
      <sz val="9"/>
      <color rgb="FF0000FF"/>
      <name val="Arial"/>
      <family val="2"/>
    </font>
    <font>
      <sz val="10"/>
      <color rgb="FFFF0000"/>
      <name val="Arial"/>
      <family val="2"/>
    </font>
    <font>
      <sz val="10"/>
      <color theme="0"/>
      <name val="Arial"/>
      <family val="2"/>
    </font>
    <font>
      <b/>
      <sz val="9"/>
      <name val="Arial"/>
      <family val="2"/>
    </font>
    <font>
      <sz val="9"/>
      <name val="Arial"/>
      <family val="2"/>
    </font>
    <font>
      <b/>
      <sz val="10"/>
      <color rgb="FFC00000"/>
      <name val="Arial"/>
      <family val="2"/>
    </font>
    <font>
      <b/>
      <sz val="12"/>
      <color rgb="FF7030A0"/>
      <name val="Arial"/>
      <family val="2"/>
    </font>
    <font>
      <b/>
      <sz val="12"/>
      <color rgb="FF7030A0"/>
      <name val="Symbol"/>
      <family val="1"/>
      <charset val="2"/>
    </font>
    <font>
      <b/>
      <sz val="10"/>
      <color theme="0"/>
      <name val="Arial"/>
      <family val="2"/>
    </font>
    <font>
      <sz val="10"/>
      <color rgb="FFC00000"/>
      <name val="Arial"/>
      <family val="2"/>
    </font>
    <font>
      <b/>
      <sz val="11"/>
      <color theme="6" tint="-0.499984740745262"/>
      <name val="Arial"/>
      <family val="2"/>
    </font>
    <font>
      <b/>
      <sz val="11"/>
      <color theme="6" tint="-0.499984740745262"/>
      <name val="Symbol"/>
      <family val="1"/>
      <charset val="2"/>
    </font>
    <font>
      <b/>
      <sz val="11"/>
      <color theme="9" tint="-0.499984740745262"/>
      <name val="Arial"/>
      <family val="2"/>
    </font>
    <font>
      <b/>
      <sz val="11"/>
      <color theme="9" tint="-0.499984740745262"/>
      <name val="Symbol"/>
      <family val="1"/>
      <charset val="2"/>
    </font>
    <font>
      <b/>
      <sz val="10"/>
      <color theme="9" tint="-0.499984740745262"/>
      <name val="Arial"/>
      <family val="2"/>
    </font>
    <font>
      <b/>
      <sz val="12"/>
      <color theme="7" tint="-0.499984740745262"/>
      <name val="Arial"/>
      <family val="2"/>
    </font>
    <font>
      <b/>
      <sz val="12"/>
      <color theme="7" tint="-0.499984740745262"/>
      <name val="Symbol"/>
      <family val="1"/>
      <charset val="2"/>
    </font>
    <font>
      <b/>
      <sz val="11"/>
      <color rgb="FFC00000"/>
      <name val="Arial"/>
      <family val="2"/>
    </font>
    <font>
      <b/>
      <sz val="11"/>
      <color rgb="FFC00000"/>
      <name val="Symbol"/>
      <family val="1"/>
      <charset val="2"/>
    </font>
  </fonts>
  <fills count="10">
    <fill>
      <patternFill patternType="none"/>
    </fill>
    <fill>
      <patternFill patternType="gray125"/>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7" tint="-0.249977111117893"/>
        <bgColor indexed="64"/>
      </patternFill>
    </fill>
  </fills>
  <borders count="32">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bottom/>
      <diagonal/>
    </border>
    <border>
      <left/>
      <right/>
      <top/>
      <bottom style="double">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bottom style="double">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style="medium">
        <color indexed="64"/>
      </right>
      <top/>
      <bottom style="double">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top/>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1" fillId="0" borderId="0"/>
  </cellStyleXfs>
  <cellXfs count="139">
    <xf numFmtId="0" fontId="0" fillId="0" borderId="0" xfId="0"/>
    <xf numFmtId="0" fontId="2" fillId="0" borderId="0" xfId="0" applyFont="1"/>
    <xf numFmtId="0" fontId="0" fillId="0" borderId="0" xfId="0" applyBorder="1"/>
    <xf numFmtId="0" fontId="0" fillId="0" borderId="1" xfId="0" applyBorder="1"/>
    <xf numFmtId="0" fontId="0" fillId="0" borderId="2" xfId="0" applyBorder="1"/>
    <xf numFmtId="0" fontId="2" fillId="0" borderId="3" xfId="0" applyFont="1" applyBorder="1" applyAlignment="1">
      <alignment horizontal="right"/>
    </xf>
    <xf numFmtId="0" fontId="2" fillId="0" borderId="0" xfId="0" applyFont="1" applyBorder="1" applyAlignment="1">
      <alignment horizontal="right"/>
    </xf>
    <xf numFmtId="0" fontId="2" fillId="0" borderId="4" xfId="0" applyFont="1" applyBorder="1"/>
    <xf numFmtId="0" fontId="2" fillId="0" borderId="5" xfId="0" applyFont="1" applyBorder="1"/>
    <xf numFmtId="0" fontId="2" fillId="0" borderId="6" xfId="0" applyFont="1" applyBorder="1" applyAlignment="1">
      <alignment horizontal="center" wrapText="1"/>
    </xf>
    <xf numFmtId="0" fontId="2" fillId="0" borderId="6" xfId="0" applyFont="1" applyBorder="1"/>
    <xf numFmtId="0" fontId="2" fillId="0" borderId="7" xfId="0" applyFont="1" applyBorder="1"/>
    <xf numFmtId="0" fontId="2" fillId="0" borderId="0" xfId="0" applyFont="1" applyBorder="1"/>
    <xf numFmtId="0" fontId="2" fillId="0" borderId="8" xfId="0" applyFont="1" applyBorder="1" applyAlignment="1">
      <alignment horizontal="center" wrapText="1"/>
    </xf>
    <xf numFmtId="0" fontId="2" fillId="0" borderId="9" xfId="0" applyFont="1" applyBorder="1" applyAlignment="1">
      <alignment horizontal="center" wrapText="1"/>
    </xf>
    <xf numFmtId="0" fontId="2" fillId="0" borderId="0" xfId="0" applyFont="1" applyAlignment="1">
      <alignment horizontal="center" wrapText="1"/>
    </xf>
    <xf numFmtId="0" fontId="6" fillId="0" borderId="0" xfId="0" applyFont="1"/>
    <xf numFmtId="0" fontId="2" fillId="0" borderId="0" xfId="0" applyFont="1" applyBorder="1" applyAlignment="1">
      <alignment horizontal="center" wrapText="1"/>
    </xf>
    <xf numFmtId="0" fontId="0" fillId="0" borderId="0" xfId="0" quotePrefix="1"/>
    <xf numFmtId="0" fontId="7" fillId="0" borderId="0" xfId="0" applyFont="1" applyBorder="1" applyAlignment="1">
      <alignment horizontal="left"/>
    </xf>
    <xf numFmtId="0" fontId="1" fillId="0" borderId="0" xfId="0" applyFont="1"/>
    <xf numFmtId="0" fontId="2" fillId="0" borderId="11" xfId="0" applyFont="1" applyBorder="1"/>
    <xf numFmtId="0" fontId="2" fillId="0" borderId="15" xfId="0" applyFont="1" applyBorder="1" applyAlignment="1">
      <alignment horizontal="right" wrapText="1"/>
    </xf>
    <xf numFmtId="0" fontId="2" fillId="0" borderId="9" xfId="0" applyFont="1" applyBorder="1" applyAlignment="1">
      <alignment horizontal="right" wrapText="1"/>
    </xf>
    <xf numFmtId="0" fontId="3" fillId="0" borderId="0" xfId="0" applyFont="1" applyAlignment="1">
      <alignment horizontal="center"/>
    </xf>
    <xf numFmtId="0" fontId="5" fillId="0" borderId="0" xfId="0" applyFont="1" applyBorder="1" applyAlignment="1">
      <alignment horizontal="center"/>
    </xf>
    <xf numFmtId="0" fontId="5" fillId="0" borderId="0" xfId="0" applyFont="1" applyBorder="1"/>
    <xf numFmtId="0" fontId="2" fillId="0" borderId="6" xfId="0" applyFont="1" applyBorder="1" applyAlignment="1">
      <alignment horizontal="left"/>
    </xf>
    <xf numFmtId="0" fontId="2" fillId="0" borderId="9" xfId="0" applyFont="1" applyBorder="1" applyAlignment="1">
      <alignment horizontal="left"/>
    </xf>
    <xf numFmtId="0" fontId="11" fillId="2" borderId="8" xfId="0" applyFont="1" applyFill="1" applyBorder="1" applyAlignment="1">
      <alignment horizontal="right" wrapText="1"/>
    </xf>
    <xf numFmtId="0" fontId="0" fillId="3" borderId="0" xfId="0" applyFill="1"/>
    <xf numFmtId="0" fontId="2" fillId="3" borderId="4" xfId="0" applyFont="1" applyFill="1" applyBorder="1"/>
    <xf numFmtId="0" fontId="0" fillId="3" borderId="4" xfId="0" applyFill="1" applyBorder="1"/>
    <xf numFmtId="0" fontId="2" fillId="3" borderId="0" xfId="0" applyFont="1" applyFill="1" applyBorder="1"/>
    <xf numFmtId="0" fontId="0" fillId="3" borderId="0" xfId="0" applyFill="1" applyBorder="1"/>
    <xf numFmtId="0" fontId="2" fillId="3" borderId="9" xfId="0" applyFont="1" applyFill="1" applyBorder="1" applyAlignment="1">
      <alignment horizontal="right" wrapText="1"/>
    </xf>
    <xf numFmtId="2" fontId="12" fillId="3" borderId="0" xfId="0" applyNumberFormat="1" applyFont="1" applyFill="1" applyBorder="1"/>
    <xf numFmtId="2" fontId="12" fillId="3" borderId="13" xfId="0" applyNumberFormat="1" applyFont="1" applyFill="1" applyBorder="1"/>
    <xf numFmtId="0" fontId="10" fillId="0" borderId="0" xfId="0" applyFont="1"/>
    <xf numFmtId="0" fontId="13" fillId="0" borderId="0" xfId="0" applyFont="1"/>
    <xf numFmtId="0" fontId="2" fillId="0" borderId="18" xfId="0" applyFont="1" applyBorder="1"/>
    <xf numFmtId="0" fontId="2" fillId="0" borderId="19" xfId="0" applyFont="1" applyBorder="1" applyAlignment="1">
      <alignment horizontal="right" wrapText="1"/>
    </xf>
    <xf numFmtId="2" fontId="15" fillId="0" borderId="0" xfId="0" applyNumberFormat="1" applyFont="1"/>
    <xf numFmtId="164" fontId="15" fillId="0" borderId="0" xfId="0" applyNumberFormat="1" applyFont="1"/>
    <xf numFmtId="0" fontId="0" fillId="0" borderId="24" xfId="0" applyBorder="1"/>
    <xf numFmtId="0" fontId="0" fillId="0" borderId="6" xfId="0" applyBorder="1"/>
    <xf numFmtId="0" fontId="0" fillId="0" borderId="25" xfId="0" applyBorder="1"/>
    <xf numFmtId="0" fontId="0" fillId="0" borderId="22" xfId="0" applyBorder="1"/>
    <xf numFmtId="0" fontId="1" fillId="0" borderId="0" xfId="0" applyFont="1" applyBorder="1"/>
    <xf numFmtId="0" fontId="0" fillId="0" borderId="26" xfId="0" applyBorder="1"/>
    <xf numFmtId="0" fontId="0" fillId="0" borderId="27" xfId="0" applyBorder="1"/>
    <xf numFmtId="0" fontId="0" fillId="0" borderId="9" xfId="0" applyBorder="1"/>
    <xf numFmtId="0" fontId="1" fillId="0" borderId="9" xfId="0" applyFont="1" applyBorder="1"/>
    <xf numFmtId="0" fontId="0" fillId="0" borderId="28" xfId="0" applyBorder="1"/>
    <xf numFmtId="0" fontId="1" fillId="0" borderId="6" xfId="0" applyFont="1" applyBorder="1"/>
    <xf numFmtId="0" fontId="16" fillId="0" borderId="0" xfId="0" applyFont="1" applyBorder="1"/>
    <xf numFmtId="2" fontId="3" fillId="6" borderId="7" xfId="0" applyNumberFormat="1" applyFont="1" applyFill="1" applyBorder="1"/>
    <xf numFmtId="2" fontId="3" fillId="6" borderId="0" xfId="0" applyNumberFormat="1" applyFont="1" applyFill="1" applyBorder="1"/>
    <xf numFmtId="2" fontId="3" fillId="6" borderId="18" xfId="0" applyNumberFormat="1" applyFont="1" applyFill="1" applyBorder="1"/>
    <xf numFmtId="2" fontId="3" fillId="6" borderId="12" xfId="0" applyNumberFormat="1" applyFont="1" applyFill="1" applyBorder="1"/>
    <xf numFmtId="2" fontId="3" fillId="6" borderId="13" xfId="0" applyNumberFormat="1" applyFont="1" applyFill="1" applyBorder="1"/>
    <xf numFmtId="2" fontId="3" fillId="6" borderId="20" xfId="0" applyNumberFormat="1" applyFont="1" applyFill="1" applyBorder="1"/>
    <xf numFmtId="2" fontId="3" fillId="7" borderId="7" xfId="0" applyNumberFormat="1" applyFont="1" applyFill="1" applyBorder="1"/>
    <xf numFmtId="2" fontId="3" fillId="7" borderId="0" xfId="0" applyNumberFormat="1" applyFont="1" applyFill="1" applyBorder="1"/>
    <xf numFmtId="2" fontId="3" fillId="7" borderId="18" xfId="0" applyNumberFormat="1" applyFont="1" applyFill="1" applyBorder="1"/>
    <xf numFmtId="2" fontId="3" fillId="7" borderId="12" xfId="0" applyNumberFormat="1" applyFont="1" applyFill="1" applyBorder="1"/>
    <xf numFmtId="2" fontId="3" fillId="7" borderId="13" xfId="0" applyNumberFormat="1" applyFont="1" applyFill="1" applyBorder="1"/>
    <xf numFmtId="2" fontId="3" fillId="7" borderId="20" xfId="0" applyNumberFormat="1" applyFont="1" applyFill="1" applyBorder="1"/>
    <xf numFmtId="0" fontId="0" fillId="0" borderId="4" xfId="0" applyBorder="1"/>
    <xf numFmtId="0" fontId="0" fillId="0" borderId="5" xfId="0" applyBorder="1"/>
    <xf numFmtId="0" fontId="1" fillId="0" borderId="0" xfId="0" applyFont="1" applyAlignment="1">
      <alignment vertical="center"/>
    </xf>
    <xf numFmtId="0" fontId="2" fillId="0" borderId="13" xfId="0" applyFont="1" applyBorder="1" applyAlignment="1">
      <alignment horizontal="center" vertical="center"/>
    </xf>
    <xf numFmtId="165" fontId="15" fillId="0" borderId="0" xfId="0" applyNumberFormat="1" applyFont="1"/>
    <xf numFmtId="0" fontId="2" fillId="0" borderId="0" xfId="0" applyFont="1" applyAlignment="1">
      <alignment horizontal="right"/>
    </xf>
    <xf numFmtId="0" fontId="1" fillId="8" borderId="21" xfId="0" applyFont="1" applyFill="1" applyBorder="1" applyAlignment="1">
      <alignment horizontal="center" vertical="center"/>
    </xf>
    <xf numFmtId="0" fontId="1" fillId="8" borderId="5" xfId="0" applyFont="1" applyFill="1" applyBorder="1" applyAlignment="1">
      <alignment horizontal="center" vertical="center"/>
    </xf>
    <xf numFmtId="0" fontId="0" fillId="8" borderId="11" xfId="0" applyFill="1" applyBorder="1"/>
    <xf numFmtId="0" fontId="14" fillId="0" borderId="21" xfId="0" applyFont="1" applyBorder="1"/>
    <xf numFmtId="0" fontId="20" fillId="5" borderId="0" xfId="0" applyFont="1" applyFill="1" applyBorder="1"/>
    <xf numFmtId="0" fontId="17" fillId="0" borderId="0" xfId="0" applyFont="1" applyBorder="1"/>
    <xf numFmtId="2" fontId="9" fillId="7" borderId="7" xfId="0" applyNumberFormat="1" applyFont="1" applyFill="1" applyBorder="1"/>
    <xf numFmtId="2" fontId="9" fillId="7" borderId="0" xfId="0" applyNumberFormat="1" applyFont="1" applyFill="1" applyBorder="1"/>
    <xf numFmtId="2" fontId="21" fillId="0" borderId="0" xfId="0" applyNumberFormat="1" applyFont="1"/>
    <xf numFmtId="0" fontId="21" fillId="0" borderId="0" xfId="0" applyFont="1"/>
    <xf numFmtId="166" fontId="19" fillId="0" borderId="0" xfId="0" applyNumberFormat="1" applyFont="1" applyAlignment="1">
      <alignment horizontal="left" wrapText="1"/>
    </xf>
    <xf numFmtId="167" fontId="19" fillId="0" borderId="0" xfId="0" applyNumberFormat="1" applyFont="1" applyAlignment="1">
      <alignment horizontal="left" wrapText="1"/>
    </xf>
    <xf numFmtId="0" fontId="18" fillId="4" borderId="10" xfId="0" applyFont="1" applyFill="1" applyBorder="1" applyAlignment="1">
      <alignment horizontal="center"/>
    </xf>
    <xf numFmtId="0" fontId="18" fillId="4" borderId="17" xfId="0" applyFont="1" applyFill="1" applyBorder="1" applyAlignment="1">
      <alignment horizontal="right" wrapText="1"/>
    </xf>
    <xf numFmtId="0" fontId="18" fillId="4" borderId="0" xfId="0" applyFont="1" applyFill="1" applyBorder="1" applyAlignment="1">
      <alignment horizontal="center"/>
    </xf>
    <xf numFmtId="164" fontId="18" fillId="0" borderId="10" xfId="0" applyNumberFormat="1" applyFont="1" applyBorder="1" applyAlignment="1">
      <alignment horizontal="center"/>
    </xf>
    <xf numFmtId="0" fontId="20" fillId="4" borderId="0" xfId="0" applyFont="1" applyFill="1" applyBorder="1"/>
    <xf numFmtId="0" fontId="2" fillId="0" borderId="24" xfId="0" applyFont="1" applyBorder="1"/>
    <xf numFmtId="166" fontId="19" fillId="0" borderId="6" xfId="0" applyNumberFormat="1" applyFont="1" applyBorder="1" applyAlignment="1">
      <alignment horizontal="left" wrapText="1"/>
    </xf>
    <xf numFmtId="0" fontId="2" fillId="0" borderId="25" xfId="0" applyFont="1" applyBorder="1" applyAlignment="1">
      <alignment horizontal="center" wrapText="1"/>
    </xf>
    <xf numFmtId="167" fontId="19" fillId="0" borderId="0" xfId="0" applyNumberFormat="1" applyFont="1" applyBorder="1" applyAlignment="1">
      <alignment horizontal="left" wrapText="1"/>
    </xf>
    <xf numFmtId="0" fontId="0" fillId="8" borderId="29" xfId="0" applyFill="1" applyBorder="1"/>
    <xf numFmtId="0" fontId="0" fillId="8" borderId="30" xfId="0" applyFill="1" applyBorder="1"/>
    <xf numFmtId="0" fontId="0" fillId="8" borderId="31" xfId="0" applyFill="1" applyBorder="1"/>
    <xf numFmtId="0" fontId="18" fillId="0" borderId="15" xfId="0" applyFont="1" applyBorder="1" applyAlignment="1">
      <alignment horizontal="right" wrapText="1"/>
    </xf>
    <xf numFmtId="0" fontId="18" fillId="0" borderId="9" xfId="0" applyFont="1" applyBorder="1" applyAlignment="1">
      <alignment horizontal="right" wrapText="1"/>
    </xf>
    <xf numFmtId="0" fontId="22" fillId="0" borderId="16" xfId="0" applyFont="1" applyBorder="1" applyAlignment="1">
      <alignment horizontal="left" vertical="center"/>
    </xf>
    <xf numFmtId="0" fontId="23" fillId="0" borderId="11" xfId="0" applyFont="1" applyBorder="1" applyAlignment="1">
      <alignment horizontal="left" vertical="center"/>
    </xf>
    <xf numFmtId="0" fontId="23" fillId="0" borderId="23" xfId="0" applyFont="1" applyBorder="1" applyAlignment="1">
      <alignment horizontal="left" vertical="center"/>
    </xf>
    <xf numFmtId="0" fontId="22" fillId="0" borderId="16" xfId="0" applyFont="1" applyBorder="1" applyAlignment="1">
      <alignment horizontal="left"/>
    </xf>
    <xf numFmtId="0" fontId="23" fillId="0" borderId="11" xfId="0" applyFont="1" applyBorder="1" applyAlignment="1">
      <alignment horizontal="left"/>
    </xf>
    <xf numFmtId="0" fontId="23" fillId="0" borderId="23" xfId="0" applyFont="1" applyBorder="1" applyAlignment="1">
      <alignment horizontal="left"/>
    </xf>
    <xf numFmtId="0" fontId="24" fillId="2" borderId="14" xfId="0" applyFont="1" applyFill="1" applyBorder="1" applyAlignment="1">
      <alignment horizontal="right" wrapText="1"/>
    </xf>
    <xf numFmtId="0" fontId="24" fillId="2" borderId="8" xfId="0" applyFont="1" applyFill="1" applyBorder="1" applyAlignment="1">
      <alignment horizontal="right" wrapText="1"/>
    </xf>
    <xf numFmtId="0" fontId="24" fillId="2" borderId="17" xfId="0" applyFont="1" applyFill="1" applyBorder="1" applyAlignment="1">
      <alignment horizontal="right" wrapText="1"/>
    </xf>
    <xf numFmtId="0" fontId="24" fillId="2" borderId="10" xfId="0" applyFont="1" applyFill="1" applyBorder="1" applyAlignment="1">
      <alignment horizontal="center"/>
    </xf>
    <xf numFmtId="0" fontId="24" fillId="4" borderId="0" xfId="0" applyFont="1" applyFill="1"/>
    <xf numFmtId="0" fontId="24" fillId="5" borderId="10" xfId="0" applyFont="1" applyFill="1" applyBorder="1" applyAlignment="1">
      <alignment horizontal="center"/>
    </xf>
    <xf numFmtId="0" fontId="24" fillId="0" borderId="0" xfId="0" applyFont="1" applyBorder="1"/>
    <xf numFmtId="0" fontId="25" fillId="0" borderId="21" xfId="0" applyFont="1" applyBorder="1"/>
    <xf numFmtId="0" fontId="28" fillId="5" borderId="0" xfId="0" applyFont="1" applyFill="1" applyBorder="1"/>
    <xf numFmtId="2" fontId="21" fillId="9" borderId="7" xfId="0" applyNumberFormat="1" applyFont="1" applyFill="1" applyBorder="1"/>
    <xf numFmtId="2" fontId="21" fillId="9" borderId="0" xfId="0" applyNumberFormat="1" applyFont="1" applyFill="1" applyBorder="1"/>
    <xf numFmtId="2" fontId="21" fillId="9" borderId="18" xfId="0" applyNumberFormat="1" applyFont="1" applyFill="1" applyBorder="1"/>
    <xf numFmtId="2" fontId="27" fillId="9" borderId="7" xfId="0" applyNumberFormat="1" applyFont="1" applyFill="1" applyBorder="1"/>
    <xf numFmtId="2" fontId="27" fillId="9" borderId="0" xfId="0" applyNumberFormat="1" applyFont="1" applyFill="1" applyBorder="1"/>
    <xf numFmtId="2" fontId="21" fillId="9" borderId="12" xfId="0" applyNumberFormat="1" applyFont="1" applyFill="1" applyBorder="1"/>
    <xf numFmtId="2" fontId="21" fillId="9" borderId="13" xfId="0" applyNumberFormat="1" applyFont="1" applyFill="1" applyBorder="1"/>
    <xf numFmtId="2" fontId="21" fillId="9" borderId="20" xfId="0" applyNumberFormat="1" applyFont="1" applyFill="1" applyBorder="1"/>
    <xf numFmtId="0" fontId="29" fillId="0" borderId="7" xfId="0" applyFont="1" applyBorder="1"/>
    <xf numFmtId="0" fontId="31" fillId="0" borderId="21" xfId="0" applyFont="1" applyBorder="1"/>
    <xf numFmtId="0" fontId="33" fillId="2" borderId="14" xfId="0" applyFont="1" applyFill="1" applyBorder="1" applyAlignment="1">
      <alignment horizontal="right" wrapText="1"/>
    </xf>
    <xf numFmtId="0" fontId="33" fillId="2" borderId="8" xfId="0" applyFont="1" applyFill="1" applyBorder="1" applyAlignment="1">
      <alignment horizontal="right" wrapText="1"/>
    </xf>
    <xf numFmtId="0" fontId="33" fillId="2" borderId="17" xfId="0" applyFont="1" applyFill="1" applyBorder="1" applyAlignment="1">
      <alignment horizontal="right" wrapText="1"/>
    </xf>
    <xf numFmtId="0" fontId="33" fillId="2" borderId="10" xfId="0" applyFont="1" applyFill="1" applyBorder="1" applyAlignment="1">
      <alignment horizontal="center"/>
    </xf>
    <xf numFmtId="0" fontId="33" fillId="4" borderId="0" xfId="0" applyFont="1" applyFill="1"/>
    <xf numFmtId="0" fontId="33" fillId="5" borderId="10" xfId="0" applyFont="1" applyFill="1" applyBorder="1" applyAlignment="1">
      <alignment horizontal="center"/>
    </xf>
    <xf numFmtId="0" fontId="33" fillId="0" borderId="0" xfId="0" applyFont="1" applyBorder="1"/>
    <xf numFmtId="0" fontId="34" fillId="0" borderId="21" xfId="0" applyFont="1" applyBorder="1"/>
    <xf numFmtId="0" fontId="24" fillId="0" borderId="15" xfId="0" applyFont="1" applyBorder="1" applyAlignment="1">
      <alignment horizontal="right" wrapText="1"/>
    </xf>
    <xf numFmtId="0" fontId="24" fillId="0" borderId="9" xfId="0" applyFont="1" applyBorder="1" applyAlignment="1">
      <alignment horizontal="right" wrapText="1"/>
    </xf>
    <xf numFmtId="0" fontId="24" fillId="4" borderId="14" xfId="0" applyFont="1" applyFill="1" applyBorder="1" applyAlignment="1">
      <alignment horizontal="right" wrapText="1"/>
    </xf>
    <xf numFmtId="0" fontId="24" fillId="4" borderId="8" xfId="0" applyFont="1" applyFill="1" applyBorder="1" applyAlignment="1">
      <alignment horizontal="right" wrapText="1"/>
    </xf>
    <xf numFmtId="0" fontId="36" fillId="0" borderId="21" xfId="0" applyFont="1" applyBorder="1"/>
    <xf numFmtId="0" fontId="24" fillId="0" borderId="6" xfId="0" applyFont="1" applyBorder="1"/>
  </cellXfs>
  <cellStyles count="2">
    <cellStyle name="Normal" xfId="0" builtinId="0"/>
    <cellStyle name="Normal 2" xfId="1" xr:uid="{00000000-0005-0000-0000-000001000000}"/>
  </cellStyles>
  <dxfs count="0"/>
  <tableStyles count="0" defaultTableStyle="TableStyleMedium9" defaultPivotStyle="PivotStyleLight16"/>
  <colors>
    <mruColors>
      <color rgb="FFCC99FF"/>
      <color rgb="FF0033CC"/>
      <color rgb="FFFFFFCC"/>
      <color rgb="FFFFFF99"/>
      <color rgb="FF5DF581"/>
      <color rgb="FF0DD93E"/>
      <color rgb="FF57FF57"/>
      <color rgb="FF99FF99"/>
      <color rgb="FFFF5050"/>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5"/>
    </mc:Choice>
    <mc:Fallback>
      <c:style val="45"/>
    </mc:Fallback>
  </mc:AlternateContent>
  <c:chart>
    <c:title>
      <c:tx>
        <c:rich>
          <a:bodyPr/>
          <a:lstStyle/>
          <a:p>
            <a:pPr>
              <a:defRPr/>
            </a:pPr>
            <a:r>
              <a:rPr lang="en-US" sz="1600"/>
              <a:t>Skin Depth </a:t>
            </a:r>
            <a:br>
              <a:rPr lang="en-US" sz="1600"/>
            </a:br>
            <a:r>
              <a:rPr lang="en-US" sz="1600"/>
              <a:t>for EC value and Frequency</a:t>
            </a:r>
          </a:p>
        </c:rich>
      </c:tx>
      <c:layout>
        <c:manualLayout>
          <c:xMode val="edge"/>
          <c:yMode val="edge"/>
          <c:x val="0.25494444444444442"/>
          <c:y val="0.52338908286828023"/>
        </c:manualLayout>
      </c:layout>
      <c:overlay val="1"/>
    </c:title>
    <c:autoTitleDeleted val="0"/>
    <c:plotArea>
      <c:layout/>
      <c:areaChart>
        <c:grouping val="standard"/>
        <c:varyColors val="0"/>
        <c:ser>
          <c:idx val="2"/>
          <c:order val="0"/>
          <c:tx>
            <c:strRef>
              <c:f>'LoF_Est SkinD and DOI-Metric'!$B$12</c:f>
              <c:strCache>
                <c:ptCount val="1"/>
                <c:pt idx="0">
                  <c:v>20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DOI-Metric'!$F$12:$L$12</c:f>
              <c:numCache>
                <c:formatCode>0.00</c:formatCode>
                <c:ptCount val="7"/>
                <c:pt idx="0">
                  <c:v>90.982863620631932</c:v>
                </c:pt>
                <c:pt idx="1">
                  <c:v>56.768712158869796</c:v>
                </c:pt>
                <c:pt idx="2">
                  <c:v>37.513195682903195</c:v>
                </c:pt>
                <c:pt idx="3">
                  <c:v>30.527805698370699</c:v>
                </c:pt>
                <c:pt idx="4">
                  <c:v>23.430498033663486</c:v>
                </c:pt>
                <c:pt idx="5">
                  <c:v>19.581728751852161</c:v>
                </c:pt>
                <c:pt idx="6">
                  <c:v>16.248768753145754</c:v>
                </c:pt>
              </c:numCache>
            </c:numRef>
          </c:val>
          <c:extLst>
            <c:ext xmlns:c16="http://schemas.microsoft.com/office/drawing/2014/chart" uri="{C3380CC4-5D6E-409C-BE32-E72D297353CC}">
              <c16:uniqueId val="{00000000-3243-4225-AC96-8AA6D623AAFC}"/>
            </c:ext>
          </c:extLst>
        </c:ser>
        <c:ser>
          <c:idx val="1"/>
          <c:order val="1"/>
          <c:tx>
            <c:strRef>
              <c:f>'LoF_Est SkinD and DOI-Metric'!$B$11</c:f>
              <c:strCache>
                <c:ptCount val="1"/>
                <c:pt idx="0">
                  <c:v>40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DOI-Metric'!$F$11:$L$11</c:f>
              <c:numCache>
                <c:formatCode>0.00</c:formatCode>
                <c:ptCount val="7"/>
                <c:pt idx="0">
                  <c:v>64.334599837919683</c:v>
                </c:pt>
                <c:pt idx="1">
                  <c:v>40.141541326764049</c:v>
                </c:pt>
                <c:pt idx="2">
                  <c:v>26.525835051358765</c:v>
                </c:pt>
                <c:pt idx="3">
                  <c:v>21.58641842406325</c:v>
                </c:pt>
                <c:pt idx="4">
                  <c:v>16.567864046181519</c:v>
                </c:pt>
                <c:pt idx="5">
                  <c:v>13.846373187790251</c:v>
                </c:pt>
                <c:pt idx="6">
                  <c:v>11.489614571281445</c:v>
                </c:pt>
              </c:numCache>
            </c:numRef>
          </c:val>
          <c:extLst>
            <c:ext xmlns:c16="http://schemas.microsoft.com/office/drawing/2014/chart" uri="{C3380CC4-5D6E-409C-BE32-E72D297353CC}">
              <c16:uniqueId val="{00000001-3243-4225-AC96-8AA6D623AAFC}"/>
            </c:ext>
          </c:extLst>
        </c:ser>
        <c:ser>
          <c:idx val="0"/>
          <c:order val="2"/>
          <c:tx>
            <c:strRef>
              <c:f>'LoF_Est SkinD and DOI-Metric'!$B$10</c:f>
              <c:strCache>
                <c:ptCount val="1"/>
                <c:pt idx="0">
                  <c:v>80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DOI-Metric'!$F$10:$L$10</c:f>
              <c:numCache>
                <c:formatCode>0.00</c:formatCode>
                <c:ptCount val="7"/>
                <c:pt idx="0">
                  <c:v>45.491431810315966</c:v>
                </c:pt>
                <c:pt idx="1">
                  <c:v>28.384356079434898</c:v>
                </c:pt>
                <c:pt idx="2">
                  <c:v>18.756597841451597</c:v>
                </c:pt>
                <c:pt idx="3">
                  <c:v>15.263902849185349</c:v>
                </c:pt>
                <c:pt idx="4">
                  <c:v>11.715249016831743</c:v>
                </c:pt>
                <c:pt idx="5">
                  <c:v>9.7908643759260805</c:v>
                </c:pt>
                <c:pt idx="6">
                  <c:v>8.1243843765728769</c:v>
                </c:pt>
              </c:numCache>
            </c:numRef>
          </c:val>
          <c:extLst>
            <c:ext xmlns:c16="http://schemas.microsoft.com/office/drawing/2014/chart" uri="{C3380CC4-5D6E-409C-BE32-E72D297353CC}">
              <c16:uniqueId val="{00000002-3243-4225-AC96-8AA6D623AAFC}"/>
            </c:ext>
          </c:extLst>
        </c:ser>
        <c:dLbls>
          <c:showLegendKey val="0"/>
          <c:showVal val="0"/>
          <c:showCatName val="0"/>
          <c:showSerName val="0"/>
          <c:showPercent val="0"/>
          <c:showBubbleSize val="0"/>
        </c:dLbls>
        <c:axId val="155523712"/>
        <c:axId val="155529600"/>
      </c:areaChart>
      <c:catAx>
        <c:axId val="155523712"/>
        <c:scaling>
          <c:orientation val="minMax"/>
        </c:scaling>
        <c:delete val="0"/>
        <c:axPos val="t"/>
        <c:numFmt formatCode="General" sourceLinked="1"/>
        <c:majorTickMark val="out"/>
        <c:minorTickMark val="none"/>
        <c:tickLblPos val="nextTo"/>
        <c:crossAx val="155529600"/>
        <c:crosses val="autoZero"/>
        <c:auto val="1"/>
        <c:lblAlgn val="ctr"/>
        <c:lblOffset val="100"/>
        <c:noMultiLvlLbl val="0"/>
      </c:catAx>
      <c:valAx>
        <c:axId val="155529600"/>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15552371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4"/>
    </mc:Choice>
    <mc:Fallback>
      <c:style val="44"/>
    </mc:Fallback>
  </mc:AlternateContent>
  <c:chart>
    <c:title>
      <c:tx>
        <c:rich>
          <a:bodyPr/>
          <a:lstStyle/>
          <a:p>
            <a:pPr>
              <a:defRPr/>
            </a:pPr>
            <a:r>
              <a:rPr lang="en-US" sz="1600"/>
              <a:t>Square Root of Skin Depth </a:t>
            </a:r>
            <a:br>
              <a:rPr lang="en-US" sz="1600"/>
            </a:br>
            <a:r>
              <a:rPr lang="en-US" sz="1600"/>
              <a:t>for EC and Frequency</a:t>
            </a:r>
          </a:p>
        </c:rich>
      </c:tx>
      <c:layout>
        <c:manualLayout>
          <c:xMode val="edge"/>
          <c:yMode val="edge"/>
          <c:x val="0.30301377952755904"/>
          <c:y val="0.51684346206682497"/>
        </c:manualLayout>
      </c:layout>
      <c:overlay val="1"/>
    </c:title>
    <c:autoTitleDeleted val="0"/>
    <c:plotArea>
      <c:layout/>
      <c:areaChart>
        <c:grouping val="standard"/>
        <c:varyColors val="0"/>
        <c:ser>
          <c:idx val="2"/>
          <c:order val="0"/>
          <c:tx>
            <c:strRef>
              <c:f>'LoF_Est SkinD and DOI-Metric'!$B$12</c:f>
              <c:strCache>
                <c:ptCount val="1"/>
                <c:pt idx="0">
                  <c:v>20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DOI-Metric'!$F$19:$L$19</c:f>
              <c:numCache>
                <c:formatCode>0.00</c:formatCode>
                <c:ptCount val="7"/>
                <c:pt idx="0">
                  <c:v>9.5384937815481088</c:v>
                </c:pt>
                <c:pt idx="1">
                  <c:v>7.534501453903224</c:v>
                </c:pt>
                <c:pt idx="2">
                  <c:v>6.1248016851897491</c:v>
                </c:pt>
                <c:pt idx="3">
                  <c:v>5.525197344744412</c:v>
                </c:pt>
                <c:pt idx="4">
                  <c:v>4.8405059687664354</c:v>
                </c:pt>
                <c:pt idx="5">
                  <c:v>4.425124715965886</c:v>
                </c:pt>
                <c:pt idx="6">
                  <c:v>4.030976153879573</c:v>
                </c:pt>
              </c:numCache>
            </c:numRef>
          </c:val>
          <c:extLst>
            <c:ext xmlns:c16="http://schemas.microsoft.com/office/drawing/2014/chart" uri="{C3380CC4-5D6E-409C-BE32-E72D297353CC}">
              <c16:uniqueId val="{00000000-08CC-4799-B1F7-898C4789974C}"/>
            </c:ext>
          </c:extLst>
        </c:ser>
        <c:ser>
          <c:idx val="1"/>
          <c:order val="1"/>
          <c:tx>
            <c:strRef>
              <c:f>'LoF_Est SkinD and DOI-Metric'!$B$11</c:f>
              <c:strCache>
                <c:ptCount val="1"/>
                <c:pt idx="0">
                  <c:v>40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DOI-Metric'!$F$18:$L$18</c:f>
              <c:numCache>
                <c:formatCode>0.00</c:formatCode>
                <c:ptCount val="7"/>
                <c:pt idx="0">
                  <c:v>8.0208852278236531</c:v>
                </c:pt>
                <c:pt idx="1">
                  <c:v>6.3357352633111219</c:v>
                </c:pt>
                <c:pt idx="2">
                  <c:v>5.1503237812159695</c:v>
                </c:pt>
                <c:pt idx="3">
                  <c:v>4.646118640764918</c:v>
                </c:pt>
                <c:pt idx="4">
                  <c:v>4.0703641171499045</c:v>
                </c:pt>
                <c:pt idx="5">
                  <c:v>3.721071510706325</c:v>
                </c:pt>
                <c:pt idx="6">
                  <c:v>3.3896333977705382</c:v>
                </c:pt>
              </c:numCache>
            </c:numRef>
          </c:val>
          <c:extLst>
            <c:ext xmlns:c16="http://schemas.microsoft.com/office/drawing/2014/chart" uri="{C3380CC4-5D6E-409C-BE32-E72D297353CC}">
              <c16:uniqueId val="{00000001-08CC-4799-B1F7-898C4789974C}"/>
            </c:ext>
          </c:extLst>
        </c:ser>
        <c:ser>
          <c:idx val="0"/>
          <c:order val="2"/>
          <c:tx>
            <c:strRef>
              <c:f>'LoF_Est SkinD and DOI-Metric'!$B$10</c:f>
              <c:strCache>
                <c:ptCount val="1"/>
                <c:pt idx="0">
                  <c:v>80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DOI-Metric'!$F$17:$L$17</c:f>
              <c:numCache>
                <c:formatCode>0.00</c:formatCode>
                <c:ptCount val="7"/>
                <c:pt idx="0">
                  <c:v>6.7447336352383829</c:v>
                </c:pt>
                <c:pt idx="1">
                  <c:v>5.327697070914871</c:v>
                </c:pt>
                <c:pt idx="2">
                  <c:v>4.3308888050204661</c:v>
                </c:pt>
                <c:pt idx="3">
                  <c:v>3.90690450986268</c:v>
                </c:pt>
                <c:pt idx="4">
                  <c:v>3.4227545948887048</c:v>
                </c:pt>
                <c:pt idx="5">
                  <c:v>3.129035694255673</c:v>
                </c:pt>
                <c:pt idx="6">
                  <c:v>2.8503305732095141</c:v>
                </c:pt>
              </c:numCache>
            </c:numRef>
          </c:val>
          <c:extLst>
            <c:ext xmlns:c16="http://schemas.microsoft.com/office/drawing/2014/chart" uri="{C3380CC4-5D6E-409C-BE32-E72D297353CC}">
              <c16:uniqueId val="{00000002-08CC-4799-B1F7-898C4789974C}"/>
            </c:ext>
          </c:extLst>
        </c:ser>
        <c:dLbls>
          <c:showLegendKey val="0"/>
          <c:showVal val="0"/>
          <c:showCatName val="0"/>
          <c:showSerName val="0"/>
          <c:showPercent val="0"/>
          <c:showBubbleSize val="0"/>
        </c:dLbls>
        <c:axId val="155564288"/>
        <c:axId val="155656192"/>
      </c:areaChart>
      <c:catAx>
        <c:axId val="155564288"/>
        <c:scaling>
          <c:orientation val="minMax"/>
        </c:scaling>
        <c:delete val="0"/>
        <c:axPos val="t"/>
        <c:numFmt formatCode="General" sourceLinked="1"/>
        <c:majorTickMark val="out"/>
        <c:minorTickMark val="none"/>
        <c:tickLblPos val="nextTo"/>
        <c:crossAx val="155656192"/>
        <c:crosses val="autoZero"/>
        <c:auto val="1"/>
        <c:lblAlgn val="ctr"/>
        <c:lblOffset val="100"/>
        <c:noMultiLvlLbl val="0"/>
      </c:catAx>
      <c:valAx>
        <c:axId val="155656192"/>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155564288"/>
        <c:crosses val="autoZero"/>
        <c:crossBetween val="midCat"/>
      </c:valAx>
    </c:plotArea>
    <c:legend>
      <c:legendPos val="r"/>
      <c:overlay val="0"/>
    </c:legend>
    <c:plotVisOnly val="1"/>
    <c:dispBlanksAs val="gap"/>
    <c:showDLblsOverMax val="0"/>
  </c:chart>
  <c:printSettings>
    <c:headerFooter/>
    <c:pageMargins b="0.75000000000000044" l="0.7000000000000004" r="0.7000000000000004" t="0.75000000000000044" header="0.30000000000000021" footer="0.3000000000000002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6"/>
    </mc:Choice>
    <mc:Fallback>
      <c:style val="46"/>
    </mc:Fallback>
  </mc:AlternateContent>
  <c:chart>
    <c:title>
      <c:tx>
        <c:rich>
          <a:bodyPr/>
          <a:lstStyle/>
          <a:p>
            <a:pPr>
              <a:defRPr/>
            </a:pPr>
            <a:r>
              <a:rPr lang="en-US" sz="1600"/>
              <a:t>Fraction of Skin Depth</a:t>
            </a:r>
            <a:br>
              <a:rPr lang="en-US" sz="1600"/>
            </a:br>
            <a:r>
              <a:rPr lang="en-US" sz="1600"/>
              <a:t>for EC and Frequency</a:t>
            </a:r>
          </a:p>
        </c:rich>
      </c:tx>
      <c:layout>
        <c:manualLayout>
          <c:xMode val="edge"/>
          <c:yMode val="edge"/>
          <c:x val="0.35188888888888886"/>
          <c:y val="0.48361277640147837"/>
        </c:manualLayout>
      </c:layout>
      <c:overlay val="1"/>
    </c:title>
    <c:autoTitleDeleted val="0"/>
    <c:plotArea>
      <c:layout/>
      <c:areaChart>
        <c:grouping val="standard"/>
        <c:varyColors val="0"/>
        <c:ser>
          <c:idx val="2"/>
          <c:order val="0"/>
          <c:tx>
            <c:strRef>
              <c:f>'LoF_Est SkinD and DOI-Metric'!$B$12</c:f>
              <c:strCache>
                <c:ptCount val="1"/>
                <c:pt idx="0">
                  <c:v>20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DOI-Metric'!$F$26:$L$26</c:f>
              <c:numCache>
                <c:formatCode>0.00</c:formatCode>
                <c:ptCount val="7"/>
                <c:pt idx="0">
                  <c:v>11.827772270682152</c:v>
                </c:pt>
                <c:pt idx="1">
                  <c:v>7.3799325806530733</c:v>
                </c:pt>
                <c:pt idx="2">
                  <c:v>4.8767154387774152</c:v>
                </c:pt>
                <c:pt idx="3">
                  <c:v>3.9686147407881909</c:v>
                </c:pt>
                <c:pt idx="4">
                  <c:v>3.0459647443762532</c:v>
                </c:pt>
                <c:pt idx="5">
                  <c:v>2.545624737740781</c:v>
                </c:pt>
                <c:pt idx="6">
                  <c:v>2.1123399379089483</c:v>
                </c:pt>
              </c:numCache>
            </c:numRef>
          </c:val>
          <c:extLst>
            <c:ext xmlns:c16="http://schemas.microsoft.com/office/drawing/2014/chart" uri="{C3380CC4-5D6E-409C-BE32-E72D297353CC}">
              <c16:uniqueId val="{00000000-8C7C-49EF-9F1C-1C5840586733}"/>
            </c:ext>
          </c:extLst>
        </c:ser>
        <c:ser>
          <c:idx val="1"/>
          <c:order val="1"/>
          <c:tx>
            <c:strRef>
              <c:f>'LoF_Est SkinD and DOI-Metric'!$B$11</c:f>
              <c:strCache>
                <c:ptCount val="1"/>
                <c:pt idx="0">
                  <c:v>40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DOI-Metric'!$F$25:$L$25</c:f>
              <c:numCache>
                <c:formatCode>0.00</c:formatCode>
                <c:ptCount val="7"/>
                <c:pt idx="0">
                  <c:v>8.3634979789295585</c:v>
                </c:pt>
                <c:pt idx="1">
                  <c:v>5.2184003724793264</c:v>
                </c:pt>
                <c:pt idx="2">
                  <c:v>3.4483585566766397</c:v>
                </c:pt>
                <c:pt idx="3">
                  <c:v>2.8062343951282225</c:v>
                </c:pt>
                <c:pt idx="4">
                  <c:v>2.1538223260035974</c:v>
                </c:pt>
                <c:pt idx="5">
                  <c:v>1.8000285144127326</c:v>
                </c:pt>
                <c:pt idx="6">
                  <c:v>1.4936498942665879</c:v>
                </c:pt>
              </c:numCache>
            </c:numRef>
          </c:val>
          <c:extLst>
            <c:ext xmlns:c16="http://schemas.microsoft.com/office/drawing/2014/chart" uri="{C3380CC4-5D6E-409C-BE32-E72D297353CC}">
              <c16:uniqueId val="{00000001-8C7C-49EF-9F1C-1C5840586733}"/>
            </c:ext>
          </c:extLst>
        </c:ser>
        <c:ser>
          <c:idx val="0"/>
          <c:order val="2"/>
          <c:tx>
            <c:strRef>
              <c:f>'LoF_Est SkinD and DOI-Metric'!$B$10</c:f>
              <c:strCache>
                <c:ptCount val="1"/>
                <c:pt idx="0">
                  <c:v>80</c:v>
                </c:pt>
              </c:strCache>
            </c:strRef>
          </c:tx>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DOI-Metric'!$F$24:$L$24</c:f>
              <c:numCache>
                <c:formatCode>0.00</c:formatCode>
                <c:ptCount val="7"/>
                <c:pt idx="0">
                  <c:v>5.9138861353410759</c:v>
                </c:pt>
                <c:pt idx="1">
                  <c:v>3.6899662903265367</c:v>
                </c:pt>
                <c:pt idx="2">
                  <c:v>2.4383577193887076</c:v>
                </c:pt>
                <c:pt idx="3">
                  <c:v>1.9843073703940954</c:v>
                </c:pt>
                <c:pt idx="4">
                  <c:v>1.5229823721881266</c:v>
                </c:pt>
                <c:pt idx="5">
                  <c:v>1.2728123688703905</c:v>
                </c:pt>
                <c:pt idx="6">
                  <c:v>1.0561699689544741</c:v>
                </c:pt>
              </c:numCache>
            </c:numRef>
          </c:val>
          <c:extLst>
            <c:ext xmlns:c16="http://schemas.microsoft.com/office/drawing/2014/chart" uri="{C3380CC4-5D6E-409C-BE32-E72D297353CC}">
              <c16:uniqueId val="{00000002-8C7C-49EF-9F1C-1C5840586733}"/>
            </c:ext>
          </c:extLst>
        </c:ser>
        <c:dLbls>
          <c:showLegendKey val="0"/>
          <c:showVal val="0"/>
          <c:showCatName val="0"/>
          <c:showSerName val="0"/>
          <c:showPercent val="0"/>
          <c:showBubbleSize val="0"/>
        </c:dLbls>
        <c:axId val="155772800"/>
        <c:axId val="155774336"/>
      </c:areaChart>
      <c:catAx>
        <c:axId val="155772800"/>
        <c:scaling>
          <c:orientation val="minMax"/>
        </c:scaling>
        <c:delete val="0"/>
        <c:axPos val="t"/>
        <c:numFmt formatCode="General" sourceLinked="1"/>
        <c:majorTickMark val="out"/>
        <c:minorTickMark val="none"/>
        <c:tickLblPos val="nextTo"/>
        <c:crossAx val="155774336"/>
        <c:crosses val="autoZero"/>
        <c:auto val="1"/>
        <c:lblAlgn val="ctr"/>
        <c:lblOffset val="100"/>
        <c:noMultiLvlLbl val="0"/>
      </c:catAx>
      <c:valAx>
        <c:axId val="155774336"/>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155772800"/>
        <c:crosses val="autoZero"/>
        <c:crossBetween val="midCat"/>
      </c:valAx>
    </c:plotArea>
    <c:legend>
      <c:legendPos val="r"/>
      <c:overlay val="0"/>
    </c:legend>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4"/>
    </mc:Choice>
    <mc:Fallback>
      <c:style val="44"/>
    </mc:Fallback>
  </mc:AlternateContent>
  <c:chart>
    <c:title>
      <c:tx>
        <c:rich>
          <a:bodyPr/>
          <a:lstStyle/>
          <a:p>
            <a:pPr>
              <a:defRPr/>
            </a:pPr>
            <a:r>
              <a:rPr lang="en-US">
                <a:solidFill>
                  <a:schemeClr val="accent3">
                    <a:lumMod val="50000"/>
                  </a:schemeClr>
                </a:solidFill>
              </a:rPr>
              <a:t>Skin Depth (</a:t>
            </a:r>
            <a:r>
              <a:rPr lang="en-US">
                <a:solidFill>
                  <a:schemeClr val="accent3">
                    <a:lumMod val="50000"/>
                  </a:schemeClr>
                </a:solidFill>
                <a:latin typeface="Symbol" pitchFamily="18" charset="2"/>
              </a:rPr>
              <a:t>d</a:t>
            </a:r>
            <a:r>
              <a:rPr lang="en-US">
                <a:solidFill>
                  <a:schemeClr val="accent3">
                    <a:lumMod val="50000"/>
                  </a:schemeClr>
                </a:solidFill>
              </a:rPr>
              <a:t>), </a:t>
            </a:r>
            <a:r>
              <a:rPr lang="en-US">
                <a:solidFill>
                  <a:srgbClr val="C00000"/>
                </a:solidFill>
              </a:rPr>
              <a:t>SQRT </a:t>
            </a:r>
            <a:r>
              <a:rPr lang="en-US" sz="1800" b="1" i="0" u="none" strike="noStrike" baseline="0">
                <a:solidFill>
                  <a:srgbClr val="C00000"/>
                </a:solidFill>
                <a:latin typeface="Symbol" pitchFamily="18" charset="2"/>
              </a:rPr>
              <a:t>d</a:t>
            </a:r>
            <a:r>
              <a:rPr lang="en-US">
                <a:solidFill>
                  <a:srgbClr val="C00000"/>
                </a:solidFill>
              </a:rPr>
              <a:t>,</a:t>
            </a:r>
            <a:r>
              <a:rPr lang="en-US"/>
              <a:t> </a:t>
            </a:r>
            <a:br>
              <a:rPr lang="en-US"/>
            </a:br>
            <a:r>
              <a:rPr lang="en-US">
                <a:solidFill>
                  <a:schemeClr val="tx1"/>
                </a:solidFill>
              </a:rPr>
              <a:t>and</a:t>
            </a:r>
            <a:r>
              <a:rPr lang="en-US"/>
              <a:t> </a:t>
            </a:r>
            <a:r>
              <a:rPr lang="en-US">
                <a:solidFill>
                  <a:srgbClr val="7030A0"/>
                </a:solidFill>
              </a:rPr>
              <a:t>Fractional </a:t>
            </a:r>
            <a:r>
              <a:rPr lang="en-US">
                <a:solidFill>
                  <a:srgbClr val="7030A0"/>
                </a:solidFill>
                <a:latin typeface="Symbol" pitchFamily="18" charset="2"/>
              </a:rPr>
              <a:t>d</a:t>
            </a:r>
            <a:br>
              <a:rPr lang="en-US"/>
            </a:br>
            <a:r>
              <a:rPr lang="en-US">
                <a:solidFill>
                  <a:schemeClr val="tx1"/>
                </a:solidFill>
              </a:rPr>
              <a:t>for fixed</a:t>
            </a:r>
            <a:r>
              <a:rPr lang="en-US" baseline="0">
                <a:solidFill>
                  <a:schemeClr val="tx1"/>
                </a:solidFill>
              </a:rPr>
              <a:t> EC</a:t>
            </a:r>
            <a:endParaRPr lang="en-US">
              <a:solidFill>
                <a:schemeClr val="tx1"/>
              </a:solidFill>
            </a:endParaRPr>
          </a:p>
        </c:rich>
      </c:tx>
      <c:layout>
        <c:manualLayout>
          <c:xMode val="edge"/>
          <c:yMode val="edge"/>
          <c:x val="0.36473907000575428"/>
          <c:y val="0.56259504246195746"/>
        </c:manualLayout>
      </c:layout>
      <c:overlay val="1"/>
      <c:spPr>
        <a:solidFill>
          <a:schemeClr val="bg1"/>
        </a:solidFill>
      </c:spPr>
    </c:title>
    <c:autoTitleDeleted val="0"/>
    <c:plotArea>
      <c:layout>
        <c:manualLayout>
          <c:layoutTarget val="inner"/>
          <c:xMode val="edge"/>
          <c:yMode val="edge"/>
          <c:x val="0.11254574724576191"/>
          <c:y val="0.1597308957866648"/>
          <c:w val="0.71904922606349853"/>
          <c:h val="0.77453192091763012"/>
        </c:manualLayout>
      </c:layout>
      <c:areaChart>
        <c:grouping val="standard"/>
        <c:varyColors val="0"/>
        <c:ser>
          <c:idx val="0"/>
          <c:order val="0"/>
          <c:tx>
            <c:strRef>
              <c:f>'LoF_Est SkinD and DOI-Metric'!$B$11</c:f>
              <c:strCache>
                <c:ptCount val="1"/>
                <c:pt idx="0">
                  <c:v>40</c:v>
                </c:pt>
              </c:strCache>
            </c:strRef>
          </c:tx>
          <c:spPr>
            <a:solidFill>
              <a:srgbClr val="33CC33"/>
            </a:solidFill>
          </c:spPr>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DOI-Metric'!$F$11:$L$11</c:f>
              <c:numCache>
                <c:formatCode>0.00</c:formatCode>
                <c:ptCount val="7"/>
                <c:pt idx="0">
                  <c:v>64.334599837919683</c:v>
                </c:pt>
                <c:pt idx="1">
                  <c:v>40.141541326764049</c:v>
                </c:pt>
                <c:pt idx="2">
                  <c:v>26.525835051358765</c:v>
                </c:pt>
                <c:pt idx="3">
                  <c:v>21.58641842406325</c:v>
                </c:pt>
                <c:pt idx="4">
                  <c:v>16.567864046181519</c:v>
                </c:pt>
                <c:pt idx="5">
                  <c:v>13.846373187790251</c:v>
                </c:pt>
                <c:pt idx="6">
                  <c:v>11.489614571281445</c:v>
                </c:pt>
              </c:numCache>
            </c:numRef>
          </c:val>
          <c:extLst>
            <c:ext xmlns:c16="http://schemas.microsoft.com/office/drawing/2014/chart" uri="{C3380CC4-5D6E-409C-BE32-E72D297353CC}">
              <c16:uniqueId val="{00000000-E110-43E6-986F-EB4EF1CC7D62}"/>
            </c:ext>
          </c:extLst>
        </c:ser>
        <c:ser>
          <c:idx val="1"/>
          <c:order val="1"/>
          <c:tx>
            <c:strRef>
              <c:f>'LoF_Est SkinD and DOI-Metric'!$B$11</c:f>
              <c:strCache>
                <c:ptCount val="1"/>
                <c:pt idx="0">
                  <c:v>40</c:v>
                </c:pt>
              </c:strCache>
            </c:strRef>
          </c:tx>
          <c:spPr>
            <a:solidFill>
              <a:srgbClr val="FF0000"/>
            </a:solidFill>
          </c:spPr>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DOI-Metric'!$F$18:$L$18</c:f>
              <c:numCache>
                <c:formatCode>0.00</c:formatCode>
                <c:ptCount val="7"/>
                <c:pt idx="0">
                  <c:v>8.0208852278236531</c:v>
                </c:pt>
                <c:pt idx="1">
                  <c:v>6.3357352633111219</c:v>
                </c:pt>
                <c:pt idx="2">
                  <c:v>5.1503237812159695</c:v>
                </c:pt>
                <c:pt idx="3">
                  <c:v>4.646118640764918</c:v>
                </c:pt>
                <c:pt idx="4">
                  <c:v>4.0703641171499045</c:v>
                </c:pt>
                <c:pt idx="5">
                  <c:v>3.721071510706325</c:v>
                </c:pt>
                <c:pt idx="6">
                  <c:v>3.3896333977705382</c:v>
                </c:pt>
              </c:numCache>
            </c:numRef>
          </c:val>
          <c:extLst>
            <c:ext xmlns:c16="http://schemas.microsoft.com/office/drawing/2014/chart" uri="{C3380CC4-5D6E-409C-BE32-E72D297353CC}">
              <c16:uniqueId val="{00000001-E110-43E6-986F-EB4EF1CC7D62}"/>
            </c:ext>
          </c:extLst>
        </c:ser>
        <c:ser>
          <c:idx val="2"/>
          <c:order val="2"/>
          <c:tx>
            <c:strRef>
              <c:f>'LoF_Est SkinD and DOI-Metric'!$B$11</c:f>
              <c:strCache>
                <c:ptCount val="1"/>
                <c:pt idx="0">
                  <c:v>40</c:v>
                </c:pt>
              </c:strCache>
            </c:strRef>
          </c:tx>
          <c:spPr>
            <a:solidFill>
              <a:srgbClr val="7030A0"/>
            </a:solidFill>
          </c:spPr>
          <c:cat>
            <c:numRef>
              <c:f>'LoF_Est SkinD and DOI-Metric'!$F$9:$L$9</c:f>
              <c:numCache>
                <c:formatCode>General</c:formatCode>
                <c:ptCount val="7"/>
                <c:pt idx="0">
                  <c:v>1530</c:v>
                </c:pt>
                <c:pt idx="1">
                  <c:v>3930</c:v>
                </c:pt>
                <c:pt idx="2">
                  <c:v>9000</c:v>
                </c:pt>
                <c:pt idx="3">
                  <c:v>13590</c:v>
                </c:pt>
                <c:pt idx="4">
                  <c:v>23070</c:v>
                </c:pt>
                <c:pt idx="5">
                  <c:v>33030</c:v>
                </c:pt>
                <c:pt idx="6">
                  <c:v>47970</c:v>
                </c:pt>
              </c:numCache>
            </c:numRef>
          </c:cat>
          <c:val>
            <c:numRef>
              <c:f>'LoF_Est SkinD and DOI-Metric'!$F$25:$L$25</c:f>
              <c:numCache>
                <c:formatCode>0.00</c:formatCode>
                <c:ptCount val="7"/>
                <c:pt idx="0">
                  <c:v>8.3634979789295585</c:v>
                </c:pt>
                <c:pt idx="1">
                  <c:v>5.2184003724793264</c:v>
                </c:pt>
                <c:pt idx="2">
                  <c:v>3.4483585566766397</c:v>
                </c:pt>
                <c:pt idx="3">
                  <c:v>2.8062343951282225</c:v>
                </c:pt>
                <c:pt idx="4">
                  <c:v>2.1538223260035974</c:v>
                </c:pt>
                <c:pt idx="5">
                  <c:v>1.8000285144127326</c:v>
                </c:pt>
                <c:pt idx="6">
                  <c:v>1.4936498942665879</c:v>
                </c:pt>
              </c:numCache>
            </c:numRef>
          </c:val>
          <c:extLst>
            <c:ext xmlns:c16="http://schemas.microsoft.com/office/drawing/2014/chart" uri="{C3380CC4-5D6E-409C-BE32-E72D297353CC}">
              <c16:uniqueId val="{00000002-E110-43E6-986F-EB4EF1CC7D62}"/>
            </c:ext>
          </c:extLst>
        </c:ser>
        <c:dLbls>
          <c:showLegendKey val="0"/>
          <c:showVal val="0"/>
          <c:showCatName val="0"/>
          <c:showSerName val="0"/>
          <c:showPercent val="0"/>
          <c:showBubbleSize val="0"/>
        </c:dLbls>
        <c:axId val="155919872"/>
        <c:axId val="155921408"/>
      </c:areaChart>
      <c:catAx>
        <c:axId val="155919872"/>
        <c:scaling>
          <c:orientation val="minMax"/>
        </c:scaling>
        <c:delete val="0"/>
        <c:axPos val="t"/>
        <c:numFmt formatCode="General" sourceLinked="1"/>
        <c:majorTickMark val="out"/>
        <c:minorTickMark val="none"/>
        <c:tickLblPos val="nextTo"/>
        <c:crossAx val="155921408"/>
        <c:crosses val="autoZero"/>
        <c:auto val="1"/>
        <c:lblAlgn val="ctr"/>
        <c:lblOffset val="100"/>
        <c:noMultiLvlLbl val="0"/>
      </c:catAx>
      <c:valAx>
        <c:axId val="155921408"/>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155919872"/>
        <c:crosses val="autoZero"/>
        <c:crossBetween val="midCat"/>
      </c:valAx>
    </c:plotArea>
    <c:legend>
      <c:legendPos val="r"/>
      <c:overlay val="0"/>
    </c:legend>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5"/>
    </mc:Choice>
    <mc:Fallback>
      <c:style val="45"/>
    </mc:Fallback>
  </mc:AlternateContent>
  <c:chart>
    <c:title>
      <c:tx>
        <c:rich>
          <a:bodyPr/>
          <a:lstStyle/>
          <a:p>
            <a:pPr>
              <a:defRPr/>
            </a:pPr>
            <a:r>
              <a:rPr lang="en-US" sz="1600"/>
              <a:t>Skin Depth </a:t>
            </a:r>
            <a:br>
              <a:rPr lang="en-US" sz="1600"/>
            </a:br>
            <a:r>
              <a:rPr lang="en-US" sz="1600"/>
              <a:t>for EC value and Frequency</a:t>
            </a:r>
          </a:p>
        </c:rich>
      </c:tx>
      <c:layout>
        <c:manualLayout>
          <c:xMode val="edge"/>
          <c:yMode val="edge"/>
          <c:x val="0.25494444444444442"/>
          <c:y val="0.52338908286828023"/>
        </c:manualLayout>
      </c:layout>
      <c:overlay val="1"/>
    </c:title>
    <c:autoTitleDeleted val="0"/>
    <c:plotArea>
      <c:layout/>
      <c:areaChart>
        <c:grouping val="standard"/>
        <c:varyColors val="0"/>
        <c:ser>
          <c:idx val="2"/>
          <c:order val="0"/>
          <c:tx>
            <c:strRef>
              <c:f>'HiF Est SkinD and DOI-M'!$B$12</c:f>
              <c:strCache>
                <c:ptCount val="1"/>
                <c:pt idx="0">
                  <c:v>20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DOI-M'!$F$12:$L$12</c:f>
              <c:numCache>
                <c:formatCode>0.00</c:formatCode>
                <c:ptCount val="7"/>
                <c:pt idx="0">
                  <c:v>90.982863620631932</c:v>
                </c:pt>
                <c:pt idx="1">
                  <c:v>39.110210086144733</c:v>
                </c:pt>
                <c:pt idx="2">
                  <c:v>23.430498033663486</c:v>
                </c:pt>
                <c:pt idx="3">
                  <c:v>19.581728751852161</c:v>
                </c:pt>
                <c:pt idx="4">
                  <c:v>16.248768753145754</c:v>
                </c:pt>
                <c:pt idx="5">
                  <c:v>14.16853846440674</c:v>
                </c:pt>
                <c:pt idx="6">
                  <c:v>11.664168963529994</c:v>
                </c:pt>
              </c:numCache>
            </c:numRef>
          </c:val>
          <c:extLst>
            <c:ext xmlns:c16="http://schemas.microsoft.com/office/drawing/2014/chart" uri="{C3380CC4-5D6E-409C-BE32-E72D297353CC}">
              <c16:uniqueId val="{00000000-ADAF-4D14-B12C-BB60B2D1F607}"/>
            </c:ext>
          </c:extLst>
        </c:ser>
        <c:ser>
          <c:idx val="1"/>
          <c:order val="1"/>
          <c:tx>
            <c:strRef>
              <c:f>'HiF Est SkinD and DOI-M'!$B$11</c:f>
              <c:strCache>
                <c:ptCount val="1"/>
                <c:pt idx="0">
                  <c:v>40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DOI-M'!$F$11:$L$11</c:f>
              <c:numCache>
                <c:formatCode>0.00</c:formatCode>
                <c:ptCount val="7"/>
                <c:pt idx="0">
                  <c:v>64.334599837919683</c:v>
                </c:pt>
                <c:pt idx="1">
                  <c:v>27.655094765543449</c:v>
                </c:pt>
                <c:pt idx="2">
                  <c:v>16.567864046181519</c:v>
                </c:pt>
                <c:pt idx="3">
                  <c:v>13.846373187790251</c:v>
                </c:pt>
                <c:pt idx="4">
                  <c:v>11.489614571281445</c:v>
                </c:pt>
                <c:pt idx="5">
                  <c:v>10.018669627684439</c:v>
                </c:pt>
                <c:pt idx="6">
                  <c:v>8.247812971017721</c:v>
                </c:pt>
              </c:numCache>
            </c:numRef>
          </c:val>
          <c:extLst>
            <c:ext xmlns:c16="http://schemas.microsoft.com/office/drawing/2014/chart" uri="{C3380CC4-5D6E-409C-BE32-E72D297353CC}">
              <c16:uniqueId val="{00000001-ADAF-4D14-B12C-BB60B2D1F607}"/>
            </c:ext>
          </c:extLst>
        </c:ser>
        <c:ser>
          <c:idx val="0"/>
          <c:order val="2"/>
          <c:tx>
            <c:strRef>
              <c:f>'HiF Est SkinD and DOI-M'!$B$10</c:f>
              <c:strCache>
                <c:ptCount val="1"/>
                <c:pt idx="0">
                  <c:v>80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DOI-M'!$F$10:$L$10</c:f>
              <c:numCache>
                <c:formatCode>0.00</c:formatCode>
                <c:ptCount val="7"/>
                <c:pt idx="0">
                  <c:v>45.491431810315966</c:v>
                </c:pt>
                <c:pt idx="1">
                  <c:v>19.555105043072366</c:v>
                </c:pt>
                <c:pt idx="2">
                  <c:v>11.715249016831743</c:v>
                </c:pt>
                <c:pt idx="3">
                  <c:v>9.7908643759260805</c:v>
                </c:pt>
                <c:pt idx="4">
                  <c:v>8.1243843765728769</c:v>
                </c:pt>
                <c:pt idx="5">
                  <c:v>7.0842692322033702</c:v>
                </c:pt>
                <c:pt idx="6">
                  <c:v>5.8320844817649968</c:v>
                </c:pt>
              </c:numCache>
            </c:numRef>
          </c:val>
          <c:extLst>
            <c:ext xmlns:c16="http://schemas.microsoft.com/office/drawing/2014/chart" uri="{C3380CC4-5D6E-409C-BE32-E72D297353CC}">
              <c16:uniqueId val="{00000002-ADAF-4D14-B12C-BB60B2D1F607}"/>
            </c:ext>
          </c:extLst>
        </c:ser>
        <c:dLbls>
          <c:showLegendKey val="0"/>
          <c:showVal val="0"/>
          <c:showCatName val="0"/>
          <c:showSerName val="0"/>
          <c:showPercent val="0"/>
          <c:showBubbleSize val="0"/>
        </c:dLbls>
        <c:axId val="158034944"/>
        <c:axId val="158102656"/>
      </c:areaChart>
      <c:catAx>
        <c:axId val="158034944"/>
        <c:scaling>
          <c:orientation val="minMax"/>
        </c:scaling>
        <c:delete val="0"/>
        <c:axPos val="t"/>
        <c:numFmt formatCode="General" sourceLinked="1"/>
        <c:majorTickMark val="out"/>
        <c:minorTickMark val="none"/>
        <c:tickLblPos val="nextTo"/>
        <c:crossAx val="158102656"/>
        <c:crosses val="autoZero"/>
        <c:auto val="1"/>
        <c:lblAlgn val="ctr"/>
        <c:lblOffset val="100"/>
        <c:noMultiLvlLbl val="0"/>
      </c:catAx>
      <c:valAx>
        <c:axId val="158102656"/>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15803494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4"/>
    </mc:Choice>
    <mc:Fallback>
      <c:style val="44"/>
    </mc:Fallback>
  </mc:AlternateContent>
  <c:chart>
    <c:title>
      <c:tx>
        <c:rich>
          <a:bodyPr/>
          <a:lstStyle/>
          <a:p>
            <a:pPr>
              <a:defRPr/>
            </a:pPr>
            <a:r>
              <a:rPr lang="en-US" sz="1600"/>
              <a:t>Square Root of Skin Depth </a:t>
            </a:r>
            <a:br>
              <a:rPr lang="en-US" sz="1600"/>
            </a:br>
            <a:r>
              <a:rPr lang="en-US" sz="1600"/>
              <a:t>for EC and Frequency</a:t>
            </a:r>
          </a:p>
        </c:rich>
      </c:tx>
      <c:layout>
        <c:manualLayout>
          <c:xMode val="edge"/>
          <c:yMode val="edge"/>
          <c:x val="0.30301377952755904"/>
          <c:y val="0.51684346206682497"/>
        </c:manualLayout>
      </c:layout>
      <c:overlay val="1"/>
    </c:title>
    <c:autoTitleDeleted val="0"/>
    <c:plotArea>
      <c:layout/>
      <c:areaChart>
        <c:grouping val="standard"/>
        <c:varyColors val="0"/>
        <c:ser>
          <c:idx val="2"/>
          <c:order val="0"/>
          <c:tx>
            <c:strRef>
              <c:f>'HiF Est SkinD and DOI-M'!$B$12</c:f>
              <c:strCache>
                <c:ptCount val="1"/>
                <c:pt idx="0">
                  <c:v>20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DOI-M'!$F$19:$L$19</c:f>
              <c:numCache>
                <c:formatCode>0.00</c:formatCode>
                <c:ptCount val="7"/>
                <c:pt idx="0">
                  <c:v>9.5384937815481088</c:v>
                </c:pt>
                <c:pt idx="1">
                  <c:v>6.2538156421615705</c:v>
                </c:pt>
                <c:pt idx="2">
                  <c:v>4.8405059687664354</c:v>
                </c:pt>
                <c:pt idx="3">
                  <c:v>4.425124715965886</c:v>
                </c:pt>
                <c:pt idx="4">
                  <c:v>4.030976153879573</c:v>
                </c:pt>
                <c:pt idx="5">
                  <c:v>3.7641119091236832</c:v>
                </c:pt>
                <c:pt idx="6">
                  <c:v>3.4152846094476508</c:v>
                </c:pt>
              </c:numCache>
            </c:numRef>
          </c:val>
          <c:extLst>
            <c:ext xmlns:c16="http://schemas.microsoft.com/office/drawing/2014/chart" uri="{C3380CC4-5D6E-409C-BE32-E72D297353CC}">
              <c16:uniqueId val="{00000000-5529-4E2E-B685-F881ECC8147E}"/>
            </c:ext>
          </c:extLst>
        </c:ser>
        <c:ser>
          <c:idx val="1"/>
          <c:order val="1"/>
          <c:tx>
            <c:strRef>
              <c:f>'HiF Est SkinD and DOI-M'!$B$11</c:f>
              <c:strCache>
                <c:ptCount val="1"/>
                <c:pt idx="0">
                  <c:v>40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DOI-M'!$F$18:$L$18</c:f>
              <c:numCache>
                <c:formatCode>0.00</c:formatCode>
                <c:ptCount val="7"/>
                <c:pt idx="0">
                  <c:v>8.0208852278236531</c:v>
                </c:pt>
                <c:pt idx="1">
                  <c:v>5.2588111551512711</c:v>
                </c:pt>
                <c:pt idx="2">
                  <c:v>4.0703641171499045</c:v>
                </c:pt>
                <c:pt idx="3">
                  <c:v>3.721071510706325</c:v>
                </c:pt>
                <c:pt idx="4">
                  <c:v>3.3896333977705382</c:v>
                </c:pt>
                <c:pt idx="5">
                  <c:v>3.1652282109959211</c:v>
                </c:pt>
                <c:pt idx="6">
                  <c:v>2.871900585155712</c:v>
                </c:pt>
              </c:numCache>
            </c:numRef>
          </c:val>
          <c:extLst>
            <c:ext xmlns:c16="http://schemas.microsoft.com/office/drawing/2014/chart" uri="{C3380CC4-5D6E-409C-BE32-E72D297353CC}">
              <c16:uniqueId val="{00000001-5529-4E2E-B685-F881ECC8147E}"/>
            </c:ext>
          </c:extLst>
        </c:ser>
        <c:ser>
          <c:idx val="0"/>
          <c:order val="2"/>
          <c:tx>
            <c:strRef>
              <c:f>'HiF Est SkinD and DOI-M'!$B$10</c:f>
              <c:strCache>
                <c:ptCount val="1"/>
                <c:pt idx="0">
                  <c:v>80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DOI-M'!$F$17:$L$17</c:f>
              <c:numCache>
                <c:formatCode>0.00</c:formatCode>
                <c:ptCount val="7"/>
                <c:pt idx="0">
                  <c:v>6.7447336352383829</c:v>
                </c:pt>
                <c:pt idx="1">
                  <c:v>4.4221154488629493</c:v>
                </c:pt>
                <c:pt idx="2">
                  <c:v>3.4227545948887048</c:v>
                </c:pt>
                <c:pt idx="3">
                  <c:v>3.129035694255673</c:v>
                </c:pt>
                <c:pt idx="4">
                  <c:v>2.8503305732095141</c:v>
                </c:pt>
                <c:pt idx="5">
                  <c:v>2.6616290560863982</c:v>
                </c:pt>
                <c:pt idx="6">
                  <c:v>2.4149709070224836</c:v>
                </c:pt>
              </c:numCache>
            </c:numRef>
          </c:val>
          <c:extLst>
            <c:ext xmlns:c16="http://schemas.microsoft.com/office/drawing/2014/chart" uri="{C3380CC4-5D6E-409C-BE32-E72D297353CC}">
              <c16:uniqueId val="{00000002-5529-4E2E-B685-F881ECC8147E}"/>
            </c:ext>
          </c:extLst>
        </c:ser>
        <c:dLbls>
          <c:showLegendKey val="0"/>
          <c:showVal val="0"/>
          <c:showCatName val="0"/>
          <c:showSerName val="0"/>
          <c:showPercent val="0"/>
          <c:showBubbleSize val="0"/>
        </c:dLbls>
        <c:axId val="176828416"/>
        <c:axId val="176830336"/>
      </c:areaChart>
      <c:catAx>
        <c:axId val="176828416"/>
        <c:scaling>
          <c:orientation val="minMax"/>
        </c:scaling>
        <c:delete val="0"/>
        <c:axPos val="t"/>
        <c:numFmt formatCode="General" sourceLinked="1"/>
        <c:majorTickMark val="out"/>
        <c:minorTickMark val="none"/>
        <c:tickLblPos val="nextTo"/>
        <c:crossAx val="176830336"/>
        <c:crosses val="autoZero"/>
        <c:auto val="1"/>
        <c:lblAlgn val="ctr"/>
        <c:lblOffset val="100"/>
        <c:noMultiLvlLbl val="0"/>
      </c:catAx>
      <c:valAx>
        <c:axId val="176830336"/>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176828416"/>
        <c:crosses val="autoZero"/>
        <c:crossBetween val="midCat"/>
      </c:valAx>
    </c:plotArea>
    <c:legend>
      <c:legendPos val="r"/>
      <c:overlay val="0"/>
    </c:legend>
    <c:plotVisOnly val="1"/>
    <c:dispBlanksAs val="gap"/>
    <c:showDLblsOverMax val="0"/>
  </c:chart>
  <c:printSettings>
    <c:headerFooter/>
    <c:pageMargins b="0.75000000000000044" l="0.7000000000000004" r="0.7000000000000004" t="0.75000000000000044" header="0.30000000000000021" footer="0.3000000000000002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6"/>
    </mc:Choice>
    <mc:Fallback>
      <c:style val="46"/>
    </mc:Fallback>
  </mc:AlternateContent>
  <c:chart>
    <c:title>
      <c:tx>
        <c:rich>
          <a:bodyPr/>
          <a:lstStyle/>
          <a:p>
            <a:pPr>
              <a:defRPr/>
            </a:pPr>
            <a:r>
              <a:rPr lang="en-US" sz="1600"/>
              <a:t>Fraction of Skin Depth</a:t>
            </a:r>
            <a:br>
              <a:rPr lang="en-US" sz="1600"/>
            </a:br>
            <a:r>
              <a:rPr lang="en-US" sz="1600"/>
              <a:t>for EC and Frequency</a:t>
            </a:r>
          </a:p>
        </c:rich>
      </c:tx>
      <c:layout>
        <c:manualLayout>
          <c:xMode val="edge"/>
          <c:yMode val="edge"/>
          <c:x val="0.35188888888888886"/>
          <c:y val="0.48361277640147837"/>
        </c:manualLayout>
      </c:layout>
      <c:overlay val="1"/>
    </c:title>
    <c:autoTitleDeleted val="0"/>
    <c:plotArea>
      <c:layout/>
      <c:areaChart>
        <c:grouping val="standard"/>
        <c:varyColors val="0"/>
        <c:ser>
          <c:idx val="2"/>
          <c:order val="0"/>
          <c:tx>
            <c:strRef>
              <c:f>'HiF Est SkinD and DOI-M'!$B$12</c:f>
              <c:strCache>
                <c:ptCount val="1"/>
                <c:pt idx="0">
                  <c:v>20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DOI-M'!$F$26:$L$26</c:f>
              <c:numCache>
                <c:formatCode>0.00</c:formatCode>
                <c:ptCount val="7"/>
                <c:pt idx="0">
                  <c:v>9.0982863620631935</c:v>
                </c:pt>
                <c:pt idx="1">
                  <c:v>3.9110210086144734</c:v>
                </c:pt>
                <c:pt idx="2">
                  <c:v>2.3430498033663487</c:v>
                </c:pt>
                <c:pt idx="3">
                  <c:v>1.9581728751852161</c:v>
                </c:pt>
                <c:pt idx="4">
                  <c:v>1.6248768753145755</c:v>
                </c:pt>
                <c:pt idx="5">
                  <c:v>1.4168538464406741</c:v>
                </c:pt>
                <c:pt idx="6">
                  <c:v>1.1664168963529995</c:v>
                </c:pt>
              </c:numCache>
            </c:numRef>
          </c:val>
          <c:extLst>
            <c:ext xmlns:c16="http://schemas.microsoft.com/office/drawing/2014/chart" uri="{C3380CC4-5D6E-409C-BE32-E72D297353CC}">
              <c16:uniqueId val="{00000000-5C48-46A0-90E0-3C45D4B19152}"/>
            </c:ext>
          </c:extLst>
        </c:ser>
        <c:ser>
          <c:idx val="1"/>
          <c:order val="1"/>
          <c:tx>
            <c:strRef>
              <c:f>'HiF Est SkinD and DOI-M'!$B$11</c:f>
              <c:strCache>
                <c:ptCount val="1"/>
                <c:pt idx="0">
                  <c:v>40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DOI-M'!$F$25:$L$25</c:f>
              <c:numCache>
                <c:formatCode>0.00</c:formatCode>
                <c:ptCount val="7"/>
                <c:pt idx="0">
                  <c:v>6.4334599837919688</c:v>
                </c:pt>
                <c:pt idx="1">
                  <c:v>2.7655094765543451</c:v>
                </c:pt>
                <c:pt idx="2">
                  <c:v>1.656786404618152</c:v>
                </c:pt>
                <c:pt idx="3">
                  <c:v>1.3846373187790251</c:v>
                </c:pt>
                <c:pt idx="4">
                  <c:v>1.1489614571281446</c:v>
                </c:pt>
                <c:pt idx="5">
                  <c:v>1.001866962768444</c:v>
                </c:pt>
                <c:pt idx="6">
                  <c:v>0.82478129710177217</c:v>
                </c:pt>
              </c:numCache>
            </c:numRef>
          </c:val>
          <c:extLst>
            <c:ext xmlns:c16="http://schemas.microsoft.com/office/drawing/2014/chart" uri="{C3380CC4-5D6E-409C-BE32-E72D297353CC}">
              <c16:uniqueId val="{00000001-5C48-46A0-90E0-3C45D4B19152}"/>
            </c:ext>
          </c:extLst>
        </c:ser>
        <c:ser>
          <c:idx val="0"/>
          <c:order val="2"/>
          <c:tx>
            <c:strRef>
              <c:f>'HiF Est SkinD and DOI-M'!$B$10</c:f>
              <c:strCache>
                <c:ptCount val="1"/>
                <c:pt idx="0">
                  <c:v>80</c:v>
                </c:pt>
              </c:strCache>
            </c:strRef>
          </c:tx>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DOI-M'!$F$24:$L$24</c:f>
              <c:numCache>
                <c:formatCode>0.00</c:formatCode>
                <c:ptCount val="7"/>
                <c:pt idx="0">
                  <c:v>4.5491431810315968</c:v>
                </c:pt>
                <c:pt idx="1">
                  <c:v>1.9555105043072367</c:v>
                </c:pt>
                <c:pt idx="2">
                  <c:v>1.1715249016831744</c:v>
                </c:pt>
                <c:pt idx="3">
                  <c:v>0.97908643759260805</c:v>
                </c:pt>
                <c:pt idx="4">
                  <c:v>0.81243843765728774</c:v>
                </c:pt>
                <c:pt idx="5">
                  <c:v>0.70842692322033707</c:v>
                </c:pt>
                <c:pt idx="6">
                  <c:v>0.58320844817649975</c:v>
                </c:pt>
              </c:numCache>
            </c:numRef>
          </c:val>
          <c:extLst>
            <c:ext xmlns:c16="http://schemas.microsoft.com/office/drawing/2014/chart" uri="{C3380CC4-5D6E-409C-BE32-E72D297353CC}">
              <c16:uniqueId val="{00000002-5C48-46A0-90E0-3C45D4B19152}"/>
            </c:ext>
          </c:extLst>
        </c:ser>
        <c:dLbls>
          <c:showLegendKey val="0"/>
          <c:showVal val="0"/>
          <c:showCatName val="0"/>
          <c:showSerName val="0"/>
          <c:showPercent val="0"/>
          <c:showBubbleSize val="0"/>
        </c:dLbls>
        <c:axId val="252218368"/>
        <c:axId val="252302080"/>
      </c:areaChart>
      <c:catAx>
        <c:axId val="252218368"/>
        <c:scaling>
          <c:orientation val="minMax"/>
        </c:scaling>
        <c:delete val="0"/>
        <c:axPos val="t"/>
        <c:numFmt formatCode="General" sourceLinked="1"/>
        <c:majorTickMark val="out"/>
        <c:minorTickMark val="none"/>
        <c:tickLblPos val="nextTo"/>
        <c:crossAx val="252302080"/>
        <c:crosses val="autoZero"/>
        <c:auto val="1"/>
        <c:lblAlgn val="ctr"/>
        <c:lblOffset val="100"/>
        <c:noMultiLvlLbl val="0"/>
      </c:catAx>
      <c:valAx>
        <c:axId val="252302080"/>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252218368"/>
        <c:crosses val="autoZero"/>
        <c:crossBetween val="midCat"/>
      </c:valAx>
    </c:plotArea>
    <c:legend>
      <c:legendPos val="r"/>
      <c:overlay val="0"/>
    </c:legend>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4"/>
    </mc:Choice>
    <mc:Fallback>
      <c:style val="44"/>
    </mc:Fallback>
  </mc:AlternateContent>
  <c:chart>
    <c:title>
      <c:tx>
        <c:rich>
          <a:bodyPr/>
          <a:lstStyle/>
          <a:p>
            <a:pPr>
              <a:defRPr/>
            </a:pPr>
            <a:r>
              <a:rPr lang="en-US">
                <a:solidFill>
                  <a:schemeClr val="accent3">
                    <a:lumMod val="50000"/>
                  </a:schemeClr>
                </a:solidFill>
              </a:rPr>
              <a:t>Skin Depth (</a:t>
            </a:r>
            <a:r>
              <a:rPr lang="en-US">
                <a:solidFill>
                  <a:schemeClr val="accent3">
                    <a:lumMod val="50000"/>
                  </a:schemeClr>
                </a:solidFill>
                <a:latin typeface="Symbol" pitchFamily="18" charset="2"/>
              </a:rPr>
              <a:t>d</a:t>
            </a:r>
            <a:r>
              <a:rPr lang="en-US">
                <a:solidFill>
                  <a:schemeClr val="accent3">
                    <a:lumMod val="50000"/>
                  </a:schemeClr>
                </a:solidFill>
              </a:rPr>
              <a:t>), </a:t>
            </a:r>
            <a:r>
              <a:rPr lang="en-US">
                <a:solidFill>
                  <a:srgbClr val="C00000"/>
                </a:solidFill>
              </a:rPr>
              <a:t>SQRT </a:t>
            </a:r>
            <a:r>
              <a:rPr lang="en-US" sz="1800" b="1" i="0" u="none" strike="noStrike" baseline="0">
                <a:solidFill>
                  <a:srgbClr val="C00000"/>
                </a:solidFill>
                <a:latin typeface="Symbol" pitchFamily="18" charset="2"/>
              </a:rPr>
              <a:t>d</a:t>
            </a:r>
            <a:r>
              <a:rPr lang="en-US">
                <a:solidFill>
                  <a:srgbClr val="C00000"/>
                </a:solidFill>
              </a:rPr>
              <a:t>,</a:t>
            </a:r>
            <a:r>
              <a:rPr lang="en-US"/>
              <a:t> </a:t>
            </a:r>
            <a:br>
              <a:rPr lang="en-US"/>
            </a:br>
            <a:r>
              <a:rPr lang="en-US">
                <a:solidFill>
                  <a:schemeClr val="tx1"/>
                </a:solidFill>
              </a:rPr>
              <a:t>and</a:t>
            </a:r>
            <a:r>
              <a:rPr lang="en-US"/>
              <a:t> </a:t>
            </a:r>
            <a:r>
              <a:rPr lang="en-US">
                <a:solidFill>
                  <a:srgbClr val="7030A0"/>
                </a:solidFill>
              </a:rPr>
              <a:t>Fractional </a:t>
            </a:r>
            <a:r>
              <a:rPr lang="en-US">
                <a:solidFill>
                  <a:srgbClr val="7030A0"/>
                </a:solidFill>
                <a:latin typeface="Symbol" pitchFamily="18" charset="2"/>
              </a:rPr>
              <a:t>d</a:t>
            </a:r>
            <a:br>
              <a:rPr lang="en-US"/>
            </a:br>
            <a:r>
              <a:rPr lang="en-US">
                <a:solidFill>
                  <a:schemeClr val="tx1"/>
                </a:solidFill>
              </a:rPr>
              <a:t>for fixed</a:t>
            </a:r>
            <a:r>
              <a:rPr lang="en-US" baseline="0">
                <a:solidFill>
                  <a:schemeClr val="tx1"/>
                </a:solidFill>
              </a:rPr>
              <a:t> EC</a:t>
            </a:r>
            <a:endParaRPr lang="en-US">
              <a:solidFill>
                <a:schemeClr val="tx1"/>
              </a:solidFill>
            </a:endParaRPr>
          </a:p>
        </c:rich>
      </c:tx>
      <c:layout>
        <c:manualLayout>
          <c:xMode val="edge"/>
          <c:yMode val="edge"/>
          <c:x val="0.38262823288556774"/>
          <c:y val="0.59675770440562392"/>
        </c:manualLayout>
      </c:layout>
      <c:overlay val="1"/>
      <c:spPr>
        <a:solidFill>
          <a:schemeClr val="bg1"/>
        </a:solidFill>
      </c:spPr>
    </c:title>
    <c:autoTitleDeleted val="0"/>
    <c:plotArea>
      <c:layout>
        <c:manualLayout>
          <c:layoutTarget val="inner"/>
          <c:xMode val="edge"/>
          <c:yMode val="edge"/>
          <c:x val="0.11254574724576191"/>
          <c:y val="0.1778597934044133"/>
          <c:w val="0.71904922606349853"/>
          <c:h val="0.75640296731475021"/>
        </c:manualLayout>
      </c:layout>
      <c:areaChart>
        <c:grouping val="standard"/>
        <c:varyColors val="0"/>
        <c:ser>
          <c:idx val="0"/>
          <c:order val="0"/>
          <c:tx>
            <c:strRef>
              <c:f>'HiF Est SkinD and DOI-M'!$B$11</c:f>
              <c:strCache>
                <c:ptCount val="1"/>
                <c:pt idx="0">
                  <c:v>40</c:v>
                </c:pt>
              </c:strCache>
            </c:strRef>
          </c:tx>
          <c:spPr>
            <a:solidFill>
              <a:srgbClr val="33CC33"/>
            </a:solidFill>
          </c:spPr>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DOI-M'!$F$11:$L$11</c:f>
              <c:numCache>
                <c:formatCode>0.00</c:formatCode>
                <c:ptCount val="7"/>
                <c:pt idx="0">
                  <c:v>64.334599837919683</c:v>
                </c:pt>
                <c:pt idx="1">
                  <c:v>27.655094765543449</c:v>
                </c:pt>
                <c:pt idx="2">
                  <c:v>16.567864046181519</c:v>
                </c:pt>
                <c:pt idx="3">
                  <c:v>13.846373187790251</c:v>
                </c:pt>
                <c:pt idx="4">
                  <c:v>11.489614571281445</c:v>
                </c:pt>
                <c:pt idx="5">
                  <c:v>10.018669627684439</c:v>
                </c:pt>
                <c:pt idx="6">
                  <c:v>8.247812971017721</c:v>
                </c:pt>
              </c:numCache>
            </c:numRef>
          </c:val>
          <c:extLst>
            <c:ext xmlns:c16="http://schemas.microsoft.com/office/drawing/2014/chart" uri="{C3380CC4-5D6E-409C-BE32-E72D297353CC}">
              <c16:uniqueId val="{00000000-892F-451D-A2AD-21B3E7DBADD8}"/>
            </c:ext>
          </c:extLst>
        </c:ser>
        <c:ser>
          <c:idx val="1"/>
          <c:order val="1"/>
          <c:tx>
            <c:strRef>
              <c:f>'HiF Est SkinD and DOI-M'!$B$11</c:f>
              <c:strCache>
                <c:ptCount val="1"/>
                <c:pt idx="0">
                  <c:v>40</c:v>
                </c:pt>
              </c:strCache>
            </c:strRef>
          </c:tx>
          <c:spPr>
            <a:solidFill>
              <a:srgbClr val="FF0000"/>
            </a:solidFill>
          </c:spPr>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DOI-M'!$F$18:$L$18</c:f>
              <c:numCache>
                <c:formatCode>0.00</c:formatCode>
                <c:ptCount val="7"/>
                <c:pt idx="0">
                  <c:v>8.0208852278236531</c:v>
                </c:pt>
                <c:pt idx="1">
                  <c:v>5.2588111551512711</c:v>
                </c:pt>
                <c:pt idx="2">
                  <c:v>4.0703641171499045</c:v>
                </c:pt>
                <c:pt idx="3">
                  <c:v>3.721071510706325</c:v>
                </c:pt>
                <c:pt idx="4">
                  <c:v>3.3896333977705382</c:v>
                </c:pt>
                <c:pt idx="5">
                  <c:v>3.1652282109959211</c:v>
                </c:pt>
                <c:pt idx="6">
                  <c:v>2.871900585155712</c:v>
                </c:pt>
              </c:numCache>
            </c:numRef>
          </c:val>
          <c:extLst>
            <c:ext xmlns:c16="http://schemas.microsoft.com/office/drawing/2014/chart" uri="{C3380CC4-5D6E-409C-BE32-E72D297353CC}">
              <c16:uniqueId val="{00000001-892F-451D-A2AD-21B3E7DBADD8}"/>
            </c:ext>
          </c:extLst>
        </c:ser>
        <c:ser>
          <c:idx val="2"/>
          <c:order val="2"/>
          <c:tx>
            <c:strRef>
              <c:f>'HiF Est SkinD and DOI-M'!$B$11</c:f>
              <c:strCache>
                <c:ptCount val="1"/>
                <c:pt idx="0">
                  <c:v>40</c:v>
                </c:pt>
              </c:strCache>
            </c:strRef>
          </c:tx>
          <c:spPr>
            <a:solidFill>
              <a:srgbClr val="7030A0"/>
            </a:solidFill>
          </c:spPr>
          <c:cat>
            <c:numRef>
              <c:f>'HiF Est SkinD and DOI-M'!$F$9:$L$9</c:f>
              <c:numCache>
                <c:formatCode>General</c:formatCode>
                <c:ptCount val="7"/>
                <c:pt idx="0">
                  <c:v>1530</c:v>
                </c:pt>
                <c:pt idx="1">
                  <c:v>8280</c:v>
                </c:pt>
                <c:pt idx="2">
                  <c:v>23070</c:v>
                </c:pt>
                <c:pt idx="3">
                  <c:v>33030</c:v>
                </c:pt>
                <c:pt idx="4">
                  <c:v>47970</c:v>
                </c:pt>
                <c:pt idx="5">
                  <c:v>63090</c:v>
                </c:pt>
                <c:pt idx="6">
                  <c:v>93090</c:v>
                </c:pt>
              </c:numCache>
            </c:numRef>
          </c:cat>
          <c:val>
            <c:numRef>
              <c:f>'HiF Est SkinD and DOI-M'!$F$25:$L$25</c:f>
              <c:numCache>
                <c:formatCode>0.00</c:formatCode>
                <c:ptCount val="7"/>
                <c:pt idx="0">
                  <c:v>6.4334599837919688</c:v>
                </c:pt>
                <c:pt idx="1">
                  <c:v>2.7655094765543451</c:v>
                </c:pt>
                <c:pt idx="2">
                  <c:v>1.656786404618152</c:v>
                </c:pt>
                <c:pt idx="3">
                  <c:v>1.3846373187790251</c:v>
                </c:pt>
                <c:pt idx="4">
                  <c:v>1.1489614571281446</c:v>
                </c:pt>
                <c:pt idx="5">
                  <c:v>1.001866962768444</c:v>
                </c:pt>
                <c:pt idx="6">
                  <c:v>0.82478129710177217</c:v>
                </c:pt>
              </c:numCache>
            </c:numRef>
          </c:val>
          <c:extLst>
            <c:ext xmlns:c16="http://schemas.microsoft.com/office/drawing/2014/chart" uri="{C3380CC4-5D6E-409C-BE32-E72D297353CC}">
              <c16:uniqueId val="{00000002-892F-451D-A2AD-21B3E7DBADD8}"/>
            </c:ext>
          </c:extLst>
        </c:ser>
        <c:dLbls>
          <c:showLegendKey val="0"/>
          <c:showVal val="0"/>
          <c:showCatName val="0"/>
          <c:showSerName val="0"/>
          <c:showPercent val="0"/>
          <c:showBubbleSize val="0"/>
        </c:dLbls>
        <c:axId val="360191872"/>
        <c:axId val="360325888"/>
      </c:areaChart>
      <c:catAx>
        <c:axId val="360191872"/>
        <c:scaling>
          <c:orientation val="minMax"/>
        </c:scaling>
        <c:delete val="0"/>
        <c:axPos val="t"/>
        <c:numFmt formatCode="General" sourceLinked="1"/>
        <c:majorTickMark val="out"/>
        <c:minorTickMark val="none"/>
        <c:tickLblPos val="nextTo"/>
        <c:crossAx val="360325888"/>
        <c:crosses val="autoZero"/>
        <c:auto val="1"/>
        <c:lblAlgn val="ctr"/>
        <c:lblOffset val="100"/>
        <c:noMultiLvlLbl val="0"/>
      </c:catAx>
      <c:valAx>
        <c:axId val="360325888"/>
        <c:scaling>
          <c:orientation val="maxMin"/>
        </c:scaling>
        <c:delete val="0"/>
        <c:axPos val="l"/>
        <c:majorGridlines/>
        <c:title>
          <c:tx>
            <c:rich>
              <a:bodyPr rot="-5400000" vert="horz"/>
              <a:lstStyle/>
              <a:p>
                <a:pPr>
                  <a:defRPr/>
                </a:pPr>
                <a:r>
                  <a:rPr lang="en-US"/>
                  <a:t>Depth in meters</a:t>
                </a:r>
              </a:p>
            </c:rich>
          </c:tx>
          <c:overlay val="0"/>
        </c:title>
        <c:numFmt formatCode="0" sourceLinked="0"/>
        <c:majorTickMark val="out"/>
        <c:minorTickMark val="none"/>
        <c:tickLblPos val="nextTo"/>
        <c:crossAx val="360191872"/>
        <c:crosses val="autoZero"/>
        <c:crossBetween val="midCat"/>
      </c:valAx>
    </c:plotArea>
    <c:legend>
      <c:legendPos val="r"/>
      <c:overlay val="0"/>
    </c:legend>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5"/>
    </mc:Choice>
    <mc:Fallback>
      <c:style val="45"/>
    </mc:Fallback>
  </mc:AlternateContent>
  <c:chart>
    <c:title>
      <c:tx>
        <c:rich>
          <a:bodyPr/>
          <a:lstStyle/>
          <a:p>
            <a:pPr>
              <a:defRPr/>
            </a:pPr>
            <a:r>
              <a:rPr lang="en-US" sz="1600"/>
              <a:t>Skin Depth </a:t>
            </a:r>
            <a:br>
              <a:rPr lang="en-US" sz="1600"/>
            </a:br>
            <a:r>
              <a:rPr lang="en-US" sz="1600"/>
              <a:t>for EC value and Frequency</a:t>
            </a:r>
          </a:p>
        </c:rich>
      </c:tx>
      <c:layout>
        <c:manualLayout>
          <c:xMode val="edge"/>
          <c:yMode val="edge"/>
          <c:x val="0.25494444444444442"/>
          <c:y val="0.52338908286828023"/>
        </c:manualLayout>
      </c:layout>
      <c:overlay val="1"/>
    </c:title>
    <c:autoTitleDeleted val="0"/>
    <c:plotArea>
      <c:layout/>
      <c:areaChart>
        <c:grouping val="standard"/>
        <c:varyColors val="0"/>
        <c:ser>
          <c:idx val="2"/>
          <c:order val="0"/>
          <c:tx>
            <c:strRef>
              <c:f>'LOW-f skinD and DOI-m2ft'!$B$12</c:f>
              <c:strCache>
                <c:ptCount val="1"/>
                <c:pt idx="0">
                  <c:v>20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DOI-m2ft'!$F$12:$L$12</c:f>
              <c:numCache>
                <c:formatCode>0.00</c:formatCode>
                <c:ptCount val="7"/>
                <c:pt idx="0">
                  <c:v>298.5147755392934</c:v>
                </c:pt>
                <c:pt idx="1">
                  <c:v>186.25814459325181</c:v>
                </c:pt>
                <c:pt idx="2">
                  <c:v>123.08079503560539</c:v>
                </c:pt>
                <c:pt idx="3">
                  <c:v>100.16173049635427</c:v>
                </c:pt>
                <c:pt idx="4">
                  <c:v>76.875464048449899</c:v>
                </c:pt>
                <c:pt idx="5">
                  <c:v>64.247652034826942</c:v>
                </c:pt>
                <c:pt idx="6">
                  <c:v>53.312210279071223</c:v>
                </c:pt>
              </c:numCache>
            </c:numRef>
          </c:val>
          <c:extLst>
            <c:ext xmlns:c16="http://schemas.microsoft.com/office/drawing/2014/chart" uri="{C3380CC4-5D6E-409C-BE32-E72D297353CC}">
              <c16:uniqueId val="{00000000-5375-4232-83B9-F37A1EAEB4E9}"/>
            </c:ext>
          </c:extLst>
        </c:ser>
        <c:ser>
          <c:idx val="1"/>
          <c:order val="1"/>
          <c:tx>
            <c:strRef>
              <c:f>'LOW-f skinD and DOI-m2ft'!$B$11</c:f>
              <c:strCache>
                <c:ptCount val="1"/>
                <c:pt idx="0">
                  <c:v>40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DOI-m2ft'!$F$11:$L$11</c:f>
              <c:numCache>
                <c:formatCode>0.00</c:formatCode>
                <c:ptCount val="7"/>
                <c:pt idx="0">
                  <c:v>211.08182206821448</c:v>
                </c:pt>
                <c:pt idx="1">
                  <c:v>131.70439709311285</c:v>
                </c:pt>
                <c:pt idx="2">
                  <c:v>87.031264803508108</c:v>
                </c:pt>
                <c:pt idx="3">
                  <c:v>70.825038849351529</c:v>
                </c:pt>
                <c:pt idx="4">
                  <c:v>54.35916193552157</c:v>
                </c:pt>
                <c:pt idx="5">
                  <c:v>45.429950429139815</c:v>
                </c:pt>
                <c:pt idx="6">
                  <c:v>37.697425408374421</c:v>
                </c:pt>
              </c:numCache>
            </c:numRef>
          </c:val>
          <c:extLst>
            <c:ext xmlns:c16="http://schemas.microsoft.com/office/drawing/2014/chart" uri="{C3380CC4-5D6E-409C-BE32-E72D297353CC}">
              <c16:uniqueId val="{00000001-5375-4232-83B9-F37A1EAEB4E9}"/>
            </c:ext>
          </c:extLst>
        </c:ser>
        <c:ser>
          <c:idx val="0"/>
          <c:order val="2"/>
          <c:tx>
            <c:strRef>
              <c:f>'LOW-f skinD and DOI-m2ft'!$B$10</c:f>
              <c:strCache>
                <c:ptCount val="1"/>
                <c:pt idx="0">
                  <c:v>80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DOI-m2ft'!$F$10:$L$10</c:f>
              <c:numCache>
                <c:formatCode>0.00</c:formatCode>
                <c:ptCount val="7"/>
                <c:pt idx="0">
                  <c:v>149.2573877696467</c:v>
                </c:pt>
                <c:pt idx="1">
                  <c:v>93.129072296625907</c:v>
                </c:pt>
                <c:pt idx="2">
                  <c:v>61.540397517802695</c:v>
                </c:pt>
                <c:pt idx="3">
                  <c:v>50.080865248177133</c:v>
                </c:pt>
                <c:pt idx="4">
                  <c:v>38.43773202422495</c:v>
                </c:pt>
                <c:pt idx="5">
                  <c:v>32.123826017413471</c:v>
                </c:pt>
                <c:pt idx="6">
                  <c:v>26.656105139535612</c:v>
                </c:pt>
              </c:numCache>
            </c:numRef>
          </c:val>
          <c:extLst>
            <c:ext xmlns:c16="http://schemas.microsoft.com/office/drawing/2014/chart" uri="{C3380CC4-5D6E-409C-BE32-E72D297353CC}">
              <c16:uniqueId val="{00000002-5375-4232-83B9-F37A1EAEB4E9}"/>
            </c:ext>
          </c:extLst>
        </c:ser>
        <c:dLbls>
          <c:showLegendKey val="0"/>
          <c:showVal val="0"/>
          <c:showCatName val="0"/>
          <c:showSerName val="0"/>
          <c:showPercent val="0"/>
          <c:showBubbleSize val="0"/>
        </c:dLbls>
        <c:axId val="156049792"/>
        <c:axId val="156051328"/>
      </c:areaChart>
      <c:catAx>
        <c:axId val="156049792"/>
        <c:scaling>
          <c:orientation val="minMax"/>
        </c:scaling>
        <c:delete val="0"/>
        <c:axPos val="t"/>
        <c:numFmt formatCode="General" sourceLinked="1"/>
        <c:majorTickMark val="out"/>
        <c:minorTickMark val="none"/>
        <c:tickLblPos val="nextTo"/>
        <c:crossAx val="156051328"/>
        <c:crosses val="autoZero"/>
        <c:auto val="1"/>
        <c:lblAlgn val="ctr"/>
        <c:lblOffset val="100"/>
        <c:noMultiLvlLbl val="0"/>
      </c:catAx>
      <c:valAx>
        <c:axId val="156051328"/>
        <c:scaling>
          <c:orientation val="maxMin"/>
        </c:scaling>
        <c:delete val="0"/>
        <c:axPos val="l"/>
        <c:majorGridlines/>
        <c:title>
          <c:tx>
            <c:rich>
              <a:bodyPr rot="-5400000" vert="horz"/>
              <a:lstStyle/>
              <a:p>
                <a:pPr>
                  <a:defRPr/>
                </a:pPr>
                <a:r>
                  <a:rPr lang="en-US"/>
                  <a:t>Depth in feet</a:t>
                </a:r>
              </a:p>
            </c:rich>
          </c:tx>
          <c:overlay val="0"/>
        </c:title>
        <c:numFmt formatCode="0" sourceLinked="0"/>
        <c:majorTickMark val="out"/>
        <c:minorTickMark val="none"/>
        <c:tickLblPos val="nextTo"/>
        <c:crossAx val="15604979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4"/>
    </mc:Choice>
    <mc:Fallback>
      <c:style val="44"/>
    </mc:Fallback>
  </mc:AlternateContent>
  <c:chart>
    <c:title>
      <c:tx>
        <c:rich>
          <a:bodyPr/>
          <a:lstStyle/>
          <a:p>
            <a:pPr>
              <a:defRPr/>
            </a:pPr>
            <a:r>
              <a:rPr lang="en-US" sz="1600"/>
              <a:t>Square Root of Skin Depth </a:t>
            </a:r>
            <a:br>
              <a:rPr lang="en-US" sz="1600"/>
            </a:br>
            <a:r>
              <a:rPr lang="en-US" sz="1600"/>
              <a:t>for EC and Frequency</a:t>
            </a:r>
          </a:p>
        </c:rich>
      </c:tx>
      <c:layout>
        <c:manualLayout>
          <c:xMode val="edge"/>
          <c:yMode val="edge"/>
          <c:x val="0.30301377952755904"/>
          <c:y val="0.51684346206682497"/>
        </c:manualLayout>
      </c:layout>
      <c:overlay val="1"/>
    </c:title>
    <c:autoTitleDeleted val="0"/>
    <c:plotArea>
      <c:layout/>
      <c:areaChart>
        <c:grouping val="standard"/>
        <c:varyColors val="0"/>
        <c:ser>
          <c:idx val="2"/>
          <c:order val="0"/>
          <c:tx>
            <c:strRef>
              <c:f>'LOW-f skinD and DOI-m2ft'!$B$12</c:f>
              <c:strCache>
                <c:ptCount val="1"/>
                <c:pt idx="0">
                  <c:v>20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DOI-m2ft'!$F$19:$L$19</c:f>
              <c:numCache>
                <c:formatCode>0.00</c:formatCode>
                <c:ptCount val="7"/>
                <c:pt idx="0">
                  <c:v>31.295798097259347</c:v>
                </c:pt>
                <c:pt idx="1">
                  <c:v>24.720699270256478</c:v>
                </c:pt>
                <c:pt idx="2">
                  <c:v>20.095474329107567</c:v>
                </c:pt>
                <c:pt idx="3">
                  <c:v>18.128172488106415</c:v>
                </c:pt>
                <c:pt idx="4">
                  <c:v>15.881700083522675</c:v>
                </c:pt>
                <c:pt idx="5">
                  <c:v>14.518834193084073</c:v>
                </c:pt>
                <c:pt idx="6">
                  <c:v>13.225632760878879</c:v>
                </c:pt>
              </c:numCache>
            </c:numRef>
          </c:val>
          <c:extLst>
            <c:ext xmlns:c16="http://schemas.microsoft.com/office/drawing/2014/chart" uri="{C3380CC4-5D6E-409C-BE32-E72D297353CC}">
              <c16:uniqueId val="{00000000-A6E4-4AE6-AEED-82FDDBF7D0FC}"/>
            </c:ext>
          </c:extLst>
        </c:ser>
        <c:ser>
          <c:idx val="1"/>
          <c:order val="1"/>
          <c:tx>
            <c:strRef>
              <c:f>'LOW-f skinD and DOI-m2ft'!$B$11</c:f>
              <c:strCache>
                <c:ptCount val="1"/>
                <c:pt idx="0">
                  <c:v>40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DOI-m2ft'!$F$18:$L$18</c:f>
              <c:numCache>
                <c:formatCode>0.00</c:formatCode>
                <c:ptCount val="7"/>
                <c:pt idx="0">
                  <c:v>26.316524432489405</c:v>
                </c:pt>
                <c:pt idx="1">
                  <c:v>20.787547398923792</c:v>
                </c:pt>
                <c:pt idx="2">
                  <c:v>16.898212326169595</c:v>
                </c:pt>
                <c:pt idx="3">
                  <c:v>15.243915260349697</c:v>
                </c:pt>
                <c:pt idx="4">
                  <c:v>13.354864668368837</c:v>
                </c:pt>
                <c:pt idx="5">
                  <c:v>12.208835626627453</c:v>
                </c:pt>
                <c:pt idx="6">
                  <c:v>11.121387178085136</c:v>
                </c:pt>
              </c:numCache>
            </c:numRef>
          </c:val>
          <c:extLst>
            <c:ext xmlns:c16="http://schemas.microsoft.com/office/drawing/2014/chart" uri="{C3380CC4-5D6E-409C-BE32-E72D297353CC}">
              <c16:uniqueId val="{00000001-A6E4-4AE6-AEED-82FDDBF7D0FC}"/>
            </c:ext>
          </c:extLst>
        </c:ser>
        <c:ser>
          <c:idx val="0"/>
          <c:order val="2"/>
          <c:tx>
            <c:strRef>
              <c:f>'LOW-f skinD and DOI-m2ft'!$B$10</c:f>
              <c:strCache>
                <c:ptCount val="1"/>
                <c:pt idx="0">
                  <c:v>80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DOI-m2ft'!$F$17:$L$17</c:f>
              <c:numCache>
                <c:formatCode>0.00</c:formatCode>
                <c:ptCount val="7"/>
                <c:pt idx="0">
                  <c:v>22.129471057217135</c:v>
                </c:pt>
                <c:pt idx="1">
                  <c:v>17.480174089671692</c:v>
                </c:pt>
                <c:pt idx="2">
                  <c:v>14.209646169272149</c:v>
                </c:pt>
                <c:pt idx="3">
                  <c:v>12.818553696859453</c:v>
                </c:pt>
                <c:pt idx="4">
                  <c:v>11.23005782582984</c:v>
                </c:pt>
                <c:pt idx="5">
                  <c:v>10.266366112852863</c:v>
                </c:pt>
                <c:pt idx="6">
                  <c:v>9.3519346107004164</c:v>
                </c:pt>
              </c:numCache>
            </c:numRef>
          </c:val>
          <c:extLst>
            <c:ext xmlns:c16="http://schemas.microsoft.com/office/drawing/2014/chart" uri="{C3380CC4-5D6E-409C-BE32-E72D297353CC}">
              <c16:uniqueId val="{00000002-A6E4-4AE6-AEED-82FDDBF7D0FC}"/>
            </c:ext>
          </c:extLst>
        </c:ser>
        <c:dLbls>
          <c:showLegendKey val="0"/>
          <c:showVal val="0"/>
          <c:showCatName val="0"/>
          <c:showSerName val="0"/>
          <c:showPercent val="0"/>
          <c:showBubbleSize val="0"/>
        </c:dLbls>
        <c:axId val="156114944"/>
        <c:axId val="156116480"/>
      </c:areaChart>
      <c:catAx>
        <c:axId val="156114944"/>
        <c:scaling>
          <c:orientation val="minMax"/>
        </c:scaling>
        <c:delete val="0"/>
        <c:axPos val="t"/>
        <c:numFmt formatCode="General" sourceLinked="1"/>
        <c:majorTickMark val="out"/>
        <c:minorTickMark val="none"/>
        <c:tickLblPos val="nextTo"/>
        <c:crossAx val="156116480"/>
        <c:crosses val="autoZero"/>
        <c:auto val="1"/>
        <c:lblAlgn val="ctr"/>
        <c:lblOffset val="100"/>
        <c:noMultiLvlLbl val="0"/>
      </c:catAx>
      <c:valAx>
        <c:axId val="156116480"/>
        <c:scaling>
          <c:orientation val="maxMin"/>
        </c:scaling>
        <c:delete val="0"/>
        <c:axPos val="l"/>
        <c:majorGridlines/>
        <c:title>
          <c:tx>
            <c:rich>
              <a:bodyPr rot="-5400000" vert="horz"/>
              <a:lstStyle/>
              <a:p>
                <a:pPr>
                  <a:defRPr/>
                </a:pPr>
                <a:r>
                  <a:rPr lang="en-US"/>
                  <a:t>Depth in feet</a:t>
                </a:r>
              </a:p>
            </c:rich>
          </c:tx>
          <c:overlay val="0"/>
        </c:title>
        <c:numFmt formatCode="0" sourceLinked="0"/>
        <c:majorTickMark val="out"/>
        <c:minorTickMark val="none"/>
        <c:tickLblPos val="nextTo"/>
        <c:crossAx val="156114944"/>
        <c:crosses val="autoZero"/>
        <c:crossBetween val="midCat"/>
      </c:valAx>
    </c:plotArea>
    <c:legend>
      <c:legendPos val="r"/>
      <c:overlay val="0"/>
    </c:legend>
    <c:plotVisOnly val="1"/>
    <c:dispBlanksAs val="gap"/>
    <c:showDLblsOverMax val="0"/>
  </c:chart>
  <c:printSettings>
    <c:headerFooter/>
    <c:pageMargins b="0.75000000000000044" l="0.7000000000000004" r="0.7000000000000004" t="0.75000000000000044" header="0.30000000000000021" footer="0.3000000000000002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6"/>
    </mc:Choice>
    <mc:Fallback>
      <c:style val="46"/>
    </mc:Fallback>
  </mc:AlternateContent>
  <c:chart>
    <c:title>
      <c:tx>
        <c:rich>
          <a:bodyPr/>
          <a:lstStyle/>
          <a:p>
            <a:pPr>
              <a:defRPr/>
            </a:pPr>
            <a:r>
              <a:rPr lang="en-US" sz="1600"/>
              <a:t>Fraction of Skin Depth</a:t>
            </a:r>
            <a:br>
              <a:rPr lang="en-US" sz="1600"/>
            </a:br>
            <a:r>
              <a:rPr lang="en-US" sz="1600"/>
              <a:t>for EC and Frequency</a:t>
            </a:r>
          </a:p>
        </c:rich>
      </c:tx>
      <c:layout>
        <c:manualLayout>
          <c:xMode val="edge"/>
          <c:yMode val="edge"/>
          <c:x val="0.35188888888888886"/>
          <c:y val="0.48361277640147837"/>
        </c:manualLayout>
      </c:layout>
      <c:overlay val="1"/>
    </c:title>
    <c:autoTitleDeleted val="0"/>
    <c:plotArea>
      <c:layout/>
      <c:areaChart>
        <c:grouping val="standard"/>
        <c:varyColors val="0"/>
        <c:ser>
          <c:idx val="2"/>
          <c:order val="0"/>
          <c:tx>
            <c:strRef>
              <c:f>'LOW-f skinD and DOI-m2ft'!$B$12</c:f>
              <c:strCache>
                <c:ptCount val="1"/>
                <c:pt idx="0">
                  <c:v>20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DOI-m2ft'!$F$26:$L$26</c:f>
              <c:numCache>
                <c:formatCode>0.00</c:formatCode>
                <c:ptCount val="7"/>
                <c:pt idx="0">
                  <c:v>38.806920820108139</c:v>
                </c:pt>
                <c:pt idx="1">
                  <c:v>24.213558797122733</c:v>
                </c:pt>
                <c:pt idx="2">
                  <c:v>16.000503354628702</c:v>
                </c:pt>
                <c:pt idx="3">
                  <c:v>13.021024964526054</c:v>
                </c:pt>
                <c:pt idx="4">
                  <c:v>9.9938103262984868</c:v>
                </c:pt>
                <c:pt idx="5">
                  <c:v>8.3521947645275034</c:v>
                </c:pt>
                <c:pt idx="6">
                  <c:v>6.9305873362792596</c:v>
                </c:pt>
              </c:numCache>
            </c:numRef>
          </c:val>
          <c:extLst>
            <c:ext xmlns:c16="http://schemas.microsoft.com/office/drawing/2014/chart" uri="{C3380CC4-5D6E-409C-BE32-E72D297353CC}">
              <c16:uniqueId val="{00000000-AF3E-4F80-84D3-2E436FF5BEE5}"/>
            </c:ext>
          </c:extLst>
        </c:ser>
        <c:ser>
          <c:idx val="1"/>
          <c:order val="1"/>
          <c:tx>
            <c:strRef>
              <c:f>'LOW-f skinD and DOI-m2ft'!$B$11</c:f>
              <c:strCache>
                <c:ptCount val="1"/>
                <c:pt idx="0">
                  <c:v>40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DOI-m2ft'!$F$25:$L$25</c:f>
              <c:numCache>
                <c:formatCode>0.00</c:formatCode>
                <c:ptCount val="7"/>
                <c:pt idx="0">
                  <c:v>27.440636868867884</c:v>
                </c:pt>
                <c:pt idx="1">
                  <c:v>17.121571622104671</c:v>
                </c:pt>
                <c:pt idx="2">
                  <c:v>11.314064424456056</c:v>
                </c:pt>
                <c:pt idx="3">
                  <c:v>9.2072550504156982</c:v>
                </c:pt>
                <c:pt idx="4">
                  <c:v>7.066691051617803</c:v>
                </c:pt>
                <c:pt idx="5">
                  <c:v>5.9058935557881762</c:v>
                </c:pt>
                <c:pt idx="6">
                  <c:v>4.9006653030886751</c:v>
                </c:pt>
              </c:numCache>
            </c:numRef>
          </c:val>
          <c:extLst>
            <c:ext xmlns:c16="http://schemas.microsoft.com/office/drawing/2014/chart" uri="{C3380CC4-5D6E-409C-BE32-E72D297353CC}">
              <c16:uniqueId val="{00000001-AF3E-4F80-84D3-2E436FF5BEE5}"/>
            </c:ext>
          </c:extLst>
        </c:ser>
        <c:ser>
          <c:idx val="0"/>
          <c:order val="2"/>
          <c:tx>
            <c:strRef>
              <c:f>'LOW-f skinD and DOI-m2ft'!$B$10</c:f>
              <c:strCache>
                <c:ptCount val="1"/>
                <c:pt idx="0">
                  <c:v>80</c:v>
                </c:pt>
              </c:strCache>
            </c:strRef>
          </c:tx>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DOI-m2ft'!$F$24:$L$24</c:f>
              <c:numCache>
                <c:formatCode>0.00</c:formatCode>
                <c:ptCount val="7"/>
                <c:pt idx="0">
                  <c:v>19.40346041005407</c:v>
                </c:pt>
                <c:pt idx="1">
                  <c:v>12.106779398561367</c:v>
                </c:pt>
                <c:pt idx="2">
                  <c:v>8.0002516773143508</c:v>
                </c:pt>
                <c:pt idx="3">
                  <c:v>6.5105124822630271</c:v>
                </c:pt>
                <c:pt idx="4">
                  <c:v>4.9969051631492434</c:v>
                </c:pt>
                <c:pt idx="5">
                  <c:v>4.1760973822637517</c:v>
                </c:pt>
                <c:pt idx="6">
                  <c:v>3.4652936681396298</c:v>
                </c:pt>
              </c:numCache>
            </c:numRef>
          </c:val>
          <c:extLst>
            <c:ext xmlns:c16="http://schemas.microsoft.com/office/drawing/2014/chart" uri="{C3380CC4-5D6E-409C-BE32-E72D297353CC}">
              <c16:uniqueId val="{00000002-AF3E-4F80-84D3-2E436FF5BEE5}"/>
            </c:ext>
          </c:extLst>
        </c:ser>
        <c:dLbls>
          <c:showLegendKey val="0"/>
          <c:showVal val="0"/>
          <c:showCatName val="0"/>
          <c:showSerName val="0"/>
          <c:showPercent val="0"/>
          <c:showBubbleSize val="0"/>
        </c:dLbls>
        <c:axId val="156142976"/>
        <c:axId val="156144768"/>
      </c:areaChart>
      <c:catAx>
        <c:axId val="156142976"/>
        <c:scaling>
          <c:orientation val="minMax"/>
        </c:scaling>
        <c:delete val="0"/>
        <c:axPos val="t"/>
        <c:numFmt formatCode="General" sourceLinked="1"/>
        <c:majorTickMark val="out"/>
        <c:minorTickMark val="none"/>
        <c:tickLblPos val="nextTo"/>
        <c:crossAx val="156144768"/>
        <c:crosses val="autoZero"/>
        <c:auto val="1"/>
        <c:lblAlgn val="ctr"/>
        <c:lblOffset val="100"/>
        <c:noMultiLvlLbl val="0"/>
      </c:catAx>
      <c:valAx>
        <c:axId val="156144768"/>
        <c:scaling>
          <c:orientation val="maxMin"/>
        </c:scaling>
        <c:delete val="0"/>
        <c:axPos val="l"/>
        <c:majorGridlines/>
        <c:title>
          <c:tx>
            <c:rich>
              <a:bodyPr rot="-5400000" vert="horz"/>
              <a:lstStyle/>
              <a:p>
                <a:pPr>
                  <a:defRPr/>
                </a:pPr>
                <a:r>
                  <a:rPr lang="en-US"/>
                  <a:t>Depth in feet</a:t>
                </a:r>
              </a:p>
            </c:rich>
          </c:tx>
          <c:overlay val="0"/>
        </c:title>
        <c:numFmt formatCode="0" sourceLinked="0"/>
        <c:majorTickMark val="out"/>
        <c:minorTickMark val="none"/>
        <c:tickLblPos val="nextTo"/>
        <c:crossAx val="156142976"/>
        <c:crosses val="autoZero"/>
        <c:crossBetween val="midCat"/>
      </c:valAx>
    </c:plotArea>
    <c:legend>
      <c:legendPos val="r"/>
      <c:overlay val="0"/>
    </c:legend>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44"/>
    </mc:Choice>
    <mc:Fallback>
      <c:style val="44"/>
    </mc:Fallback>
  </mc:AlternateContent>
  <c:chart>
    <c:title>
      <c:tx>
        <c:rich>
          <a:bodyPr/>
          <a:lstStyle/>
          <a:p>
            <a:pPr>
              <a:defRPr/>
            </a:pPr>
            <a:r>
              <a:rPr lang="en-US">
                <a:solidFill>
                  <a:schemeClr val="accent3">
                    <a:lumMod val="50000"/>
                  </a:schemeClr>
                </a:solidFill>
              </a:rPr>
              <a:t>Skin Depth (</a:t>
            </a:r>
            <a:r>
              <a:rPr lang="en-US">
                <a:solidFill>
                  <a:schemeClr val="accent3">
                    <a:lumMod val="50000"/>
                  </a:schemeClr>
                </a:solidFill>
                <a:latin typeface="Symbol" pitchFamily="18" charset="2"/>
              </a:rPr>
              <a:t>d</a:t>
            </a:r>
            <a:r>
              <a:rPr lang="en-US">
                <a:solidFill>
                  <a:schemeClr val="accent3">
                    <a:lumMod val="50000"/>
                  </a:schemeClr>
                </a:solidFill>
              </a:rPr>
              <a:t>), </a:t>
            </a:r>
            <a:r>
              <a:rPr lang="en-US">
                <a:solidFill>
                  <a:srgbClr val="C00000"/>
                </a:solidFill>
              </a:rPr>
              <a:t>SQRT </a:t>
            </a:r>
            <a:r>
              <a:rPr lang="en-US" sz="1800" b="1" i="0" u="none" strike="noStrike" baseline="0">
                <a:solidFill>
                  <a:srgbClr val="C00000"/>
                </a:solidFill>
                <a:latin typeface="Symbol" pitchFamily="18" charset="2"/>
              </a:rPr>
              <a:t>d</a:t>
            </a:r>
            <a:r>
              <a:rPr lang="en-US">
                <a:solidFill>
                  <a:srgbClr val="C00000"/>
                </a:solidFill>
              </a:rPr>
              <a:t>, </a:t>
            </a:r>
            <a:br>
              <a:rPr lang="en-US"/>
            </a:br>
            <a:r>
              <a:rPr lang="en-US">
                <a:solidFill>
                  <a:schemeClr val="tx1"/>
                </a:solidFill>
              </a:rPr>
              <a:t>and</a:t>
            </a:r>
            <a:r>
              <a:rPr lang="en-US"/>
              <a:t> </a:t>
            </a:r>
            <a:r>
              <a:rPr lang="en-US">
                <a:solidFill>
                  <a:srgbClr val="7030A0"/>
                </a:solidFill>
              </a:rPr>
              <a:t>Fractional </a:t>
            </a:r>
            <a:r>
              <a:rPr lang="en-US">
                <a:solidFill>
                  <a:srgbClr val="7030A0"/>
                </a:solidFill>
                <a:latin typeface="Symbol" pitchFamily="18" charset="2"/>
              </a:rPr>
              <a:t>d</a:t>
            </a:r>
            <a:br>
              <a:rPr lang="en-US"/>
            </a:br>
            <a:r>
              <a:rPr lang="en-US">
                <a:solidFill>
                  <a:schemeClr val="tx1"/>
                </a:solidFill>
              </a:rPr>
              <a:t>for fixed</a:t>
            </a:r>
            <a:r>
              <a:rPr lang="en-US" baseline="0">
                <a:solidFill>
                  <a:schemeClr val="tx1"/>
                </a:solidFill>
              </a:rPr>
              <a:t> EC</a:t>
            </a:r>
            <a:endParaRPr lang="en-US">
              <a:solidFill>
                <a:schemeClr val="tx1"/>
              </a:solidFill>
            </a:endParaRPr>
          </a:p>
        </c:rich>
      </c:tx>
      <c:layout>
        <c:manualLayout>
          <c:xMode val="edge"/>
          <c:yMode val="edge"/>
          <c:x val="0.35579155730533685"/>
          <c:y val="0.48434604505998252"/>
        </c:manualLayout>
      </c:layout>
      <c:overlay val="1"/>
      <c:spPr>
        <a:solidFill>
          <a:schemeClr val="bg1"/>
        </a:solidFill>
      </c:spPr>
    </c:title>
    <c:autoTitleDeleted val="0"/>
    <c:plotArea>
      <c:layout>
        <c:manualLayout>
          <c:layoutTarget val="inner"/>
          <c:xMode val="edge"/>
          <c:yMode val="edge"/>
          <c:x val="0.11254574724576191"/>
          <c:y val="0.2677891537322184"/>
          <c:w val="0.71904922606349853"/>
          <c:h val="0.66647374293403561"/>
        </c:manualLayout>
      </c:layout>
      <c:areaChart>
        <c:grouping val="standard"/>
        <c:varyColors val="0"/>
        <c:ser>
          <c:idx val="0"/>
          <c:order val="0"/>
          <c:tx>
            <c:strRef>
              <c:f>'LOW-f skinD and DOI-m2ft'!$B$11</c:f>
              <c:strCache>
                <c:ptCount val="1"/>
                <c:pt idx="0">
                  <c:v>40</c:v>
                </c:pt>
              </c:strCache>
            </c:strRef>
          </c:tx>
          <c:spPr>
            <a:solidFill>
              <a:srgbClr val="33CC33"/>
            </a:solidFill>
          </c:spPr>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DOI-m2ft'!$F$11:$L$11</c:f>
              <c:numCache>
                <c:formatCode>0.00</c:formatCode>
                <c:ptCount val="7"/>
                <c:pt idx="0">
                  <c:v>211.08182206821448</c:v>
                </c:pt>
                <c:pt idx="1">
                  <c:v>131.70439709311285</c:v>
                </c:pt>
                <c:pt idx="2">
                  <c:v>87.031264803508108</c:v>
                </c:pt>
                <c:pt idx="3">
                  <c:v>70.825038849351529</c:v>
                </c:pt>
                <c:pt idx="4">
                  <c:v>54.35916193552157</c:v>
                </c:pt>
                <c:pt idx="5">
                  <c:v>45.429950429139815</c:v>
                </c:pt>
                <c:pt idx="6">
                  <c:v>37.697425408374421</c:v>
                </c:pt>
              </c:numCache>
            </c:numRef>
          </c:val>
          <c:extLst>
            <c:ext xmlns:c16="http://schemas.microsoft.com/office/drawing/2014/chart" uri="{C3380CC4-5D6E-409C-BE32-E72D297353CC}">
              <c16:uniqueId val="{00000000-BF41-4625-84CF-0D3129D52378}"/>
            </c:ext>
          </c:extLst>
        </c:ser>
        <c:ser>
          <c:idx val="1"/>
          <c:order val="1"/>
          <c:tx>
            <c:strRef>
              <c:f>'LOW-f skinD and DOI-m2ft'!$B$11</c:f>
              <c:strCache>
                <c:ptCount val="1"/>
                <c:pt idx="0">
                  <c:v>40</c:v>
                </c:pt>
              </c:strCache>
            </c:strRef>
          </c:tx>
          <c:spPr>
            <a:solidFill>
              <a:srgbClr val="FF0000"/>
            </a:solidFill>
          </c:spPr>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DOI-m2ft'!$F$18:$L$18</c:f>
              <c:numCache>
                <c:formatCode>0.00</c:formatCode>
                <c:ptCount val="7"/>
                <c:pt idx="0">
                  <c:v>26.316524432489405</c:v>
                </c:pt>
                <c:pt idx="1">
                  <c:v>20.787547398923792</c:v>
                </c:pt>
                <c:pt idx="2">
                  <c:v>16.898212326169595</c:v>
                </c:pt>
                <c:pt idx="3">
                  <c:v>15.243915260349697</c:v>
                </c:pt>
                <c:pt idx="4">
                  <c:v>13.354864668368837</c:v>
                </c:pt>
                <c:pt idx="5">
                  <c:v>12.208835626627453</c:v>
                </c:pt>
                <c:pt idx="6">
                  <c:v>11.121387178085136</c:v>
                </c:pt>
              </c:numCache>
            </c:numRef>
          </c:val>
          <c:extLst>
            <c:ext xmlns:c16="http://schemas.microsoft.com/office/drawing/2014/chart" uri="{C3380CC4-5D6E-409C-BE32-E72D297353CC}">
              <c16:uniqueId val="{00000001-BF41-4625-84CF-0D3129D52378}"/>
            </c:ext>
          </c:extLst>
        </c:ser>
        <c:ser>
          <c:idx val="2"/>
          <c:order val="2"/>
          <c:tx>
            <c:strRef>
              <c:f>'LOW-f skinD and DOI-m2ft'!$B$11</c:f>
              <c:strCache>
                <c:ptCount val="1"/>
                <c:pt idx="0">
                  <c:v>40</c:v>
                </c:pt>
              </c:strCache>
            </c:strRef>
          </c:tx>
          <c:spPr>
            <a:solidFill>
              <a:srgbClr val="7030A0"/>
            </a:solidFill>
          </c:spPr>
          <c:cat>
            <c:numRef>
              <c:f>'LOW-f skinD and DOI-m2ft'!$F$9:$L$9</c:f>
              <c:numCache>
                <c:formatCode>General</c:formatCode>
                <c:ptCount val="7"/>
                <c:pt idx="0">
                  <c:v>1530</c:v>
                </c:pt>
                <c:pt idx="1">
                  <c:v>3930</c:v>
                </c:pt>
                <c:pt idx="2">
                  <c:v>9000</c:v>
                </c:pt>
                <c:pt idx="3">
                  <c:v>13590</c:v>
                </c:pt>
                <c:pt idx="4">
                  <c:v>23070</c:v>
                </c:pt>
                <c:pt idx="5">
                  <c:v>33030</c:v>
                </c:pt>
                <c:pt idx="6">
                  <c:v>47970</c:v>
                </c:pt>
              </c:numCache>
            </c:numRef>
          </c:cat>
          <c:val>
            <c:numRef>
              <c:f>'LOW-f skinD and DOI-m2ft'!$F$25:$L$25</c:f>
              <c:numCache>
                <c:formatCode>0.00</c:formatCode>
                <c:ptCount val="7"/>
                <c:pt idx="0">
                  <c:v>27.440636868867884</c:v>
                </c:pt>
                <c:pt idx="1">
                  <c:v>17.121571622104671</c:v>
                </c:pt>
                <c:pt idx="2">
                  <c:v>11.314064424456056</c:v>
                </c:pt>
                <c:pt idx="3">
                  <c:v>9.2072550504156982</c:v>
                </c:pt>
                <c:pt idx="4">
                  <c:v>7.066691051617803</c:v>
                </c:pt>
                <c:pt idx="5">
                  <c:v>5.9058935557881762</c:v>
                </c:pt>
                <c:pt idx="6">
                  <c:v>4.9006653030886751</c:v>
                </c:pt>
              </c:numCache>
            </c:numRef>
          </c:val>
          <c:extLst>
            <c:ext xmlns:c16="http://schemas.microsoft.com/office/drawing/2014/chart" uri="{C3380CC4-5D6E-409C-BE32-E72D297353CC}">
              <c16:uniqueId val="{00000002-BF41-4625-84CF-0D3129D52378}"/>
            </c:ext>
          </c:extLst>
        </c:ser>
        <c:dLbls>
          <c:showLegendKey val="0"/>
          <c:showVal val="0"/>
          <c:showCatName val="0"/>
          <c:showSerName val="0"/>
          <c:showPercent val="0"/>
          <c:showBubbleSize val="0"/>
        </c:dLbls>
        <c:axId val="156191744"/>
        <c:axId val="156230400"/>
      </c:areaChart>
      <c:catAx>
        <c:axId val="156191744"/>
        <c:scaling>
          <c:orientation val="minMax"/>
        </c:scaling>
        <c:delete val="0"/>
        <c:axPos val="t"/>
        <c:numFmt formatCode="General" sourceLinked="1"/>
        <c:majorTickMark val="out"/>
        <c:minorTickMark val="none"/>
        <c:tickLblPos val="nextTo"/>
        <c:crossAx val="156230400"/>
        <c:crosses val="autoZero"/>
        <c:auto val="1"/>
        <c:lblAlgn val="ctr"/>
        <c:lblOffset val="100"/>
        <c:noMultiLvlLbl val="0"/>
      </c:catAx>
      <c:valAx>
        <c:axId val="156230400"/>
        <c:scaling>
          <c:orientation val="maxMin"/>
        </c:scaling>
        <c:delete val="0"/>
        <c:axPos val="l"/>
        <c:majorGridlines/>
        <c:title>
          <c:tx>
            <c:rich>
              <a:bodyPr rot="-5400000" vert="horz"/>
              <a:lstStyle/>
              <a:p>
                <a:pPr>
                  <a:defRPr/>
                </a:pPr>
                <a:r>
                  <a:rPr lang="en-US"/>
                  <a:t>Depth in feet</a:t>
                </a:r>
              </a:p>
              <a:p>
                <a:pPr>
                  <a:defRPr/>
                </a:pPr>
                <a:endParaRPr lang="en-US"/>
              </a:p>
            </c:rich>
          </c:tx>
          <c:overlay val="0"/>
        </c:title>
        <c:numFmt formatCode="0" sourceLinked="0"/>
        <c:majorTickMark val="out"/>
        <c:minorTickMark val="none"/>
        <c:tickLblPos val="nextTo"/>
        <c:crossAx val="156191744"/>
        <c:crosses val="autoZero"/>
        <c:crossBetween val="midCat"/>
      </c:valAx>
    </c:plotArea>
    <c:legend>
      <c:legendPos val="r"/>
      <c:overlay val="0"/>
    </c:legend>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1</xdr:col>
      <xdr:colOff>99059</xdr:colOff>
      <xdr:row>1</xdr:row>
      <xdr:rowOff>76199</xdr:rowOff>
    </xdr:from>
    <xdr:to>
      <xdr:col>1</xdr:col>
      <xdr:colOff>6553200</xdr:colOff>
      <xdr:row>8</xdr:row>
      <xdr:rowOff>76199</xdr:rowOff>
    </xdr:to>
    <xdr:sp macro="" textlink="">
      <xdr:nvSpPr>
        <xdr:cNvPr id="2" name="TextBox 1">
          <a:extLst>
            <a:ext uri="{FF2B5EF4-FFF2-40B4-BE49-F238E27FC236}">
              <a16:creationId xmlns:a16="http://schemas.microsoft.com/office/drawing/2014/main" id="{59DFB039-C3A3-4FFF-AC8B-C72A11EE7FEC}"/>
            </a:ext>
          </a:extLst>
        </xdr:cNvPr>
        <xdr:cNvSpPr txBox="1"/>
      </xdr:nvSpPr>
      <xdr:spPr>
        <a:xfrm>
          <a:off x="232409" y="200024"/>
          <a:ext cx="6454141" cy="6600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n-US" sz="1100"/>
            <a:t> This</a:t>
          </a:r>
          <a:r>
            <a:rPr lang="en-US" sz="1100" baseline="0"/>
            <a:t> spreadsheet is for instructional purposes.  It is used to estimate the skin depth and the depth of investigation (DOI) with frequency domain electromagnetic tools (FDEM).   This should not be used in place of a formal forward modeling process or a formal DOI analysis. It is intended to teach  concepts and visualize the impact of changing the conductivity and/or the frequency, and to make a "back of the envelope" calculation.  </a:t>
          </a:r>
        </a:p>
        <a:p>
          <a:pPr marL="0" marR="0" lvl="0" indent="0" defTabSz="914400" rtl="0" eaLnBrk="1" fontAlgn="auto" latinLnBrk="0" hangingPunct="1">
            <a:lnSpc>
              <a:spcPct val="100000"/>
            </a:lnSpc>
            <a:spcBef>
              <a:spcPts val="0"/>
            </a:spcBef>
            <a:spcAft>
              <a:spcPts val="0"/>
            </a:spcAft>
            <a:buClrTx/>
            <a:buSzTx/>
            <a:buFontTx/>
            <a:buNone/>
            <a:tabLst/>
            <a:defRPr/>
          </a:pPr>
          <a:r>
            <a:rPr lang="en-US" sz="1100" baseline="0"/>
            <a:t>This utility uses a GEM2 FDEM tool as an example acquistion tool for instructional purposes only and is not an endorsement of this product.  The relationship between frequency, conductivity or resistivity of the medium are the same regardless of the tool used.  The other cocept is that the EM field penetrates the earth to what is referred to as the "skin depth";  however we are typically only able to resolve with any sensitivity to the DOI.  An estimate of the DOI can be made either using the square root of the skin depth or some fraction, which you are able to change.  This fraction is often &lt;20% (.2)  I often use .1 -.15 to explore the liklihood of seeing to a targeted depth.  The plots to the right show the skin depth, and the expected DOIs for both calculations, for the range of frequencies shown, for each earth conductivity (low, medium, and high).  Then for the medium conductivity range another plot shows the comparison of the skin depth, and estimated DOI's for the range of frequencies. </a:t>
          </a:r>
        </a:p>
        <a:p>
          <a:pPr lvl="1"/>
          <a:r>
            <a:rPr lang="en-US" sz="1100" baseline="0"/>
            <a:t>In the entry sheets: </a:t>
          </a:r>
          <a:br>
            <a:rPr lang="en-US" sz="1100" baseline="0"/>
          </a:br>
          <a:r>
            <a:rPr lang="en-US" sz="1100" baseline="0"/>
            <a:t>All cells that are shaded yellow, with red text, such as cell </a:t>
          </a:r>
          <a:r>
            <a:rPr lang="en-US" sz="1100" baseline="0">
              <a:solidFill>
                <a:srgbClr val="C00000"/>
              </a:solidFill>
            </a:rPr>
            <a:t> </a:t>
          </a:r>
          <a:r>
            <a:rPr lang="en-US" sz="1100" b="1" baseline="0">
              <a:solidFill>
                <a:srgbClr val="C00000"/>
              </a:solidFill>
            </a:rPr>
            <a:t>D6</a:t>
          </a:r>
          <a:r>
            <a:rPr lang="en-US" sz="1100" baseline="0">
              <a:solidFill>
                <a:srgbClr val="C00000"/>
              </a:solidFill>
            </a:rPr>
            <a:t> </a:t>
          </a:r>
          <a:r>
            <a:rPr lang="en-US" sz="1100" baseline="0"/>
            <a:t>in worksheet </a:t>
          </a:r>
          <a:br>
            <a:rPr lang="en-US" sz="1100" baseline="0"/>
          </a:br>
          <a:r>
            <a:rPr lang="en-US" sz="1100" baseline="0"/>
            <a:t>[LoF_Est SkinD and DOI-Metric] are cells where you enter a value. The "office assistant" will prompt you with what each entry is looking for.  </a:t>
          </a:r>
        </a:p>
        <a:p>
          <a:pPr lvl="1"/>
          <a:endParaRPr lang="en-US" sz="1100" baseline="0"/>
        </a:p>
        <a:p>
          <a:pPr lvl="1"/>
          <a:r>
            <a:rPr lang="en-US" sz="1100" baseline="0"/>
            <a:t>All cells that have blue text (for example </a:t>
          </a:r>
          <a:r>
            <a:rPr lang="en-US" sz="1100" b="1" baseline="0">
              <a:solidFill>
                <a:srgbClr val="0033CC"/>
              </a:solidFill>
            </a:rPr>
            <a:t>B6</a:t>
          </a:r>
          <a:r>
            <a:rPr lang="en-US" sz="1100" baseline="0"/>
            <a:t> in </a:t>
          </a:r>
          <a:r>
            <a:rPr lang="en-US" sz="1100" baseline="0">
              <a:solidFill>
                <a:schemeClr val="dk1"/>
              </a:solidFill>
              <a:effectLst/>
              <a:latin typeface="+mn-lt"/>
              <a:ea typeface="+mn-ea"/>
              <a:cs typeface="+mn-cs"/>
            </a:rPr>
            <a:t>[LoF_Est SkinD and DOI-Metric]</a:t>
          </a:r>
          <a:r>
            <a:rPr lang="en-US" sz="1100" baseline="0"/>
            <a:t>)are computed values. And the office assistant will provide a warning/request not to change the result. </a:t>
          </a:r>
        </a:p>
        <a:p>
          <a:pPr lvl="1"/>
          <a:endParaRPr lang="en-US" sz="1100" baseline="0"/>
        </a:p>
        <a:p>
          <a:r>
            <a:rPr lang="en-US" sz="1100" baseline="0"/>
            <a:t>There are four worksheets in addition to this Introduction sheet.  Each is described below:</a:t>
          </a:r>
        </a:p>
        <a:p>
          <a:r>
            <a:rPr lang="en-US" sz="1100" b="1" baseline="0">
              <a:solidFill>
                <a:schemeClr val="dk1"/>
              </a:solidFill>
              <a:effectLst/>
              <a:latin typeface="+mn-lt"/>
              <a:ea typeface="+mn-ea"/>
              <a:cs typeface="+mn-cs"/>
            </a:rPr>
            <a:t>[LoF_Est SkinD and DOI-Metric] </a:t>
          </a:r>
          <a:r>
            <a:rPr lang="en-US" sz="1100" baseline="0">
              <a:solidFill>
                <a:schemeClr val="dk1"/>
              </a:solidFill>
              <a:effectLst/>
              <a:latin typeface="+mn-lt"/>
              <a:ea typeface="+mn-ea"/>
              <a:cs typeface="+mn-cs"/>
            </a:rPr>
            <a:t>- is used to explore the expected skin depth and estimated depth of penetration.  This uses a suite of relatively lower frequency ranges.</a:t>
          </a:r>
        </a:p>
        <a:p>
          <a:endParaRPr lang="en-US"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[HiF Est SkinD and DOI-M] </a:t>
          </a:r>
          <a:r>
            <a:rPr lang="en-US" sz="1100" baseline="0">
              <a:solidFill>
                <a:schemeClr val="dk1"/>
              </a:solidFill>
              <a:effectLst/>
              <a:latin typeface="+mn-lt"/>
              <a:ea typeface="+mn-ea"/>
              <a:cs typeface="+mn-cs"/>
            </a:rPr>
            <a:t>- is also  used to explore the expected skin depth and estimated depth of penetration.  This uses a suite of relatively higher frequency ranges.</a:t>
          </a:r>
          <a:endParaRPr lang="en-US">
            <a:effectLst/>
          </a:endParaRP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[GEM2-Nomigraph] </a:t>
          </a:r>
          <a:r>
            <a:rPr lang="en-US" sz="1100" baseline="0">
              <a:solidFill>
                <a:schemeClr val="dk1"/>
              </a:solidFill>
              <a:effectLst/>
              <a:latin typeface="+mn-lt"/>
              <a:ea typeface="+mn-ea"/>
              <a:cs typeface="+mn-cs"/>
            </a:rPr>
            <a:t>- shows a Nomigraph that displays this information.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[LOW-f skinD and DOI-m2ft] </a:t>
          </a:r>
          <a:r>
            <a:rPr lang="en-US" sz="1100" baseline="0">
              <a:solidFill>
                <a:schemeClr val="dk1"/>
              </a:solidFill>
              <a:effectLst/>
              <a:latin typeface="+mn-lt"/>
              <a:ea typeface="+mn-ea"/>
              <a:cs typeface="+mn-cs"/>
            </a:rPr>
            <a:t>- shows the results of the [</a:t>
          </a:r>
          <a:r>
            <a:rPr lang="en-US" sz="1100" b="0" baseline="0">
              <a:solidFill>
                <a:schemeClr val="dk1"/>
              </a:solidFill>
              <a:effectLst/>
              <a:latin typeface="+mn-lt"/>
              <a:ea typeface="+mn-ea"/>
              <a:cs typeface="+mn-cs"/>
            </a:rPr>
            <a:t>LoF_Est SkinD and DOI-Metric] </a:t>
          </a:r>
          <a:r>
            <a:rPr lang="en-US" sz="1100" baseline="0">
              <a:solidFill>
                <a:schemeClr val="dk1"/>
              </a:solidFill>
              <a:effectLst/>
              <a:latin typeface="+mn-lt"/>
              <a:ea typeface="+mn-ea"/>
              <a:cs typeface="+mn-cs"/>
            </a:rPr>
            <a:t>spreadsheet in feet.  These are all calculated values, so please do not change. </a:t>
          </a:r>
        </a:p>
        <a:p>
          <a:endParaRPr lang="en-US" sz="1100" baseline="0">
            <a:solidFill>
              <a:schemeClr val="dk1"/>
            </a:solidFill>
            <a:effectLst/>
            <a:latin typeface="+mn-lt"/>
            <a:ea typeface="+mn-ea"/>
            <a:cs typeface="+mn-cs"/>
          </a:endParaRPr>
        </a:p>
        <a:p>
          <a:r>
            <a:rPr lang="en-US" sz="1100" i="1">
              <a:solidFill>
                <a:schemeClr val="dk1"/>
              </a:solidFill>
              <a:effectLst/>
              <a:latin typeface="+mn-lt"/>
              <a:ea typeface="+mn-ea"/>
              <a:cs typeface="+mn-cs"/>
            </a:rPr>
            <a:t>Any use of trade, firm, or product names is for descriptive purposes only</a:t>
          </a:r>
          <a:r>
            <a:rPr lang="en-US" sz="1100" i="1" baseline="0">
              <a:solidFill>
                <a:schemeClr val="dk1"/>
              </a:solidFill>
              <a:effectLst/>
              <a:latin typeface="+mn-lt"/>
              <a:ea typeface="+mn-ea"/>
              <a:cs typeface="+mn-cs"/>
            </a:rPr>
            <a:t> </a:t>
          </a:r>
          <a:r>
            <a:rPr lang="en-US" sz="1100" i="1">
              <a:solidFill>
                <a:schemeClr val="dk1"/>
              </a:solidFill>
              <a:effectLst/>
              <a:latin typeface="+mn-lt"/>
              <a:ea typeface="+mn-ea"/>
              <a:cs typeface="+mn-cs"/>
            </a:rPr>
            <a:t>and does not imply endorsement by the U.S. Government.</a:t>
          </a:r>
        </a:p>
        <a:p>
          <a:endParaRPr lang="en-US" sz="1100" i="1">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19</xdr:col>
      <xdr:colOff>287693</xdr:colOff>
      <xdr:row>6</xdr:row>
      <xdr:rowOff>163288</xdr:rowOff>
    </xdr:from>
    <xdr:to>
      <xdr:col>27</xdr:col>
      <xdr:colOff>303244</xdr:colOff>
      <xdr:row>12</xdr:row>
      <xdr:rowOff>1</xdr:rowOff>
    </xdr:to>
    <xdr:graphicFrame macro="">
      <xdr:nvGraphicFramePr>
        <xdr:cNvPr id="2" name="Chart 1">
          <a:extLst>
            <a:ext uri="{FF2B5EF4-FFF2-40B4-BE49-F238E27FC236}">
              <a16:creationId xmlns:a16="http://schemas.microsoft.com/office/drawing/2014/main" id="{00000000-0008-0000-0000-000002000000}"/>
            </a:ext>
            <a:ext uri="{C183D7F6-B498-43B3-948B-1728B52AA6E4}">
              <adec:decorative xmlns:adec="http://schemas.microsoft.com/office/drawing/2017/decorative" val="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264367</xdr:colOff>
      <xdr:row>12</xdr:row>
      <xdr:rowOff>139959</xdr:rowOff>
    </xdr:from>
    <xdr:to>
      <xdr:col>27</xdr:col>
      <xdr:colOff>279918</xdr:colOff>
      <xdr:row>19</xdr:row>
      <xdr:rowOff>101081</xdr:rowOff>
    </xdr:to>
    <xdr:graphicFrame macro="">
      <xdr:nvGraphicFramePr>
        <xdr:cNvPr id="3" name="Chart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248816</xdr:colOff>
      <xdr:row>20</xdr:row>
      <xdr:rowOff>23326</xdr:rowOff>
    </xdr:from>
    <xdr:to>
      <xdr:col>27</xdr:col>
      <xdr:colOff>264367</xdr:colOff>
      <xdr:row>26</xdr:row>
      <xdr:rowOff>155510</xdr:rowOff>
    </xdr:to>
    <xdr:graphicFrame macro="">
      <xdr:nvGraphicFramePr>
        <xdr:cNvPr id="4" name="Chart 3">
          <a:extLst>
            <a:ext uri="{FF2B5EF4-FFF2-40B4-BE49-F238E27FC236}">
              <a16:creationId xmlns:a16="http://schemas.microsoft.com/office/drawing/2014/main" id="{00000000-0008-0000-0000-000004000000}"/>
            </a:ext>
            <a:ext uri="{C183D7F6-B498-43B3-948B-1728B52AA6E4}">
              <adec:decorative xmlns:adec="http://schemas.microsoft.com/office/drawing/2017/decorative" val="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28</xdr:col>
      <xdr:colOff>10379</xdr:colOff>
      <xdr:row>10</xdr:row>
      <xdr:rowOff>126685</xdr:rowOff>
    </xdr:from>
    <xdr:to>
      <xdr:col>33</xdr:col>
      <xdr:colOff>3874</xdr:colOff>
      <xdr:row>26</xdr:row>
      <xdr:rowOff>147135</xdr:rowOff>
    </xdr:to>
    <xdr:graphicFrame macro="">
      <xdr:nvGraphicFramePr>
        <xdr:cNvPr id="5" name="Chart 4">
          <a:extLst>
            <a:ext uri="{FF2B5EF4-FFF2-40B4-BE49-F238E27FC236}">
              <a16:creationId xmlns:a16="http://schemas.microsoft.com/office/drawing/2014/main" id="{00000000-0008-0000-0000-000005000000}"/>
            </a:ext>
            <a:ext uri="{C183D7F6-B498-43B3-948B-1728B52AA6E4}">
              <adec:decorative xmlns:adec="http://schemas.microsoft.com/office/drawing/2017/decorative" val="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31</xdr:col>
      <xdr:colOff>804457</xdr:colOff>
      <xdr:row>11</xdr:row>
      <xdr:rowOff>224978</xdr:rowOff>
    </xdr:from>
    <xdr:ext cx="629339" cy="436786"/>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17044582" y="2737197"/>
          <a:ext cx="629339"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lang="en-US" sz="1100" b="1">
              <a:solidFill>
                <a:schemeClr val="bg1"/>
              </a:solidFill>
            </a:rPr>
            <a:t>EC </a:t>
          </a:r>
          <a:br>
            <a:rPr lang="en-US" sz="1100" b="1">
              <a:solidFill>
                <a:schemeClr val="bg1"/>
              </a:solidFill>
            </a:rPr>
          </a:br>
          <a:r>
            <a:rPr lang="en-US" sz="1100" b="1">
              <a:solidFill>
                <a:schemeClr val="bg1"/>
              </a:solidFill>
            </a:rPr>
            <a:t>(mS/m)</a:t>
          </a:r>
        </a:p>
      </xdr:txBody>
    </xdr:sp>
    <xdr:clientData/>
  </xdr:oneCellAnchor>
  <xdr:oneCellAnchor>
    <xdr:from>
      <xdr:col>29</xdr:col>
      <xdr:colOff>1821656</xdr:colOff>
      <xdr:row>10</xdr:row>
      <xdr:rowOff>135892</xdr:rowOff>
    </xdr:from>
    <xdr:ext cx="128394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14227969" y="2421892"/>
          <a:ext cx="128394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lang="en-US" sz="1100" b="1">
              <a:solidFill>
                <a:schemeClr val="bg1"/>
              </a:solidFill>
            </a:rPr>
            <a:t>Frequency in Hertz</a:t>
          </a:r>
        </a:p>
      </xdr:txBody>
    </xdr:sp>
    <xdr:clientData/>
  </xdr:oneCellAnchor>
  <xdr:oneCellAnchor>
    <xdr:from>
      <xdr:col>26</xdr:col>
      <xdr:colOff>309563</xdr:colOff>
      <xdr:row>6</xdr:row>
      <xdr:rowOff>273844</xdr:rowOff>
    </xdr:from>
    <xdr:ext cx="529312" cy="264560"/>
    <xdr:sp macro="" textlink="">
      <xdr:nvSpPr>
        <xdr:cNvPr id="8" name="TextBox 7">
          <a:extLst>
            <a:ext uri="{FF2B5EF4-FFF2-40B4-BE49-F238E27FC236}">
              <a16:creationId xmlns:a16="http://schemas.microsoft.com/office/drawing/2014/main" id="{00000000-0008-0000-0000-000008000000}"/>
            </a:ext>
          </a:extLst>
        </xdr:cNvPr>
        <xdr:cNvSpPr txBox="1"/>
      </xdr:nvSpPr>
      <xdr:spPr>
        <a:xfrm>
          <a:off x="11168063" y="1428750"/>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oneCellAnchor>
    <xdr:from>
      <xdr:col>26</xdr:col>
      <xdr:colOff>319091</xdr:colOff>
      <xdr:row>13</xdr:row>
      <xdr:rowOff>57121</xdr:rowOff>
    </xdr:from>
    <xdr:ext cx="529312" cy="264560"/>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1177591" y="2962246"/>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oneCellAnchor>
    <xdr:from>
      <xdr:col>26</xdr:col>
      <xdr:colOff>328619</xdr:colOff>
      <xdr:row>20</xdr:row>
      <xdr:rowOff>138055</xdr:rowOff>
    </xdr:from>
    <xdr:ext cx="529312" cy="264560"/>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11187119" y="4471930"/>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twoCellAnchor>
    <xdr:from>
      <xdr:col>27</xdr:col>
      <xdr:colOff>499403</xdr:colOff>
      <xdr:row>1</xdr:row>
      <xdr:rowOff>100232</xdr:rowOff>
    </xdr:from>
    <xdr:to>
      <xdr:col>33</xdr:col>
      <xdr:colOff>317500</xdr:colOff>
      <xdr:row>6</xdr:row>
      <xdr:rowOff>271037</xdr:rowOff>
    </xdr:to>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12045562" y="262854"/>
          <a:ext cx="6113889" cy="1185256"/>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aseline="0">
              <a:solidFill>
                <a:schemeClr val="dk1"/>
              </a:solidFill>
              <a:effectLst/>
              <a:latin typeface="+mn-lt"/>
              <a:ea typeface="+mn-ea"/>
              <a:cs typeface="+mn-cs"/>
            </a:rPr>
            <a:t>This utility shows:</a:t>
          </a:r>
          <a:endParaRPr lang="en-US">
            <a:effectLst/>
          </a:endParaRPr>
        </a:p>
        <a:p>
          <a:r>
            <a:rPr lang="en-US" sz="1100" baseline="0">
              <a:solidFill>
                <a:schemeClr val="dk1"/>
              </a:solidFill>
              <a:effectLst/>
              <a:latin typeface="+mn-lt"/>
              <a:ea typeface="+mn-ea"/>
              <a:cs typeface="+mn-cs"/>
            </a:rPr>
            <a:t>the effect of changing the conductivity of the earth, </a:t>
          </a:r>
          <a:endParaRPr lang="en-US">
            <a:effectLst/>
          </a:endParaRPr>
        </a:p>
        <a:p>
          <a:r>
            <a:rPr lang="en-US" sz="1100" baseline="0">
              <a:solidFill>
                <a:schemeClr val="dk1"/>
              </a:solidFill>
              <a:effectLst/>
              <a:latin typeface="+mn-lt"/>
              <a:ea typeface="+mn-ea"/>
              <a:cs typeface="+mn-cs"/>
            </a:rPr>
            <a:t>the effect of different frequencies on depth of EM penetration, and </a:t>
          </a:r>
          <a:endParaRPr lang="en-US">
            <a:effectLst/>
          </a:endParaRPr>
        </a:p>
        <a:p>
          <a:r>
            <a:rPr lang="en-US" sz="1100" baseline="0">
              <a:solidFill>
                <a:schemeClr val="dk1"/>
              </a:solidFill>
              <a:effectLst/>
              <a:latin typeface="+mn-lt"/>
              <a:ea typeface="+mn-ea"/>
              <a:cs typeface="+mn-cs"/>
            </a:rPr>
            <a:t>the difference between skin depth and an estimated depth of investigation.  </a:t>
          </a:r>
          <a:endParaRPr lang="en-US">
            <a:effectLst/>
          </a:endParaRPr>
        </a:p>
        <a:p>
          <a:r>
            <a:rPr lang="en-US" sz="1100" baseline="0">
              <a:solidFill>
                <a:schemeClr val="dk1"/>
              </a:solidFill>
              <a:effectLst/>
              <a:latin typeface="+mn-lt"/>
              <a:ea typeface="+mn-ea"/>
              <a:cs typeface="+mn-cs"/>
            </a:rPr>
            <a:t>For actual DOI values, you need to invert your data and do a depth of investigation analysis. This is only an estimate. </a:t>
          </a:r>
          <a:endParaRPr lang="en-US">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287693</xdr:colOff>
      <xdr:row>6</xdr:row>
      <xdr:rowOff>163288</xdr:rowOff>
    </xdr:from>
    <xdr:to>
      <xdr:col>27</xdr:col>
      <xdr:colOff>303244</xdr:colOff>
      <xdr:row>12</xdr:row>
      <xdr:rowOff>1</xdr:rowOff>
    </xdr:to>
    <xdr:graphicFrame macro="">
      <xdr:nvGraphicFramePr>
        <xdr:cNvPr id="2" name="Chart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264367</xdr:colOff>
      <xdr:row>12</xdr:row>
      <xdr:rowOff>139959</xdr:rowOff>
    </xdr:from>
    <xdr:to>
      <xdr:col>27</xdr:col>
      <xdr:colOff>279918</xdr:colOff>
      <xdr:row>19</xdr:row>
      <xdr:rowOff>101081</xdr:rowOff>
    </xdr:to>
    <xdr:graphicFrame macro="">
      <xdr:nvGraphicFramePr>
        <xdr:cNvPr id="3" name="Chart 2">
          <a:extLst>
            <a:ext uri="{FF2B5EF4-FFF2-40B4-BE49-F238E27FC236}">
              <a16:creationId xmlns:a16="http://schemas.microsoft.com/office/drawing/2014/main" id="{00000000-0008-0000-0100-000003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248816</xdr:colOff>
      <xdr:row>20</xdr:row>
      <xdr:rowOff>23326</xdr:rowOff>
    </xdr:from>
    <xdr:to>
      <xdr:col>27</xdr:col>
      <xdr:colOff>264367</xdr:colOff>
      <xdr:row>26</xdr:row>
      <xdr:rowOff>155510</xdr:rowOff>
    </xdr:to>
    <xdr:graphicFrame macro="">
      <xdr:nvGraphicFramePr>
        <xdr:cNvPr id="4" name="Chart 3">
          <a:extLst>
            <a:ext uri="{FF2B5EF4-FFF2-40B4-BE49-F238E27FC236}">
              <a16:creationId xmlns:a16="http://schemas.microsoft.com/office/drawing/2014/main" id="{00000000-0008-0000-0100-000004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27</xdr:col>
      <xdr:colOff>607711</xdr:colOff>
      <xdr:row>10</xdr:row>
      <xdr:rowOff>109647</xdr:rowOff>
    </xdr:from>
    <xdr:to>
      <xdr:col>32</xdr:col>
      <xdr:colOff>601206</xdr:colOff>
      <xdr:row>26</xdr:row>
      <xdr:rowOff>116159</xdr:rowOff>
    </xdr:to>
    <xdr:graphicFrame macro="">
      <xdr:nvGraphicFramePr>
        <xdr:cNvPr id="5" name="Chart 4">
          <a:extLst>
            <a:ext uri="{FF2B5EF4-FFF2-40B4-BE49-F238E27FC236}">
              <a16:creationId xmlns:a16="http://schemas.microsoft.com/office/drawing/2014/main" id="{00000000-0008-0000-0100-000005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31</xdr:col>
      <xdr:colOff>804457</xdr:colOff>
      <xdr:row>11</xdr:row>
      <xdr:rowOff>224978</xdr:rowOff>
    </xdr:from>
    <xdr:ext cx="629339" cy="436786"/>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16825507" y="2749103"/>
          <a:ext cx="629339"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lang="en-US" sz="1100" b="1">
              <a:solidFill>
                <a:schemeClr val="bg1"/>
              </a:solidFill>
            </a:rPr>
            <a:t>EC </a:t>
          </a:r>
          <a:br>
            <a:rPr lang="en-US" sz="1100" b="1">
              <a:solidFill>
                <a:schemeClr val="bg1"/>
              </a:solidFill>
            </a:rPr>
          </a:br>
          <a:r>
            <a:rPr lang="en-US" sz="1100" b="1">
              <a:solidFill>
                <a:schemeClr val="bg1"/>
              </a:solidFill>
            </a:rPr>
            <a:t>(mS/m)</a:t>
          </a:r>
        </a:p>
      </xdr:txBody>
    </xdr:sp>
    <xdr:clientData/>
  </xdr:oneCellAnchor>
  <xdr:oneCellAnchor>
    <xdr:from>
      <xdr:col>29</xdr:col>
      <xdr:colOff>1821656</xdr:colOff>
      <xdr:row>10</xdr:row>
      <xdr:rowOff>135892</xdr:rowOff>
    </xdr:from>
    <xdr:ext cx="1283941" cy="264560"/>
    <xdr:sp macro="" textlink="">
      <xdr:nvSpPr>
        <xdr:cNvPr id="7" name="TextBox 6">
          <a:extLst>
            <a:ext uri="{FF2B5EF4-FFF2-40B4-BE49-F238E27FC236}">
              <a16:creationId xmlns:a16="http://schemas.microsoft.com/office/drawing/2014/main" id="{00000000-0008-0000-0100-000007000000}"/>
            </a:ext>
          </a:extLst>
        </xdr:cNvPr>
        <xdr:cNvSpPr txBox="1"/>
      </xdr:nvSpPr>
      <xdr:spPr>
        <a:xfrm>
          <a:off x="14147006" y="2431417"/>
          <a:ext cx="128394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lang="en-US" sz="1100" b="1">
              <a:solidFill>
                <a:schemeClr val="bg1"/>
              </a:solidFill>
            </a:rPr>
            <a:t>Frequency in Hertz</a:t>
          </a:r>
        </a:p>
      </xdr:txBody>
    </xdr:sp>
    <xdr:clientData/>
  </xdr:oneCellAnchor>
  <xdr:oneCellAnchor>
    <xdr:from>
      <xdr:col>26</xdr:col>
      <xdr:colOff>309563</xdr:colOff>
      <xdr:row>6</xdr:row>
      <xdr:rowOff>273844</xdr:rowOff>
    </xdr:from>
    <xdr:ext cx="529312" cy="264560"/>
    <xdr:sp macro="" textlink="">
      <xdr:nvSpPr>
        <xdr:cNvPr id="8" name="TextBox 7">
          <a:extLst>
            <a:ext uri="{FF2B5EF4-FFF2-40B4-BE49-F238E27FC236}">
              <a16:creationId xmlns:a16="http://schemas.microsoft.com/office/drawing/2014/main" id="{00000000-0008-0000-0100-000008000000}"/>
            </a:ext>
          </a:extLst>
        </xdr:cNvPr>
        <xdr:cNvSpPr txBox="1"/>
      </xdr:nvSpPr>
      <xdr:spPr>
        <a:xfrm>
          <a:off x="11082338" y="1435894"/>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oneCellAnchor>
    <xdr:from>
      <xdr:col>26</xdr:col>
      <xdr:colOff>319091</xdr:colOff>
      <xdr:row>13</xdr:row>
      <xdr:rowOff>57121</xdr:rowOff>
    </xdr:from>
    <xdr:ext cx="529312" cy="264560"/>
    <xdr:sp macro="" textlink="">
      <xdr:nvSpPr>
        <xdr:cNvPr id="9" name="TextBox 8">
          <a:extLst>
            <a:ext uri="{FF2B5EF4-FFF2-40B4-BE49-F238E27FC236}">
              <a16:creationId xmlns:a16="http://schemas.microsoft.com/office/drawing/2014/main" id="{00000000-0008-0000-0100-000009000000}"/>
            </a:ext>
          </a:extLst>
        </xdr:cNvPr>
        <xdr:cNvSpPr txBox="1"/>
      </xdr:nvSpPr>
      <xdr:spPr>
        <a:xfrm>
          <a:off x="11091866" y="2981296"/>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oneCellAnchor>
    <xdr:from>
      <xdr:col>26</xdr:col>
      <xdr:colOff>328619</xdr:colOff>
      <xdr:row>20</xdr:row>
      <xdr:rowOff>138055</xdr:rowOff>
    </xdr:from>
    <xdr:ext cx="529312" cy="264560"/>
    <xdr:sp macro="" textlink="">
      <xdr:nvSpPr>
        <xdr:cNvPr id="10" name="TextBox 9">
          <a:extLst>
            <a:ext uri="{FF2B5EF4-FFF2-40B4-BE49-F238E27FC236}">
              <a16:creationId xmlns:a16="http://schemas.microsoft.com/office/drawing/2014/main" id="{00000000-0008-0000-0100-00000A000000}"/>
            </a:ext>
          </a:extLst>
        </xdr:cNvPr>
        <xdr:cNvSpPr txBox="1"/>
      </xdr:nvSpPr>
      <xdr:spPr>
        <a:xfrm>
          <a:off x="11101394" y="4500505"/>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twoCellAnchor>
    <xdr:from>
      <xdr:col>27</xdr:col>
      <xdr:colOff>586153</xdr:colOff>
      <xdr:row>1</xdr:row>
      <xdr:rowOff>1</xdr:rowOff>
    </xdr:from>
    <xdr:to>
      <xdr:col>33</xdr:col>
      <xdr:colOff>134326</xdr:colOff>
      <xdr:row>6</xdr:row>
      <xdr:rowOff>427463</xdr:rowOff>
    </xdr:to>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12155543" y="167269"/>
          <a:ext cx="5857905" cy="1440365"/>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aseline="0">
              <a:solidFill>
                <a:srgbClr val="C00000"/>
              </a:solidFill>
              <a:effectLst/>
              <a:latin typeface="+mn-lt"/>
              <a:ea typeface="+mn-ea"/>
              <a:cs typeface="+mn-cs"/>
            </a:rPr>
            <a:t>This utility shows:</a:t>
          </a:r>
        </a:p>
        <a:p>
          <a:r>
            <a:rPr lang="en-US" sz="1100" baseline="0">
              <a:solidFill>
                <a:srgbClr val="C00000"/>
              </a:solidFill>
              <a:effectLst/>
              <a:latin typeface="+mn-lt"/>
              <a:ea typeface="+mn-ea"/>
              <a:cs typeface="+mn-cs"/>
            </a:rPr>
            <a:t>the effect of changing the conductivity of the earth, </a:t>
          </a:r>
        </a:p>
        <a:p>
          <a:r>
            <a:rPr lang="en-US" sz="1100" baseline="0">
              <a:solidFill>
                <a:srgbClr val="C00000"/>
              </a:solidFill>
              <a:effectLst/>
              <a:latin typeface="+mn-lt"/>
              <a:ea typeface="+mn-ea"/>
              <a:cs typeface="+mn-cs"/>
            </a:rPr>
            <a:t>the effect of different frequencies on depth of EM penetration, and </a:t>
          </a:r>
        </a:p>
        <a:p>
          <a:r>
            <a:rPr lang="en-US" sz="1100" baseline="0">
              <a:solidFill>
                <a:srgbClr val="C00000"/>
              </a:solidFill>
              <a:effectLst/>
              <a:latin typeface="+mn-lt"/>
              <a:ea typeface="+mn-ea"/>
              <a:cs typeface="+mn-cs"/>
            </a:rPr>
            <a:t>the difference between skin depth and an estimated depth of investigation.  </a:t>
          </a:r>
        </a:p>
        <a:p>
          <a:endParaRPr lang="en-US" sz="1100" baseline="0">
            <a:solidFill>
              <a:srgbClr val="C00000"/>
            </a:solidFill>
            <a:effectLst/>
            <a:latin typeface="+mn-lt"/>
            <a:ea typeface="+mn-ea"/>
            <a:cs typeface="+mn-cs"/>
          </a:endParaRPr>
        </a:p>
        <a:p>
          <a:r>
            <a:rPr lang="en-US" sz="1100" baseline="0">
              <a:solidFill>
                <a:srgbClr val="C00000"/>
              </a:solidFill>
              <a:effectLst/>
              <a:latin typeface="+mn-lt"/>
              <a:ea typeface="+mn-ea"/>
              <a:cs typeface="+mn-cs"/>
            </a:rPr>
            <a:t>For actual DOI values, you need to invert your data and do a depth of investigation analysis. This is only an estimate. </a:t>
          </a:r>
          <a:endParaRPr lang="en-US">
            <a:solidFill>
              <a:srgbClr val="C00000"/>
            </a:solidFill>
            <a:effectLst/>
          </a:endParaRPr>
        </a:p>
        <a:p>
          <a:endParaRPr lang="en-US" sz="1100" baseline="0">
            <a:solidFill>
              <a:srgbClr val="C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287693</xdr:colOff>
      <xdr:row>6</xdr:row>
      <xdr:rowOff>163288</xdr:rowOff>
    </xdr:from>
    <xdr:to>
      <xdr:col>27</xdr:col>
      <xdr:colOff>303244</xdr:colOff>
      <xdr:row>12</xdr:row>
      <xdr:rowOff>1</xdr:rowOff>
    </xdr:to>
    <xdr:graphicFrame macro="">
      <xdr:nvGraphicFramePr>
        <xdr:cNvPr id="2" name="Chart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264367</xdr:colOff>
      <xdr:row>12</xdr:row>
      <xdr:rowOff>139959</xdr:rowOff>
    </xdr:from>
    <xdr:to>
      <xdr:col>27</xdr:col>
      <xdr:colOff>279918</xdr:colOff>
      <xdr:row>19</xdr:row>
      <xdr:rowOff>101081</xdr:rowOff>
    </xdr:to>
    <xdr:graphicFrame macro="">
      <xdr:nvGraphicFramePr>
        <xdr:cNvPr id="3" name="Chart 2">
          <a:extLst>
            <a:ext uri="{FF2B5EF4-FFF2-40B4-BE49-F238E27FC236}">
              <a16:creationId xmlns:a16="http://schemas.microsoft.com/office/drawing/2014/main" id="{00000000-0008-0000-0200-000003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248816</xdr:colOff>
      <xdr:row>20</xdr:row>
      <xdr:rowOff>23326</xdr:rowOff>
    </xdr:from>
    <xdr:to>
      <xdr:col>27</xdr:col>
      <xdr:colOff>264367</xdr:colOff>
      <xdr:row>26</xdr:row>
      <xdr:rowOff>155510</xdr:rowOff>
    </xdr:to>
    <xdr:graphicFrame macro="">
      <xdr:nvGraphicFramePr>
        <xdr:cNvPr id="4" name="Chart 3">
          <a:extLst>
            <a:ext uri="{FF2B5EF4-FFF2-40B4-BE49-F238E27FC236}">
              <a16:creationId xmlns:a16="http://schemas.microsoft.com/office/drawing/2014/main" id="{00000000-0008-0000-0200-000004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27</xdr:col>
      <xdr:colOff>558864</xdr:colOff>
      <xdr:row>10</xdr:row>
      <xdr:rowOff>59530</xdr:rowOff>
    </xdr:from>
    <xdr:to>
      <xdr:col>32</xdr:col>
      <xdr:colOff>551089</xdr:colOff>
      <xdr:row>22</xdr:row>
      <xdr:rowOff>142874</xdr:rowOff>
    </xdr:to>
    <xdr:graphicFrame macro="">
      <xdr:nvGraphicFramePr>
        <xdr:cNvPr id="5" name="Chart 4">
          <a:extLst>
            <a:ext uri="{FF2B5EF4-FFF2-40B4-BE49-F238E27FC236}">
              <a16:creationId xmlns:a16="http://schemas.microsoft.com/office/drawing/2014/main" id="{00000000-0008-0000-0200-000005000000}"/>
            </a:ext>
            <a:ext uri="{C183D7F6-B498-43B3-948B-1728B52AA6E4}">
              <adec:decorative xmlns:adec="http://schemas.microsoft.com/office/drawing/2017/decorative" val="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31</xdr:col>
      <xdr:colOff>804457</xdr:colOff>
      <xdr:row>11</xdr:row>
      <xdr:rowOff>224978</xdr:rowOff>
    </xdr:from>
    <xdr:ext cx="629339" cy="436786"/>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16825507" y="2749103"/>
          <a:ext cx="629339"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algn="ctr"/>
          <a:r>
            <a:rPr lang="en-US" sz="1100" b="1">
              <a:solidFill>
                <a:schemeClr val="bg1"/>
              </a:solidFill>
            </a:rPr>
            <a:t>EC </a:t>
          </a:r>
          <a:br>
            <a:rPr lang="en-US" sz="1100" b="1">
              <a:solidFill>
                <a:schemeClr val="bg1"/>
              </a:solidFill>
            </a:rPr>
          </a:br>
          <a:r>
            <a:rPr lang="en-US" sz="1100" b="1">
              <a:solidFill>
                <a:schemeClr val="bg1"/>
              </a:solidFill>
            </a:rPr>
            <a:t>(mS/m)</a:t>
          </a:r>
        </a:p>
      </xdr:txBody>
    </xdr:sp>
    <xdr:clientData/>
  </xdr:oneCellAnchor>
  <xdr:oneCellAnchor>
    <xdr:from>
      <xdr:col>29</xdr:col>
      <xdr:colOff>1821656</xdr:colOff>
      <xdr:row>10</xdr:row>
      <xdr:rowOff>135892</xdr:rowOff>
    </xdr:from>
    <xdr:ext cx="128394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14147006" y="2431417"/>
          <a:ext cx="128394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lang="en-US" sz="1100" b="1">
              <a:solidFill>
                <a:schemeClr val="bg1"/>
              </a:solidFill>
            </a:rPr>
            <a:t>Frequency in Hertz</a:t>
          </a:r>
        </a:p>
      </xdr:txBody>
    </xdr:sp>
    <xdr:clientData/>
  </xdr:oneCellAnchor>
  <xdr:oneCellAnchor>
    <xdr:from>
      <xdr:col>26</xdr:col>
      <xdr:colOff>309563</xdr:colOff>
      <xdr:row>6</xdr:row>
      <xdr:rowOff>273844</xdr:rowOff>
    </xdr:from>
    <xdr:ext cx="529312"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11082338" y="1435894"/>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oneCellAnchor>
    <xdr:from>
      <xdr:col>26</xdr:col>
      <xdr:colOff>319091</xdr:colOff>
      <xdr:row>13</xdr:row>
      <xdr:rowOff>57121</xdr:rowOff>
    </xdr:from>
    <xdr:ext cx="529312"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11091866" y="2981296"/>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oneCellAnchor>
    <xdr:from>
      <xdr:col>26</xdr:col>
      <xdr:colOff>328619</xdr:colOff>
      <xdr:row>20</xdr:row>
      <xdr:rowOff>138055</xdr:rowOff>
    </xdr:from>
    <xdr:ext cx="529312"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11101394" y="4500505"/>
          <a:ext cx="52931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chemeClr val="bg1"/>
              </a:solidFill>
            </a:rPr>
            <a:t>mS/m</a:t>
          </a:r>
        </a:p>
      </xdr:txBody>
    </xdr:sp>
    <xdr:clientData/>
  </xdr:oneCellAnchor>
  <xdr:twoCellAnchor>
    <xdr:from>
      <xdr:col>1</xdr:col>
      <xdr:colOff>224408</xdr:colOff>
      <xdr:row>8</xdr:row>
      <xdr:rowOff>159710</xdr:rowOff>
    </xdr:from>
    <xdr:to>
      <xdr:col>19</xdr:col>
      <xdr:colOff>530552</xdr:colOff>
      <xdr:row>15</xdr:row>
      <xdr:rowOff>183023</xdr:rowOff>
    </xdr:to>
    <xdr:sp macro="" textlink="">
      <xdr:nvSpPr>
        <xdr:cNvPr id="11" name="TextBox 10">
          <a:extLst>
            <a:ext uri="{FF2B5EF4-FFF2-40B4-BE49-F238E27FC236}">
              <a16:creationId xmlns:a16="http://schemas.microsoft.com/office/drawing/2014/main" id="{00000000-0008-0000-0200-00000B000000}"/>
            </a:ext>
          </a:extLst>
        </xdr:cNvPr>
        <xdr:cNvSpPr txBox="1"/>
      </xdr:nvSpPr>
      <xdr:spPr>
        <a:xfrm rot="21031416">
          <a:off x="320753" y="1937710"/>
          <a:ext cx="7251730" cy="1486003"/>
        </a:xfrm>
        <a:prstGeom prst="rect">
          <a:avLst/>
        </a:prstGeom>
        <a:solidFill>
          <a:schemeClr val="lt1">
            <a:alpha val="61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n-US" sz="1600" b="1">
            <a:solidFill>
              <a:schemeClr val="tx1"/>
            </a:solidFill>
          </a:endParaRPr>
        </a:p>
        <a:p>
          <a:pPr algn="ctr"/>
          <a:r>
            <a:rPr lang="en-US" sz="1600" b="1">
              <a:solidFill>
                <a:schemeClr val="tx1"/>
              </a:solidFill>
            </a:rPr>
            <a:t>Results shown  here in  feet.   </a:t>
          </a:r>
          <a:endParaRPr lang="en-US" sz="1100" b="1" i="0" u="none" strike="noStrike">
            <a:solidFill>
              <a:schemeClr val="tx1"/>
            </a:solidFill>
            <a:effectLst/>
            <a:latin typeface="+mn-lt"/>
            <a:ea typeface="+mn-ea"/>
            <a:cs typeface="+mn-cs"/>
          </a:endParaRPr>
        </a:p>
        <a:p>
          <a:pPr algn="ctr"/>
          <a:r>
            <a:rPr lang="en-US" sz="1600" b="1">
              <a:solidFill>
                <a:schemeClr val="tx1"/>
              </a:solidFill>
            </a:rPr>
            <a:t>Please enter al</a:t>
          </a:r>
          <a:r>
            <a:rPr lang="en-US" sz="1600" b="1" baseline="0">
              <a:solidFill>
                <a:schemeClr val="tx1"/>
              </a:solidFill>
            </a:rPr>
            <a:t> values in the  "Est SkinD and DOI-Metric "  worksheet</a:t>
          </a:r>
        </a:p>
        <a:p>
          <a:pPr algn="ctr"/>
          <a:r>
            <a:rPr lang="en-US" sz="1600" b="1" baseline="0">
              <a:solidFill>
                <a:schemeClr val="tx1"/>
              </a:solidFill>
            </a:rPr>
            <a:t>Then you can move or delete this text box to see results.</a:t>
          </a:r>
        </a:p>
        <a:p>
          <a:pPr algn="ctr"/>
          <a:endParaRPr lang="en-US" sz="1600" b="1" baseline="0">
            <a:solidFill>
              <a:schemeClr val="tx1"/>
            </a:solidFill>
          </a:endParaRPr>
        </a:p>
        <a:p>
          <a:pPr algn="ctr"/>
          <a:endParaRPr lang="en-US" sz="1600" b="1">
            <a:solidFill>
              <a:schemeClr val="tx1"/>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FE33A-5151-46E8-9891-2325A22A85CE}">
  <dimension ref="B1:B9"/>
  <sheetViews>
    <sheetView showGridLines="0" tabSelected="1" workbookViewId="0">
      <selection activeCell="I4" sqref="I4"/>
    </sheetView>
  </sheetViews>
  <sheetFormatPr defaultRowHeight="12.5" x14ac:dyDescent="0.25"/>
  <cols>
    <col min="1" max="1" width="2" customWidth="1"/>
    <col min="2" max="2" width="96.90625" customWidth="1"/>
    <col min="3" max="3" width="1.6328125" customWidth="1"/>
  </cols>
  <sheetData>
    <row r="1" spans="2:2" ht="9.65" customHeight="1" thickBot="1" x14ac:dyDescent="0.3"/>
    <row r="2" spans="2:2" ht="6.65" customHeight="1" x14ac:dyDescent="0.25">
      <c r="B2" s="95"/>
    </row>
    <row r="3" spans="2:2" ht="229.75" customHeight="1" x14ac:dyDescent="0.25">
      <c r="B3" s="96"/>
    </row>
    <row r="4" spans="2:2" ht="245.4" customHeight="1" x14ac:dyDescent="0.25">
      <c r="B4" s="96"/>
    </row>
    <row r="5" spans="2:2" x14ac:dyDescent="0.25">
      <c r="B5" s="96"/>
    </row>
    <row r="6" spans="2:2" x14ac:dyDescent="0.25">
      <c r="B6" s="96"/>
    </row>
    <row r="7" spans="2:2" x14ac:dyDescent="0.25">
      <c r="B7" s="96"/>
    </row>
    <row r="8" spans="2:2" x14ac:dyDescent="0.25">
      <c r="B8" s="96"/>
    </row>
    <row r="9" spans="2:2" ht="13" thickBot="1" x14ac:dyDescent="0.3">
      <c r="B9" s="97"/>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G40"/>
  <sheetViews>
    <sheetView showGridLines="0" zoomScale="91" zoomScaleNormal="91" workbookViewId="0">
      <selection activeCell="F37" sqref="F37"/>
    </sheetView>
  </sheetViews>
  <sheetFormatPr defaultRowHeight="12.5" x14ac:dyDescent="0.25"/>
  <cols>
    <col min="1" max="1" width="1.453125" customWidth="1"/>
    <col min="2" max="4" width="9.6328125" customWidth="1"/>
    <col min="5" max="5" width="2.36328125" customWidth="1"/>
    <col min="6" max="6" width="8.6328125" customWidth="1"/>
    <col min="7" max="12" width="9.6328125" customWidth="1"/>
    <col min="13" max="13" width="3" customWidth="1"/>
    <col min="14" max="19" width="9.6328125" hidden="1" customWidth="1"/>
    <col min="20" max="21" width="9.6328125" customWidth="1"/>
    <col min="22" max="22" width="2.6328125" customWidth="1"/>
    <col min="29" max="29" width="5" customWidth="1"/>
    <col min="30" max="30" width="41.6328125" customWidth="1"/>
    <col min="31" max="32" width="13.6328125" customWidth="1"/>
  </cols>
  <sheetData>
    <row r="2" spans="2:33" ht="18" x14ac:dyDescent="0.4">
      <c r="B2" s="16" t="s">
        <v>39</v>
      </c>
      <c r="K2" s="39" t="s">
        <v>23</v>
      </c>
    </row>
    <row r="3" spans="2:33" ht="13.5" thickBot="1" x14ac:dyDescent="0.35">
      <c r="K3" s="70" t="s">
        <v>27</v>
      </c>
      <c r="L3" s="39"/>
    </row>
    <row r="4" spans="2:33" ht="16.25" customHeight="1" thickBot="1" x14ac:dyDescent="0.35">
      <c r="B4" s="77" t="s">
        <v>28</v>
      </c>
      <c r="C4" s="68"/>
      <c r="D4" s="69"/>
      <c r="G4" s="19" t="s">
        <v>11</v>
      </c>
      <c r="J4" s="18" t="s">
        <v>8</v>
      </c>
      <c r="K4" s="19" t="s">
        <v>10</v>
      </c>
      <c r="L4" s="19"/>
      <c r="O4" t="s">
        <v>9</v>
      </c>
    </row>
    <row r="5" spans="2:33" ht="18" customHeight="1" thickBot="1" x14ac:dyDescent="0.35">
      <c r="B5" s="74" t="s">
        <v>17</v>
      </c>
      <c r="C5" s="76"/>
      <c r="D5" s="75" t="s">
        <v>16</v>
      </c>
      <c r="F5" s="3"/>
      <c r="G5" s="5" t="s">
        <v>0</v>
      </c>
      <c r="H5" s="4">
        <f>4*3.14159*(10^-7)</f>
        <v>1.2566359999999999E-6</v>
      </c>
      <c r="U5" s="1" t="s">
        <v>20</v>
      </c>
      <c r="V5" s="1"/>
    </row>
    <row r="6" spans="2:33" ht="13.5" thickBot="1" x14ac:dyDescent="0.35">
      <c r="B6" s="89">
        <f>1/$D$6*1000</f>
        <v>333.33333333333331</v>
      </c>
      <c r="C6" s="71" t="s">
        <v>24</v>
      </c>
      <c r="D6" s="111">
        <v>3</v>
      </c>
      <c r="F6" s="2"/>
      <c r="G6" s="6"/>
      <c r="H6" s="2"/>
      <c r="I6" s="1" t="s">
        <v>19</v>
      </c>
      <c r="U6" s="1" t="s">
        <v>21</v>
      </c>
      <c r="V6" s="1"/>
    </row>
    <row r="7" spans="2:33" s="1" customFormat="1" ht="35.4" customHeight="1" x14ac:dyDescent="0.3">
      <c r="F7" s="100" t="s">
        <v>18</v>
      </c>
      <c r="G7" s="101"/>
      <c r="H7" s="101"/>
      <c r="I7" s="101"/>
      <c r="J7" s="101"/>
      <c r="K7" s="101"/>
      <c r="L7" s="101"/>
      <c r="M7" s="102"/>
      <c r="N7" s="21"/>
      <c r="O7" s="21"/>
      <c r="P7" s="21"/>
      <c r="Q7" s="21"/>
      <c r="R7" s="7"/>
      <c r="S7" s="21"/>
      <c r="T7"/>
      <c r="V7"/>
      <c r="W7"/>
      <c r="X7"/>
      <c r="Y7"/>
      <c r="Z7"/>
      <c r="AA7"/>
      <c r="AB7"/>
    </row>
    <row r="8" spans="2:33" s="1" customFormat="1" ht="14" x14ac:dyDescent="0.3">
      <c r="B8" s="9" t="s">
        <v>1</v>
      </c>
      <c r="C8" s="9" t="s">
        <v>2</v>
      </c>
      <c r="D8" s="27" t="s">
        <v>3</v>
      </c>
      <c r="F8" s="123" t="s">
        <v>34</v>
      </c>
      <c r="G8" s="55"/>
      <c r="H8" s="55"/>
      <c r="I8" s="112" t="s">
        <v>14</v>
      </c>
      <c r="J8" s="12"/>
      <c r="K8" s="12"/>
      <c r="L8" s="12"/>
      <c r="M8" s="40"/>
      <c r="N8" s="25" t="s">
        <v>12</v>
      </c>
      <c r="O8" s="26"/>
      <c r="P8" s="12"/>
      <c r="Q8" s="26"/>
      <c r="R8" s="10"/>
      <c r="S8" s="12"/>
      <c r="T8"/>
      <c r="V8"/>
      <c r="W8"/>
      <c r="X8"/>
      <c r="Y8"/>
      <c r="Z8"/>
      <c r="AA8"/>
      <c r="AB8"/>
    </row>
    <row r="9" spans="2:33" s="15" customFormat="1" ht="21" customHeight="1" thickBot="1" x14ac:dyDescent="0.35">
      <c r="B9" s="17" t="s">
        <v>5</v>
      </c>
      <c r="C9" s="13" t="s">
        <v>6</v>
      </c>
      <c r="D9" s="13" t="s">
        <v>7</v>
      </c>
      <c r="E9" s="14"/>
      <c r="F9" s="106">
        <v>1530</v>
      </c>
      <c r="G9" s="107">
        <v>3930</v>
      </c>
      <c r="H9" s="107">
        <v>9000</v>
      </c>
      <c r="I9" s="107">
        <v>13590</v>
      </c>
      <c r="J9" s="107">
        <v>23070</v>
      </c>
      <c r="K9" s="107">
        <v>33030</v>
      </c>
      <c r="L9" s="107">
        <v>47970</v>
      </c>
      <c r="M9" s="108" t="s">
        <v>15</v>
      </c>
      <c r="N9" s="29">
        <v>79000</v>
      </c>
      <c r="O9" s="29">
        <v>79000</v>
      </c>
      <c r="P9" s="29">
        <v>79000</v>
      </c>
      <c r="Q9" s="29">
        <v>79000</v>
      </c>
      <c r="R9" s="29">
        <v>79000</v>
      </c>
      <c r="S9" s="29">
        <v>79000</v>
      </c>
      <c r="T9"/>
      <c r="U9" s="1"/>
      <c r="V9"/>
      <c r="W9"/>
      <c r="X9"/>
      <c r="Y9"/>
      <c r="Z9"/>
      <c r="AA9"/>
      <c r="AB9"/>
      <c r="AC9" s="91" t="s">
        <v>32</v>
      </c>
      <c r="AD9" s="9"/>
      <c r="AE9" s="9"/>
      <c r="AF9" s="92">
        <f>+B11</f>
        <v>40</v>
      </c>
      <c r="AG9" s="93"/>
    </row>
    <row r="10" spans="2:33" ht="18" customHeight="1" thickTop="1" thickBot="1" x14ac:dyDescent="0.35">
      <c r="B10" s="109">
        <v>80</v>
      </c>
      <c r="C10" s="42">
        <f>+B10/1000</f>
        <v>0.08</v>
      </c>
      <c r="D10" s="43">
        <f>1/C10</f>
        <v>12.5</v>
      </c>
      <c r="F10" s="56">
        <f>1/(SQRT($H$5*$C10*PI()*F$9))</f>
        <v>45.491431810315966</v>
      </c>
      <c r="G10" s="57">
        <f t="shared" ref="G10:L12" si="0">1/(SQRT($H$5*$C10*PI()*G$9))</f>
        <v>28.384356079434898</v>
      </c>
      <c r="H10" s="57">
        <f t="shared" si="0"/>
        <v>18.756597841451597</v>
      </c>
      <c r="I10" s="57">
        <f t="shared" si="0"/>
        <v>15.263902849185349</v>
      </c>
      <c r="J10" s="57">
        <f t="shared" si="0"/>
        <v>11.715249016831743</v>
      </c>
      <c r="K10" s="57">
        <f t="shared" si="0"/>
        <v>9.7908643759260805</v>
      </c>
      <c r="L10" s="57">
        <f t="shared" si="0"/>
        <v>8.1243843765728769</v>
      </c>
      <c r="M10" s="58" t="s">
        <v>15</v>
      </c>
      <c r="N10" s="36">
        <f t="shared" ref="N10:S12" si="1">1/(SQRT($H$5*$C10*PI()*N$9))</f>
        <v>6.3308463881857104</v>
      </c>
      <c r="O10" s="36">
        <f t="shared" si="1"/>
        <v>6.3308463881857104</v>
      </c>
      <c r="P10" s="36">
        <f t="shared" si="1"/>
        <v>6.3308463881857104</v>
      </c>
      <c r="Q10" s="36">
        <f t="shared" si="1"/>
        <v>6.3308463881857104</v>
      </c>
      <c r="R10" s="36">
        <f t="shared" si="1"/>
        <v>6.3308463881857104</v>
      </c>
      <c r="S10" s="36">
        <f t="shared" si="1"/>
        <v>6.3308463881857104</v>
      </c>
      <c r="U10" s="1"/>
      <c r="V10" s="1"/>
      <c r="W10" s="1"/>
      <c r="X10" s="1"/>
      <c r="Y10" s="1"/>
      <c r="AC10" s="47"/>
      <c r="AD10" s="2"/>
      <c r="AE10" s="6" t="s">
        <v>30</v>
      </c>
      <c r="AF10" s="94">
        <f>+D11</f>
        <v>25</v>
      </c>
      <c r="AG10" s="49"/>
    </row>
    <row r="11" spans="2:33" ht="18" customHeight="1" thickBot="1" x14ac:dyDescent="0.35">
      <c r="B11" s="109">
        <v>40</v>
      </c>
      <c r="C11" s="42">
        <f>+B11/1000</f>
        <v>0.04</v>
      </c>
      <c r="D11" s="43">
        <f>1/C11</f>
        <v>25</v>
      </c>
      <c r="F11" s="56">
        <f>1/(SQRT($H$5*$C11*PI()*F$9))</f>
        <v>64.334599837919683</v>
      </c>
      <c r="G11" s="57">
        <f t="shared" si="0"/>
        <v>40.141541326764049</v>
      </c>
      <c r="H11" s="57">
        <f t="shared" si="0"/>
        <v>26.525835051358765</v>
      </c>
      <c r="I11" s="57">
        <f t="shared" si="0"/>
        <v>21.58641842406325</v>
      </c>
      <c r="J11" s="57">
        <f t="shared" si="0"/>
        <v>16.567864046181519</v>
      </c>
      <c r="K11" s="57">
        <f t="shared" si="0"/>
        <v>13.846373187790251</v>
      </c>
      <c r="L11" s="57">
        <f t="shared" si="0"/>
        <v>11.489614571281445</v>
      </c>
      <c r="M11" s="58" t="s">
        <v>15</v>
      </c>
      <c r="N11" s="36">
        <f t="shared" si="1"/>
        <v>8.9531688234729554</v>
      </c>
      <c r="O11" s="36">
        <f t="shared" si="1"/>
        <v>8.9531688234729554</v>
      </c>
      <c r="P11" s="36">
        <f t="shared" si="1"/>
        <v>8.9531688234729554</v>
      </c>
      <c r="Q11" s="36">
        <f t="shared" si="1"/>
        <v>8.9531688234729554</v>
      </c>
      <c r="R11" s="36">
        <f t="shared" si="1"/>
        <v>8.9531688234729554</v>
      </c>
      <c r="S11" s="36">
        <f t="shared" si="1"/>
        <v>8.9531688234729554</v>
      </c>
      <c r="U11" s="1"/>
      <c r="V11" s="1"/>
      <c r="W11" s="1"/>
      <c r="X11" s="1"/>
      <c r="Y11" s="1"/>
      <c r="AC11" s="47"/>
      <c r="AD11" s="2"/>
      <c r="AE11" s="2"/>
      <c r="AF11" s="2"/>
      <c r="AG11" s="49"/>
    </row>
    <row r="12" spans="2:33" ht="18" customHeight="1" thickBot="1" x14ac:dyDescent="0.35">
      <c r="B12" s="109">
        <v>20</v>
      </c>
      <c r="C12" s="42">
        <f>+B12/1000</f>
        <v>0.02</v>
      </c>
      <c r="D12" s="43">
        <f>1/C12</f>
        <v>50</v>
      </c>
      <c r="F12" s="59">
        <f>1/(SQRT($H$5*$C12*PI()*F$9))</f>
        <v>90.982863620631932</v>
      </c>
      <c r="G12" s="60">
        <f t="shared" si="0"/>
        <v>56.768712158869796</v>
      </c>
      <c r="H12" s="60">
        <f t="shared" si="0"/>
        <v>37.513195682903195</v>
      </c>
      <c r="I12" s="60">
        <f t="shared" si="0"/>
        <v>30.527805698370699</v>
      </c>
      <c r="J12" s="60">
        <f t="shared" si="0"/>
        <v>23.430498033663486</v>
      </c>
      <c r="K12" s="60">
        <f t="shared" si="0"/>
        <v>19.581728751852161</v>
      </c>
      <c r="L12" s="60">
        <f t="shared" si="0"/>
        <v>16.248768753145754</v>
      </c>
      <c r="M12" s="61" t="s">
        <v>15</v>
      </c>
      <c r="N12" s="37">
        <f t="shared" si="1"/>
        <v>12.661692776371421</v>
      </c>
      <c r="O12" s="37">
        <f t="shared" si="1"/>
        <v>12.661692776371421</v>
      </c>
      <c r="P12" s="37">
        <f t="shared" si="1"/>
        <v>12.661692776371421</v>
      </c>
      <c r="Q12" s="37">
        <f t="shared" si="1"/>
        <v>12.661692776371421</v>
      </c>
      <c r="R12" s="37">
        <f t="shared" si="1"/>
        <v>12.661692776371421</v>
      </c>
      <c r="S12" s="37">
        <f t="shared" si="1"/>
        <v>12.661692776371421</v>
      </c>
      <c r="Y12" s="20"/>
      <c r="AC12" s="47"/>
      <c r="AD12" s="2"/>
      <c r="AE12" s="2"/>
      <c r="AF12" s="2"/>
      <c r="AG12" s="49"/>
    </row>
    <row r="13" spans="2:33" ht="13" thickBot="1" x14ac:dyDescent="0.3">
      <c r="N13" s="30"/>
      <c r="O13" s="30"/>
      <c r="P13" s="30"/>
      <c r="Q13" s="30"/>
      <c r="R13" s="30"/>
      <c r="S13" s="30"/>
      <c r="Y13" s="20"/>
      <c r="AC13" s="47"/>
      <c r="AD13" s="2"/>
      <c r="AE13" s="2"/>
      <c r="AF13" s="2"/>
      <c r="AG13" s="49"/>
    </row>
    <row r="14" spans="2:33" ht="14" x14ac:dyDescent="0.3">
      <c r="B14" s="2"/>
      <c r="C14" s="2"/>
      <c r="D14" s="2"/>
      <c r="F14" s="124" t="s">
        <v>35</v>
      </c>
      <c r="G14" s="7"/>
      <c r="H14" s="7"/>
      <c r="I14" s="7"/>
      <c r="J14" s="7"/>
      <c r="K14" s="7"/>
      <c r="L14" s="7"/>
      <c r="M14" s="8"/>
      <c r="N14" s="31"/>
      <c r="O14" s="32"/>
      <c r="P14" s="32"/>
      <c r="Q14" s="32"/>
      <c r="R14" s="32"/>
      <c r="S14" s="32"/>
      <c r="Y14" s="20"/>
      <c r="AC14" s="47"/>
      <c r="AD14" s="2"/>
      <c r="AE14" s="2"/>
      <c r="AF14" s="2"/>
      <c r="AG14" s="49"/>
    </row>
    <row r="15" spans="2:33" ht="13" x14ac:dyDescent="0.3">
      <c r="B15" s="2"/>
      <c r="C15" s="2"/>
      <c r="D15" s="2"/>
      <c r="F15" s="11" t="s">
        <v>4</v>
      </c>
      <c r="G15" s="12"/>
      <c r="H15" s="12"/>
      <c r="I15" s="12"/>
      <c r="J15" s="12"/>
      <c r="K15" s="12"/>
      <c r="L15" s="12"/>
      <c r="M15" s="40"/>
      <c r="N15" s="33"/>
      <c r="O15" s="34"/>
      <c r="P15" s="34"/>
      <c r="Q15" s="34"/>
      <c r="R15" s="34"/>
      <c r="S15" s="34"/>
      <c r="Y15" s="20"/>
      <c r="AC15" s="47"/>
      <c r="AD15" s="2"/>
      <c r="AE15" s="2"/>
      <c r="AF15" s="2"/>
      <c r="AG15" s="49"/>
    </row>
    <row r="16" spans="2:33" ht="18" customHeight="1" x14ac:dyDescent="0.3">
      <c r="B16" s="14" t="s">
        <v>1</v>
      </c>
      <c r="C16" s="14" t="s">
        <v>2</v>
      </c>
      <c r="D16" s="28" t="s">
        <v>3</v>
      </c>
      <c r="F16" s="98">
        <f>+$F$9</f>
        <v>1530</v>
      </c>
      <c r="G16" s="99">
        <f t="shared" ref="G16:S16" si="2">+G$9</f>
        <v>3930</v>
      </c>
      <c r="H16" s="99">
        <f t="shared" si="2"/>
        <v>9000</v>
      </c>
      <c r="I16" s="99">
        <f t="shared" si="2"/>
        <v>13590</v>
      </c>
      <c r="J16" s="99">
        <f t="shared" si="2"/>
        <v>23070</v>
      </c>
      <c r="K16" s="99">
        <f t="shared" si="2"/>
        <v>33030</v>
      </c>
      <c r="L16" s="99">
        <f>+$L$9</f>
        <v>47970</v>
      </c>
      <c r="M16" s="41" t="s">
        <v>15</v>
      </c>
      <c r="N16" s="35">
        <f t="shared" si="2"/>
        <v>79000</v>
      </c>
      <c r="O16" s="35">
        <f t="shared" si="2"/>
        <v>79000</v>
      </c>
      <c r="P16" s="35">
        <f t="shared" si="2"/>
        <v>79000</v>
      </c>
      <c r="Q16" s="35">
        <f t="shared" si="2"/>
        <v>79000</v>
      </c>
      <c r="R16" s="35">
        <f t="shared" si="2"/>
        <v>79000</v>
      </c>
      <c r="S16" s="35">
        <f t="shared" si="2"/>
        <v>79000</v>
      </c>
      <c r="Y16" s="20"/>
      <c r="AC16" s="47"/>
      <c r="AD16" s="2"/>
      <c r="AE16" s="2"/>
      <c r="AF16" s="2"/>
      <c r="AG16" s="49"/>
    </row>
    <row r="17" spans="2:33" ht="18" customHeight="1" x14ac:dyDescent="0.25">
      <c r="B17" s="24">
        <f>+$B$10</f>
        <v>80</v>
      </c>
      <c r="C17" s="42">
        <f>+B17/1000</f>
        <v>0.08</v>
      </c>
      <c r="D17" s="43">
        <f>1/C17</f>
        <v>12.5</v>
      </c>
      <c r="F17" s="62">
        <f>SQRT(F10)</f>
        <v>6.7447336352383829</v>
      </c>
      <c r="G17" s="63">
        <f t="shared" ref="G17:S19" si="3">SQRT(G10)</f>
        <v>5.327697070914871</v>
      </c>
      <c r="H17" s="63">
        <f t="shared" si="3"/>
        <v>4.3308888050204661</v>
      </c>
      <c r="I17" s="63">
        <f t="shared" si="3"/>
        <v>3.90690450986268</v>
      </c>
      <c r="J17" s="63">
        <f t="shared" si="3"/>
        <v>3.4227545948887048</v>
      </c>
      <c r="K17" s="63">
        <f>SQRT(K10)</f>
        <v>3.129035694255673</v>
      </c>
      <c r="L17" s="63">
        <f>SQRT(L10)</f>
        <v>2.8503305732095141</v>
      </c>
      <c r="M17" s="64" t="s">
        <v>15</v>
      </c>
      <c r="N17" s="36">
        <f t="shared" si="3"/>
        <v>2.5161173240104904</v>
      </c>
      <c r="O17" s="36">
        <f t="shared" si="3"/>
        <v>2.5161173240104904</v>
      </c>
      <c r="P17" s="36">
        <f t="shared" si="3"/>
        <v>2.5161173240104904</v>
      </c>
      <c r="Q17" s="36">
        <f t="shared" si="3"/>
        <v>2.5161173240104904</v>
      </c>
      <c r="R17" s="36">
        <f t="shared" si="3"/>
        <v>2.5161173240104904</v>
      </c>
      <c r="S17" s="36">
        <f t="shared" si="3"/>
        <v>2.5161173240104904</v>
      </c>
      <c r="Y17" s="20"/>
      <c r="AC17" s="47"/>
      <c r="AD17" s="2"/>
      <c r="AE17" s="2"/>
      <c r="AF17" s="2"/>
      <c r="AG17" s="49"/>
    </row>
    <row r="18" spans="2:33" ht="18" customHeight="1" x14ac:dyDescent="0.3">
      <c r="B18" s="24">
        <f>+$B$11</f>
        <v>40</v>
      </c>
      <c r="C18" s="42">
        <f>+B18/1000</f>
        <v>0.04</v>
      </c>
      <c r="D18" s="43">
        <f>1/C18</f>
        <v>25</v>
      </c>
      <c r="F18" s="80">
        <f>SQRT(F11)</f>
        <v>8.0208852278236531</v>
      </c>
      <c r="G18" s="81">
        <f>SQRT(G11)</f>
        <v>6.3357352633111219</v>
      </c>
      <c r="H18" s="81">
        <f t="shared" si="3"/>
        <v>5.1503237812159695</v>
      </c>
      <c r="I18" s="81">
        <f t="shared" si="3"/>
        <v>4.646118640764918</v>
      </c>
      <c r="J18" s="81">
        <f t="shared" si="3"/>
        <v>4.0703641171499045</v>
      </c>
      <c r="K18" s="81">
        <f t="shared" si="3"/>
        <v>3.721071510706325</v>
      </c>
      <c r="L18" s="81">
        <f t="shared" si="3"/>
        <v>3.3896333977705382</v>
      </c>
      <c r="M18" s="64" t="s">
        <v>15</v>
      </c>
      <c r="N18" s="36">
        <f t="shared" si="3"/>
        <v>2.9921846238948819</v>
      </c>
      <c r="O18" s="36">
        <f t="shared" si="3"/>
        <v>2.9921846238948819</v>
      </c>
      <c r="P18" s="36">
        <f t="shared" si="3"/>
        <v>2.9921846238948819</v>
      </c>
      <c r="Q18" s="36">
        <f t="shared" si="3"/>
        <v>2.9921846238948819</v>
      </c>
      <c r="R18" s="36">
        <f t="shared" si="3"/>
        <v>2.9921846238948819</v>
      </c>
      <c r="S18" s="36">
        <f t="shared" si="3"/>
        <v>2.9921846238948819</v>
      </c>
      <c r="Y18" s="20"/>
      <c r="AC18" s="47"/>
      <c r="AD18" s="2"/>
      <c r="AE18" s="2"/>
      <c r="AF18" s="2"/>
      <c r="AG18" s="49"/>
    </row>
    <row r="19" spans="2:33" ht="18" customHeight="1" thickBot="1" x14ac:dyDescent="0.3">
      <c r="B19" s="24">
        <f>+$B$12</f>
        <v>20</v>
      </c>
      <c r="C19" s="72">
        <f>+B19/1000</f>
        <v>0.02</v>
      </c>
      <c r="D19" s="43">
        <f>1/C19</f>
        <v>50</v>
      </c>
      <c r="F19" s="65">
        <f>SQRT(F12)</f>
        <v>9.5384937815481088</v>
      </c>
      <c r="G19" s="66">
        <f t="shared" si="3"/>
        <v>7.534501453903224</v>
      </c>
      <c r="H19" s="66">
        <f t="shared" si="3"/>
        <v>6.1248016851897491</v>
      </c>
      <c r="I19" s="66">
        <f t="shared" si="3"/>
        <v>5.525197344744412</v>
      </c>
      <c r="J19" s="66">
        <f t="shared" si="3"/>
        <v>4.8405059687664354</v>
      </c>
      <c r="K19" s="66">
        <f t="shared" si="3"/>
        <v>4.425124715965886</v>
      </c>
      <c r="L19" s="66">
        <f t="shared" si="3"/>
        <v>4.030976153879573</v>
      </c>
      <c r="M19" s="67" t="s">
        <v>15</v>
      </c>
      <c r="N19" s="37">
        <f t="shared" si="3"/>
        <v>3.5583272441375344</v>
      </c>
      <c r="O19" s="37">
        <f t="shared" si="3"/>
        <v>3.5583272441375344</v>
      </c>
      <c r="P19" s="37">
        <f t="shared" si="3"/>
        <v>3.5583272441375344</v>
      </c>
      <c r="Q19" s="37">
        <f t="shared" si="3"/>
        <v>3.5583272441375344</v>
      </c>
      <c r="R19" s="37">
        <f t="shared" si="3"/>
        <v>3.5583272441375344</v>
      </c>
      <c r="S19" s="37">
        <f t="shared" si="3"/>
        <v>3.5583272441375344</v>
      </c>
      <c r="Y19" s="20"/>
      <c r="AC19" s="47"/>
      <c r="AD19" s="2"/>
      <c r="AE19" s="2"/>
      <c r="AF19" s="2"/>
      <c r="AG19" s="49"/>
    </row>
    <row r="20" spans="2:33" ht="13.5" thickBot="1" x14ac:dyDescent="0.35">
      <c r="F20" s="38"/>
      <c r="G20" s="38"/>
      <c r="H20" s="38"/>
      <c r="I20" s="38"/>
      <c r="J20" s="110" t="s">
        <v>13</v>
      </c>
      <c r="K20" s="38"/>
      <c r="L20" s="38"/>
      <c r="M20" s="38"/>
      <c r="N20" s="30"/>
      <c r="O20" s="30"/>
      <c r="P20" s="30"/>
      <c r="Q20" s="30"/>
      <c r="R20" s="30"/>
      <c r="S20" s="30"/>
      <c r="Y20" s="20"/>
      <c r="AC20" s="47"/>
      <c r="AD20" s="2"/>
      <c r="AE20" s="2"/>
      <c r="AF20" s="2"/>
      <c r="AG20" s="49"/>
    </row>
    <row r="21" spans="2:33" ht="16" thickBot="1" x14ac:dyDescent="0.4">
      <c r="B21" s="2"/>
      <c r="C21" s="2"/>
      <c r="D21" s="2"/>
      <c r="F21" s="113" t="s">
        <v>33</v>
      </c>
      <c r="G21" s="7"/>
      <c r="H21" s="7"/>
      <c r="I21" s="7"/>
      <c r="J21" s="111">
        <v>0.13</v>
      </c>
      <c r="K21" s="7"/>
      <c r="L21" s="7"/>
      <c r="M21" s="8"/>
      <c r="N21" s="31"/>
      <c r="O21" s="31"/>
      <c r="P21" s="31"/>
      <c r="Q21" s="31"/>
      <c r="R21" s="31"/>
      <c r="S21" s="31"/>
      <c r="AC21" s="47"/>
      <c r="AD21" s="2"/>
      <c r="AE21" s="2"/>
      <c r="AF21" s="2"/>
      <c r="AG21" s="49"/>
    </row>
    <row r="22" spans="2:33" ht="13" x14ac:dyDescent="0.3">
      <c r="B22" s="2"/>
      <c r="C22" s="2"/>
      <c r="D22" s="2"/>
      <c r="F22" s="11" t="s">
        <v>4</v>
      </c>
      <c r="G22" s="12"/>
      <c r="H22" s="12"/>
      <c r="I22" s="12"/>
      <c r="J22" s="12"/>
      <c r="K22" s="12"/>
      <c r="L22" s="12"/>
      <c r="M22" s="40"/>
      <c r="N22" s="33"/>
      <c r="O22" s="33"/>
      <c r="P22" s="33"/>
      <c r="Q22" s="33"/>
      <c r="R22" s="33"/>
      <c r="S22" s="33"/>
      <c r="AC22" s="47"/>
      <c r="AD22" s="2"/>
      <c r="AE22" s="2"/>
      <c r="AF22" s="2"/>
      <c r="AG22" s="49"/>
    </row>
    <row r="23" spans="2:33" ht="18" customHeight="1" x14ac:dyDescent="0.3">
      <c r="B23" s="14" t="s">
        <v>1</v>
      </c>
      <c r="C23" s="14" t="s">
        <v>2</v>
      </c>
      <c r="D23" s="28" t="s">
        <v>3</v>
      </c>
      <c r="F23" s="98">
        <f>+$F$9</f>
        <v>1530</v>
      </c>
      <c r="G23" s="99">
        <f t="shared" ref="G23:S23" si="4">+G$9</f>
        <v>3930</v>
      </c>
      <c r="H23" s="99">
        <f t="shared" si="4"/>
        <v>9000</v>
      </c>
      <c r="I23" s="99">
        <f t="shared" si="4"/>
        <v>13590</v>
      </c>
      <c r="J23" s="99">
        <f t="shared" si="4"/>
        <v>23070</v>
      </c>
      <c r="K23" s="99">
        <f t="shared" si="4"/>
        <v>33030</v>
      </c>
      <c r="L23" s="99">
        <f>+$L$9</f>
        <v>47970</v>
      </c>
      <c r="M23" s="41" t="s">
        <v>15</v>
      </c>
      <c r="N23" s="35">
        <f t="shared" si="4"/>
        <v>79000</v>
      </c>
      <c r="O23" s="35">
        <f t="shared" si="4"/>
        <v>79000</v>
      </c>
      <c r="P23" s="35">
        <f t="shared" si="4"/>
        <v>79000</v>
      </c>
      <c r="Q23" s="35">
        <f t="shared" si="4"/>
        <v>79000</v>
      </c>
      <c r="R23" s="35">
        <f t="shared" si="4"/>
        <v>79000</v>
      </c>
      <c r="S23" s="35">
        <f t="shared" si="4"/>
        <v>79000</v>
      </c>
      <c r="AC23" s="50"/>
      <c r="AD23" s="51"/>
      <c r="AE23" s="51"/>
      <c r="AF23" s="51"/>
      <c r="AG23" s="53"/>
    </row>
    <row r="24" spans="2:33" ht="18" customHeight="1" x14ac:dyDescent="0.25">
      <c r="B24" s="24">
        <f>+$B$10</f>
        <v>80</v>
      </c>
      <c r="C24" s="43">
        <f>+B24/1000</f>
        <v>0.08</v>
      </c>
      <c r="D24" s="42">
        <f>1/C24</f>
        <v>12.5</v>
      </c>
      <c r="F24" s="115">
        <f>F$10*$J$21</f>
        <v>5.9138861353410759</v>
      </c>
      <c r="G24" s="116">
        <f t="shared" ref="G24:L24" si="5">G$10*$J$21</f>
        <v>3.6899662903265367</v>
      </c>
      <c r="H24" s="116">
        <f t="shared" si="5"/>
        <v>2.4383577193887076</v>
      </c>
      <c r="I24" s="116">
        <f t="shared" si="5"/>
        <v>1.9843073703940954</v>
      </c>
      <c r="J24" s="116">
        <f t="shared" si="5"/>
        <v>1.5229823721881266</v>
      </c>
      <c r="K24" s="116">
        <f t="shared" si="5"/>
        <v>1.2728123688703905</v>
      </c>
      <c r="L24" s="116">
        <f t="shared" si="5"/>
        <v>1.0561699689544741</v>
      </c>
      <c r="M24" s="117" t="s">
        <v>15</v>
      </c>
      <c r="N24" s="36">
        <f t="shared" ref="N24:S24" si="6">N$10*$J$21</f>
        <v>0.82301003046414234</v>
      </c>
      <c r="O24" s="36">
        <f t="shared" si="6"/>
        <v>0.82301003046414234</v>
      </c>
      <c r="P24" s="36">
        <f t="shared" si="6"/>
        <v>0.82301003046414234</v>
      </c>
      <c r="Q24" s="36">
        <f t="shared" si="6"/>
        <v>0.82301003046414234</v>
      </c>
      <c r="R24" s="36">
        <f t="shared" si="6"/>
        <v>0.82301003046414234</v>
      </c>
      <c r="S24" s="36">
        <f t="shared" si="6"/>
        <v>0.82301003046414234</v>
      </c>
    </row>
    <row r="25" spans="2:33" ht="18" customHeight="1" x14ac:dyDescent="0.3">
      <c r="B25" s="24">
        <f>+$B$11</f>
        <v>40</v>
      </c>
      <c r="C25" s="43">
        <f>+B25/1000</f>
        <v>0.04</v>
      </c>
      <c r="D25" s="42">
        <f>1/C25</f>
        <v>25</v>
      </c>
      <c r="F25" s="118">
        <f>F$11*$J$21</f>
        <v>8.3634979789295585</v>
      </c>
      <c r="G25" s="119">
        <f t="shared" ref="G25:L26" si="7">G11*$J$21</f>
        <v>5.2184003724793264</v>
      </c>
      <c r="H25" s="119">
        <f t="shared" si="7"/>
        <v>3.4483585566766397</v>
      </c>
      <c r="I25" s="119">
        <f t="shared" si="7"/>
        <v>2.8062343951282225</v>
      </c>
      <c r="J25" s="119">
        <f t="shared" si="7"/>
        <v>2.1538223260035974</v>
      </c>
      <c r="K25" s="119">
        <f t="shared" si="7"/>
        <v>1.8000285144127326</v>
      </c>
      <c r="L25" s="119">
        <f t="shared" si="7"/>
        <v>1.4936498942665879</v>
      </c>
      <c r="M25" s="117" t="s">
        <v>15</v>
      </c>
      <c r="N25" s="36">
        <f t="shared" ref="N25:S26" si="8">N11*$J$21</f>
        <v>1.1639119470514843</v>
      </c>
      <c r="O25" s="36">
        <f t="shared" si="8"/>
        <v>1.1639119470514843</v>
      </c>
      <c r="P25" s="36">
        <f t="shared" si="8"/>
        <v>1.1639119470514843</v>
      </c>
      <c r="Q25" s="36">
        <f t="shared" si="8"/>
        <v>1.1639119470514843</v>
      </c>
      <c r="R25" s="36">
        <f t="shared" si="8"/>
        <v>1.1639119470514843</v>
      </c>
      <c r="S25" s="36">
        <f t="shared" si="8"/>
        <v>1.1639119470514843</v>
      </c>
      <c r="AC25" s="82">
        <f>+AVERAGE(F25:L25)</f>
        <v>3.6119988625566672</v>
      </c>
      <c r="AD25" s="83" t="s">
        <v>26</v>
      </c>
    </row>
    <row r="26" spans="2:33" ht="18" customHeight="1" thickBot="1" x14ac:dyDescent="0.3">
      <c r="B26" s="24">
        <f>+$B$12</f>
        <v>20</v>
      </c>
      <c r="C26" s="72">
        <f>+B26/1000</f>
        <v>0.02</v>
      </c>
      <c r="D26" s="43">
        <f>1/C26</f>
        <v>50</v>
      </c>
      <c r="F26" s="120">
        <f>F$12*$J$21</f>
        <v>11.827772270682152</v>
      </c>
      <c r="G26" s="121">
        <f t="shared" si="7"/>
        <v>7.3799325806530733</v>
      </c>
      <c r="H26" s="121">
        <f t="shared" si="7"/>
        <v>4.8767154387774152</v>
      </c>
      <c r="I26" s="121">
        <f t="shared" si="7"/>
        <v>3.9686147407881909</v>
      </c>
      <c r="J26" s="121">
        <f t="shared" si="7"/>
        <v>3.0459647443762532</v>
      </c>
      <c r="K26" s="121">
        <f t="shared" si="7"/>
        <v>2.545624737740781</v>
      </c>
      <c r="L26" s="121">
        <f t="shared" si="7"/>
        <v>2.1123399379089483</v>
      </c>
      <c r="M26" s="122" t="s">
        <v>15</v>
      </c>
      <c r="N26" s="37">
        <f t="shared" si="8"/>
        <v>1.6460200609282847</v>
      </c>
      <c r="O26" s="37">
        <f t="shared" si="8"/>
        <v>1.6460200609282847</v>
      </c>
      <c r="P26" s="37">
        <f t="shared" si="8"/>
        <v>1.6460200609282847</v>
      </c>
      <c r="Q26" s="37">
        <f t="shared" si="8"/>
        <v>1.6460200609282847</v>
      </c>
      <c r="R26" s="37">
        <f t="shared" si="8"/>
        <v>1.6460200609282847</v>
      </c>
      <c r="S26" s="37">
        <f t="shared" si="8"/>
        <v>1.6460200609282847</v>
      </c>
    </row>
    <row r="29" spans="2:33" ht="13" x14ac:dyDescent="0.3">
      <c r="B29" s="44"/>
      <c r="C29" s="138" t="s">
        <v>40</v>
      </c>
      <c r="D29" s="45"/>
      <c r="E29" s="45"/>
      <c r="F29" s="45"/>
      <c r="G29" s="45"/>
      <c r="H29" s="45"/>
      <c r="I29" s="45"/>
      <c r="J29" s="45"/>
      <c r="K29" s="45"/>
      <c r="L29" s="45"/>
      <c r="M29" s="45"/>
      <c r="N29" s="45"/>
      <c r="O29" s="45"/>
      <c r="P29" s="45"/>
      <c r="Q29" s="45"/>
      <c r="R29" s="45"/>
      <c r="S29" s="45"/>
      <c r="T29" s="45"/>
      <c r="U29" s="45"/>
      <c r="V29" s="45"/>
      <c r="W29" s="45"/>
      <c r="X29" s="45"/>
      <c r="Y29" s="54" t="s">
        <v>15</v>
      </c>
      <c r="Z29" s="45"/>
      <c r="AA29" s="46" t="s">
        <v>15</v>
      </c>
    </row>
    <row r="30" spans="2:33" x14ac:dyDescent="0.25">
      <c r="B30" s="47"/>
      <c r="C30" s="114" t="s">
        <v>29</v>
      </c>
      <c r="D30" s="78"/>
      <c r="E30" s="78"/>
      <c r="F30" s="78"/>
      <c r="G30" s="78"/>
      <c r="H30" s="78"/>
      <c r="I30" s="90"/>
      <c r="J30" s="79" t="s">
        <v>31</v>
      </c>
      <c r="K30" s="2"/>
      <c r="L30" s="2"/>
      <c r="M30" s="2"/>
      <c r="N30" s="2"/>
      <c r="O30" s="2"/>
      <c r="P30" s="2"/>
      <c r="Q30" s="2"/>
      <c r="R30" s="2"/>
      <c r="S30" s="2"/>
      <c r="T30" s="2"/>
      <c r="U30" s="2"/>
      <c r="V30" s="2"/>
      <c r="W30" s="2"/>
      <c r="X30" s="2"/>
      <c r="Y30" s="48" t="s">
        <v>15</v>
      </c>
      <c r="Z30" s="2"/>
      <c r="AA30" s="49"/>
    </row>
    <row r="31" spans="2:33" x14ac:dyDescent="0.25">
      <c r="B31" s="50"/>
      <c r="C31" s="52" t="s">
        <v>22</v>
      </c>
      <c r="D31" s="51"/>
      <c r="E31" s="51"/>
      <c r="F31" s="51"/>
      <c r="G31" s="51"/>
      <c r="H31" s="51"/>
      <c r="I31" s="51"/>
      <c r="J31" s="51"/>
      <c r="K31" s="51"/>
      <c r="L31" s="51"/>
      <c r="M31" s="51"/>
      <c r="N31" s="51"/>
      <c r="O31" s="51"/>
      <c r="P31" s="51"/>
      <c r="Q31" s="51"/>
      <c r="R31" s="51"/>
      <c r="S31" s="51"/>
      <c r="T31" s="51"/>
      <c r="U31" s="51"/>
      <c r="V31" s="51"/>
      <c r="W31" s="51"/>
      <c r="X31" s="51"/>
      <c r="Y31" s="52" t="s">
        <v>15</v>
      </c>
      <c r="Z31" s="51"/>
      <c r="AA31" s="53"/>
    </row>
    <row r="40" ht="18.649999999999999" customHeight="1" x14ac:dyDescent="0.25"/>
  </sheetData>
  <dataValidations count="12">
    <dataValidation allowBlank="1" showInputMessage="1" showErrorMessage="1" promptTitle="estimate of skin depth" prompt="This is a computed value. Please do not change. " sqref="Y12:Y20 F11:K12 M11:S12" xr:uid="{00000000-0002-0000-0000-000000000000}"/>
    <dataValidation allowBlank="1" showInputMessage="1" showErrorMessage="1" promptTitle="Fraction or proportion factor" prompt="This value is used to estimate the depth of investigation as some proportion of the total skin depth.   Typical values are 0.1 to 0.3.   This value is multiplied by the skin depth to get an estimated depth  in meters.  I typically use 0.12 (cj)" sqref="J21" xr:uid="{00000000-0002-0000-0000-000001000000}"/>
    <dataValidation allowBlank="1" showInputMessage="1" showErrorMessage="1" promptTitle="Skin depth" prompt="This value is estimated using your specified frequencies and your EC value.   Please do not change the values in this cell.    " sqref="F10:S10 L11:L12" xr:uid="{00000000-0002-0000-0000-000002000000}"/>
    <dataValidation allowBlank="1" showInputMessage="1" showErrorMessage="1" promptTitle="Frequency in Hz" prompt="Enter your frequency value here.  It will be used for the estimate of skin depth below and it will be copied to the right." sqref="F9:S9" xr:uid="{00000000-0002-0000-0000-000003000000}"/>
    <dataValidation allowBlank="1" showInputMessage="1" showErrorMessage="1" promptTitle="Depth of investigation" prompt="This is a computed value that uses the square root of the skin depth. Please do not change. " sqref="F18:K19 M18:S19 L19" xr:uid="{00000000-0002-0000-0000-000004000000}"/>
    <dataValidation allowBlank="1" showInputMessage="1" showErrorMessage="1" promptTitle="Your depth of investigation" prompt="This value is estimated using your specified frequencies and your EC value.   Please do not change the values in this cell.    " sqref="L18 F17:S17 F24:S24" xr:uid="{00000000-0002-0000-0000-000005000000}"/>
    <dataValidation allowBlank="1" showInputMessage="1" showErrorMessage="1" promptTitle="Depth of investigation" prompt="This is a computed value that estimates depth of investigation as some fraction or percent of the total skin depth. Please do not change. " sqref="F25:S26" xr:uid="{00000000-0002-0000-0000-000006000000}"/>
    <dataValidation allowBlank="1" showInputMessage="1" showErrorMessage="1" promptTitle="Variable EC" prompt="Enter your Total EC in mS/m here. It will compute resitivity (in ohm-m), skin depth and DOI.   _x000a__x000a_Also see results of preset EC values below.  " sqref="B12" xr:uid="{00000000-0002-0000-0000-000007000000}"/>
    <dataValidation allowBlank="1" showInputMessage="1" showErrorMessage="1" promptTitle="Variable EC" prompt="Enter your Total EC in mS/m here. It will compute resitivity (in ohm-m), skin depth  and DOI .     Recommended you go from high here to lower EC values in the two cells below (for plotting purposes)._x000a__x000a_Also see results of preset EC values below.  " sqref="B10" xr:uid="{00000000-0002-0000-0000-000008000000}"/>
    <dataValidation allowBlank="1" showInputMessage="1" showErrorMessage="1" promptTitle="Variable EC" prompt="Enter your Total EC in mS/m here. It will compute resistivity (in ohm-m), skin depth  and DOI.   _x000a__x000a_Also see results of preset EC values below.  " sqref="B11" xr:uid="{00000000-0002-0000-0000-000009000000}"/>
    <dataValidation allowBlank="1" showInputMessage="1" showErrorMessage="1" promptTitle="Optional use" prompt="Enter resistivity value in ohm-m here to compute the conductivity in mS/m. " sqref="D6" xr:uid="{81915D31-3DF2-4DB0-9840-728778DF5AFE}"/>
    <dataValidation allowBlank="1" showInputMessage="1" showErrorMessage="1" promptTitle="computed field" prompt="All blue text fields are computed. Please do not change._x000a_" sqref="B6" xr:uid="{873D7A2B-9D9A-46B7-B2AD-D4FF5A58B7DB}"/>
  </dataValidations>
  <pageMargins left="0.25" right="0.25" top="1" bottom="1" header="0.5" footer="0.5"/>
  <pageSetup scale="50" orientation="landscape" r:id="rId1"/>
  <headerFooter alignWithMargins="0">
    <oddFooter>&amp;L&amp;F&amp;R   cjohnson@usgs.gov   &amp;D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AG40"/>
  <sheetViews>
    <sheetView showGridLines="0" zoomScale="82" zoomScaleNormal="82" workbookViewId="0">
      <selection activeCell="B3" sqref="B3"/>
    </sheetView>
  </sheetViews>
  <sheetFormatPr defaultRowHeight="12.5" x14ac:dyDescent="0.25"/>
  <cols>
    <col min="1" max="1" width="1.453125" customWidth="1"/>
    <col min="2" max="4" width="9.6328125" customWidth="1"/>
    <col min="5" max="5" width="2.36328125" customWidth="1"/>
    <col min="6" max="6" width="8.6328125" customWidth="1"/>
    <col min="7" max="12" width="9.6328125" customWidth="1"/>
    <col min="13" max="13" width="3" customWidth="1"/>
    <col min="14" max="19" width="9.6328125" hidden="1" customWidth="1"/>
    <col min="20" max="21" width="9.6328125" customWidth="1"/>
    <col min="22" max="22" width="2.6328125" customWidth="1"/>
    <col min="29" max="29" width="5" customWidth="1"/>
    <col min="30" max="30" width="41.6328125" customWidth="1"/>
    <col min="31" max="32" width="13.6328125" customWidth="1"/>
  </cols>
  <sheetData>
    <row r="2" spans="2:33" ht="18" x14ac:dyDescent="0.4">
      <c r="B2" s="16" t="s">
        <v>41</v>
      </c>
      <c r="K2" s="39" t="s">
        <v>23</v>
      </c>
    </row>
    <row r="3" spans="2:33" ht="13.5" thickBot="1" x14ac:dyDescent="0.35">
      <c r="K3" s="70" t="s">
        <v>27</v>
      </c>
      <c r="L3" s="39"/>
    </row>
    <row r="4" spans="2:33" ht="16.25" customHeight="1" thickBot="1" x14ac:dyDescent="0.35">
      <c r="B4" s="77" t="s">
        <v>28</v>
      </c>
      <c r="C4" s="68"/>
      <c r="D4" s="69"/>
      <c r="G4" s="19" t="s">
        <v>11</v>
      </c>
      <c r="J4" s="18" t="s">
        <v>8</v>
      </c>
      <c r="K4" s="19" t="s">
        <v>10</v>
      </c>
      <c r="L4" s="19"/>
      <c r="O4" t="s">
        <v>9</v>
      </c>
    </row>
    <row r="5" spans="2:33" ht="18" customHeight="1" thickBot="1" x14ac:dyDescent="0.35">
      <c r="B5" s="74" t="s">
        <v>17</v>
      </c>
      <c r="C5" s="76"/>
      <c r="D5" s="75" t="s">
        <v>16</v>
      </c>
      <c r="F5" s="3"/>
      <c r="G5" s="5" t="s">
        <v>0</v>
      </c>
      <c r="H5" s="4">
        <f>4*3.14159*(10^-7)</f>
        <v>1.2566359999999999E-6</v>
      </c>
      <c r="U5" s="1" t="s">
        <v>20</v>
      </c>
      <c r="V5" s="1"/>
    </row>
    <row r="6" spans="2:33" ht="13.5" thickBot="1" x14ac:dyDescent="0.35">
      <c r="B6" s="89">
        <f>1/$D$6*1000</f>
        <v>250</v>
      </c>
      <c r="C6" s="71" t="s">
        <v>24</v>
      </c>
      <c r="D6" s="111">
        <v>4</v>
      </c>
      <c r="F6" s="2"/>
      <c r="G6" s="6"/>
      <c r="H6" s="2"/>
      <c r="I6" s="1" t="s">
        <v>19</v>
      </c>
      <c r="U6" s="1" t="s">
        <v>21</v>
      </c>
      <c r="V6" s="1"/>
    </row>
    <row r="7" spans="2:33" s="1" customFormat="1" ht="35.4" customHeight="1" x14ac:dyDescent="0.3">
      <c r="F7" s="100" t="s">
        <v>18</v>
      </c>
      <c r="G7" s="101"/>
      <c r="H7" s="101"/>
      <c r="I7" s="101"/>
      <c r="J7" s="101"/>
      <c r="K7" s="101"/>
      <c r="L7" s="101"/>
      <c r="M7" s="102"/>
      <c r="N7" s="21"/>
      <c r="O7" s="21"/>
      <c r="P7" s="21"/>
      <c r="Q7" s="21"/>
      <c r="R7" s="7"/>
      <c r="S7" s="21"/>
      <c r="T7"/>
      <c r="V7"/>
      <c r="W7"/>
      <c r="X7"/>
      <c r="Y7"/>
      <c r="Z7"/>
      <c r="AA7"/>
      <c r="AB7"/>
    </row>
    <row r="8" spans="2:33" s="1" customFormat="1" ht="14" x14ac:dyDescent="0.3">
      <c r="B8" s="9" t="s">
        <v>1</v>
      </c>
      <c r="C8" s="9" t="s">
        <v>2</v>
      </c>
      <c r="D8" s="27" t="s">
        <v>3</v>
      </c>
      <c r="F8" s="123" t="s">
        <v>34</v>
      </c>
      <c r="G8" s="55"/>
      <c r="H8" s="55"/>
      <c r="I8" s="131" t="s">
        <v>14</v>
      </c>
      <c r="J8" s="12"/>
      <c r="K8" s="12"/>
      <c r="L8" s="12"/>
      <c r="M8" s="40"/>
      <c r="N8" s="25" t="s">
        <v>12</v>
      </c>
      <c r="O8" s="26"/>
      <c r="P8" s="12"/>
      <c r="Q8" s="26"/>
      <c r="R8" s="10"/>
      <c r="S8" s="12"/>
      <c r="T8"/>
      <c r="V8"/>
      <c r="W8"/>
      <c r="X8"/>
      <c r="Y8"/>
      <c r="Z8"/>
      <c r="AA8"/>
      <c r="AB8"/>
    </row>
    <row r="9" spans="2:33" s="15" customFormat="1" ht="21" customHeight="1" thickBot="1" x14ac:dyDescent="0.35">
      <c r="B9" s="17" t="s">
        <v>5</v>
      </c>
      <c r="C9" s="13" t="s">
        <v>6</v>
      </c>
      <c r="D9" s="13" t="s">
        <v>7</v>
      </c>
      <c r="E9" s="14"/>
      <c r="F9" s="125">
        <v>1530</v>
      </c>
      <c r="G9" s="126">
        <v>8280</v>
      </c>
      <c r="H9" s="126">
        <v>23070</v>
      </c>
      <c r="I9" s="126">
        <v>33030</v>
      </c>
      <c r="J9" s="126">
        <v>47970</v>
      </c>
      <c r="K9" s="126">
        <v>63090</v>
      </c>
      <c r="L9" s="126">
        <v>93090</v>
      </c>
      <c r="M9" s="127" t="s">
        <v>15</v>
      </c>
      <c r="N9" s="29">
        <v>79000</v>
      </c>
      <c r="O9" s="29">
        <v>79000</v>
      </c>
      <c r="P9" s="29">
        <v>79000</v>
      </c>
      <c r="Q9" s="29">
        <v>79000</v>
      </c>
      <c r="R9" s="29">
        <v>79000</v>
      </c>
      <c r="S9" s="29">
        <v>79000</v>
      </c>
      <c r="T9"/>
      <c r="U9" s="1"/>
      <c r="V9"/>
      <c r="W9"/>
      <c r="X9"/>
      <c r="Y9"/>
      <c r="Z9"/>
      <c r="AA9"/>
      <c r="AB9"/>
      <c r="AC9" s="91" t="s">
        <v>25</v>
      </c>
      <c r="AD9" s="9"/>
      <c r="AE9" s="9"/>
      <c r="AF9" s="92">
        <f>+B11</f>
        <v>40</v>
      </c>
      <c r="AG9" s="93"/>
    </row>
    <row r="10" spans="2:33" ht="18" customHeight="1" thickTop="1" thickBot="1" x14ac:dyDescent="0.35">
      <c r="B10" s="128">
        <v>80</v>
      </c>
      <c r="C10" s="43">
        <f>+B10/1000</f>
        <v>0.08</v>
      </c>
      <c r="D10" s="43">
        <f>1/C10</f>
        <v>12.5</v>
      </c>
      <c r="F10" s="56">
        <f t="shared" ref="F10:L12" si="0">1/(SQRT($H$5*$C10*PI()*F$9))</f>
        <v>45.491431810315966</v>
      </c>
      <c r="G10" s="57">
        <f t="shared" si="0"/>
        <v>19.555105043072366</v>
      </c>
      <c r="H10" s="57">
        <f t="shared" si="0"/>
        <v>11.715249016831743</v>
      </c>
      <c r="I10" s="57">
        <f t="shared" si="0"/>
        <v>9.7908643759260805</v>
      </c>
      <c r="J10" s="57">
        <f t="shared" si="0"/>
        <v>8.1243843765728769</v>
      </c>
      <c r="K10" s="57">
        <f t="shared" si="0"/>
        <v>7.0842692322033702</v>
      </c>
      <c r="L10" s="57">
        <f t="shared" si="0"/>
        <v>5.8320844817649968</v>
      </c>
      <c r="M10" s="58" t="s">
        <v>15</v>
      </c>
      <c r="N10" s="36">
        <f t="shared" ref="N10:S12" si="1">1/(SQRT($H$5*$C10*PI()*N$9))</f>
        <v>6.3308463881857104</v>
      </c>
      <c r="O10" s="36">
        <f t="shared" si="1"/>
        <v>6.3308463881857104</v>
      </c>
      <c r="P10" s="36">
        <f t="shared" si="1"/>
        <v>6.3308463881857104</v>
      </c>
      <c r="Q10" s="36">
        <f t="shared" si="1"/>
        <v>6.3308463881857104</v>
      </c>
      <c r="R10" s="36">
        <f t="shared" si="1"/>
        <v>6.3308463881857104</v>
      </c>
      <c r="S10" s="36">
        <f t="shared" si="1"/>
        <v>6.3308463881857104</v>
      </c>
      <c r="U10" s="1"/>
      <c r="V10" s="1"/>
      <c r="W10" s="1"/>
      <c r="X10" s="1"/>
      <c r="Y10" s="1"/>
      <c r="AC10" s="47"/>
      <c r="AD10" s="2"/>
      <c r="AE10" s="6" t="s">
        <v>30</v>
      </c>
      <c r="AF10" s="94">
        <f>+D11</f>
        <v>25</v>
      </c>
      <c r="AG10" s="49"/>
    </row>
    <row r="11" spans="2:33" ht="18" customHeight="1" thickBot="1" x14ac:dyDescent="0.35">
      <c r="B11" s="128">
        <v>40</v>
      </c>
      <c r="C11" s="43">
        <f>+B11/1000</f>
        <v>0.04</v>
      </c>
      <c r="D11" s="43">
        <f>1/C11</f>
        <v>25</v>
      </c>
      <c r="F11" s="56">
        <f t="shared" si="0"/>
        <v>64.334599837919683</v>
      </c>
      <c r="G11" s="57">
        <f t="shared" si="0"/>
        <v>27.655094765543449</v>
      </c>
      <c r="H11" s="57">
        <f t="shared" si="0"/>
        <v>16.567864046181519</v>
      </c>
      <c r="I11" s="57">
        <f t="shared" si="0"/>
        <v>13.846373187790251</v>
      </c>
      <c r="J11" s="57">
        <f t="shared" si="0"/>
        <v>11.489614571281445</v>
      </c>
      <c r="K11" s="57">
        <f t="shared" si="0"/>
        <v>10.018669627684439</v>
      </c>
      <c r="L11" s="57">
        <f t="shared" si="0"/>
        <v>8.247812971017721</v>
      </c>
      <c r="M11" s="58" t="s">
        <v>15</v>
      </c>
      <c r="N11" s="36">
        <f t="shared" si="1"/>
        <v>8.9531688234729554</v>
      </c>
      <c r="O11" s="36">
        <f t="shared" si="1"/>
        <v>8.9531688234729554</v>
      </c>
      <c r="P11" s="36">
        <f t="shared" si="1"/>
        <v>8.9531688234729554</v>
      </c>
      <c r="Q11" s="36">
        <f t="shared" si="1"/>
        <v>8.9531688234729554</v>
      </c>
      <c r="R11" s="36">
        <f t="shared" si="1"/>
        <v>8.9531688234729554</v>
      </c>
      <c r="S11" s="36">
        <f t="shared" si="1"/>
        <v>8.9531688234729554</v>
      </c>
      <c r="U11" s="1"/>
      <c r="V11" s="1"/>
      <c r="W11" s="1"/>
      <c r="X11" s="1"/>
      <c r="Y11" s="1"/>
      <c r="AC11" s="47"/>
      <c r="AD11" s="2"/>
      <c r="AE11" s="2"/>
      <c r="AF11" s="2"/>
      <c r="AG11" s="49"/>
    </row>
    <row r="12" spans="2:33" ht="18" customHeight="1" thickBot="1" x14ac:dyDescent="0.35">
      <c r="B12" s="128">
        <v>20</v>
      </c>
      <c r="C12" s="72">
        <f>+B12/1000</f>
        <v>0.02</v>
      </c>
      <c r="D12" s="43">
        <f>1/C12</f>
        <v>50</v>
      </c>
      <c r="F12" s="59">
        <f t="shared" si="0"/>
        <v>90.982863620631932</v>
      </c>
      <c r="G12" s="60">
        <f t="shared" si="0"/>
        <v>39.110210086144733</v>
      </c>
      <c r="H12" s="60">
        <f t="shared" si="0"/>
        <v>23.430498033663486</v>
      </c>
      <c r="I12" s="60">
        <f t="shared" si="0"/>
        <v>19.581728751852161</v>
      </c>
      <c r="J12" s="60">
        <f t="shared" si="0"/>
        <v>16.248768753145754</v>
      </c>
      <c r="K12" s="60">
        <f t="shared" si="0"/>
        <v>14.16853846440674</v>
      </c>
      <c r="L12" s="60">
        <f t="shared" si="0"/>
        <v>11.664168963529994</v>
      </c>
      <c r="M12" s="61" t="s">
        <v>15</v>
      </c>
      <c r="N12" s="37">
        <f t="shared" si="1"/>
        <v>12.661692776371421</v>
      </c>
      <c r="O12" s="37">
        <f t="shared" si="1"/>
        <v>12.661692776371421</v>
      </c>
      <c r="P12" s="37">
        <f t="shared" si="1"/>
        <v>12.661692776371421</v>
      </c>
      <c r="Q12" s="37">
        <f t="shared" si="1"/>
        <v>12.661692776371421</v>
      </c>
      <c r="R12" s="37">
        <f t="shared" si="1"/>
        <v>12.661692776371421</v>
      </c>
      <c r="S12" s="37">
        <f t="shared" si="1"/>
        <v>12.661692776371421</v>
      </c>
      <c r="Y12" s="20"/>
      <c r="AC12" s="47"/>
      <c r="AD12" s="2"/>
      <c r="AE12" s="2"/>
      <c r="AF12" s="2"/>
      <c r="AG12" s="49"/>
    </row>
    <row r="13" spans="2:33" ht="13" thickBot="1" x14ac:dyDescent="0.3">
      <c r="N13" s="30"/>
      <c r="O13" s="30"/>
      <c r="P13" s="30"/>
      <c r="Q13" s="30"/>
      <c r="R13" s="30"/>
      <c r="S13" s="30"/>
      <c r="Y13" s="20"/>
      <c r="AC13" s="47"/>
      <c r="AD13" s="2"/>
      <c r="AE13" s="2"/>
      <c r="AF13" s="2"/>
      <c r="AG13" s="49"/>
    </row>
    <row r="14" spans="2:33" ht="14" x14ac:dyDescent="0.3">
      <c r="B14" s="2"/>
      <c r="C14" s="2"/>
      <c r="D14" s="2"/>
      <c r="F14" s="124" t="s">
        <v>35</v>
      </c>
      <c r="G14" s="7"/>
      <c r="H14" s="7"/>
      <c r="I14" s="7"/>
      <c r="J14" s="7"/>
      <c r="K14" s="7"/>
      <c r="L14" s="7"/>
      <c r="M14" s="8"/>
      <c r="N14" s="31"/>
      <c r="O14" s="32"/>
      <c r="P14" s="32"/>
      <c r="Q14" s="32"/>
      <c r="R14" s="32"/>
      <c r="S14" s="32"/>
      <c r="Y14" s="20"/>
      <c r="AC14" s="47"/>
      <c r="AD14" s="2"/>
      <c r="AE14" s="2"/>
      <c r="AF14" s="2"/>
      <c r="AG14" s="49"/>
    </row>
    <row r="15" spans="2:33" ht="13" x14ac:dyDescent="0.3">
      <c r="B15" s="2"/>
      <c r="C15" s="2"/>
      <c r="D15" s="2"/>
      <c r="F15" s="11" t="s">
        <v>4</v>
      </c>
      <c r="G15" s="12"/>
      <c r="H15" s="12"/>
      <c r="I15" s="12"/>
      <c r="J15" s="12"/>
      <c r="K15" s="12"/>
      <c r="L15" s="12"/>
      <c r="M15" s="40"/>
      <c r="N15" s="33"/>
      <c r="O15" s="34"/>
      <c r="P15" s="34"/>
      <c r="Q15" s="34"/>
      <c r="R15" s="34"/>
      <c r="S15" s="34"/>
      <c r="Y15" s="20"/>
      <c r="AC15" s="47"/>
      <c r="AD15" s="2"/>
      <c r="AE15" s="2"/>
      <c r="AF15" s="2"/>
      <c r="AG15" s="49"/>
    </row>
    <row r="16" spans="2:33" ht="18" customHeight="1" x14ac:dyDescent="0.3">
      <c r="B16" s="14" t="s">
        <v>1</v>
      </c>
      <c r="C16" s="14" t="s">
        <v>2</v>
      </c>
      <c r="D16" s="28" t="s">
        <v>3</v>
      </c>
      <c r="F16" s="22">
        <f>+$F$9</f>
        <v>1530</v>
      </c>
      <c r="G16" s="23">
        <f t="shared" ref="G16:S16" si="2">+G$9</f>
        <v>8280</v>
      </c>
      <c r="H16" s="23">
        <f t="shared" si="2"/>
        <v>23070</v>
      </c>
      <c r="I16" s="23">
        <f t="shared" si="2"/>
        <v>33030</v>
      </c>
      <c r="J16" s="23">
        <f t="shared" si="2"/>
        <v>47970</v>
      </c>
      <c r="K16" s="23">
        <f t="shared" si="2"/>
        <v>63090</v>
      </c>
      <c r="L16" s="23">
        <f>+$L$9</f>
        <v>93090</v>
      </c>
      <c r="M16" s="41" t="s">
        <v>15</v>
      </c>
      <c r="N16" s="35">
        <f t="shared" si="2"/>
        <v>79000</v>
      </c>
      <c r="O16" s="35">
        <f t="shared" si="2"/>
        <v>79000</v>
      </c>
      <c r="P16" s="35">
        <f t="shared" si="2"/>
        <v>79000</v>
      </c>
      <c r="Q16" s="35">
        <f t="shared" si="2"/>
        <v>79000</v>
      </c>
      <c r="R16" s="35">
        <f t="shared" si="2"/>
        <v>79000</v>
      </c>
      <c r="S16" s="35">
        <f t="shared" si="2"/>
        <v>79000</v>
      </c>
      <c r="Y16" s="20"/>
      <c r="AC16" s="47"/>
      <c r="AD16" s="2"/>
      <c r="AE16" s="2"/>
      <c r="AF16" s="2"/>
      <c r="AG16" s="49"/>
    </row>
    <row r="17" spans="2:33" ht="18" customHeight="1" x14ac:dyDescent="0.25">
      <c r="B17" s="24">
        <f>+$B$10</f>
        <v>80</v>
      </c>
      <c r="C17" s="43">
        <f>+B17/1000</f>
        <v>0.08</v>
      </c>
      <c r="D17" s="43">
        <f>1/C17</f>
        <v>12.5</v>
      </c>
      <c r="F17" s="62">
        <f>SQRT(F10)</f>
        <v>6.7447336352383829</v>
      </c>
      <c r="G17" s="63">
        <f t="shared" ref="G17:S19" si="3">SQRT(G10)</f>
        <v>4.4221154488629493</v>
      </c>
      <c r="H17" s="63">
        <f t="shared" si="3"/>
        <v>3.4227545948887048</v>
      </c>
      <c r="I17" s="63">
        <f t="shared" si="3"/>
        <v>3.129035694255673</v>
      </c>
      <c r="J17" s="63">
        <f t="shared" si="3"/>
        <v>2.8503305732095141</v>
      </c>
      <c r="K17" s="63">
        <f>SQRT(K10)</f>
        <v>2.6616290560863982</v>
      </c>
      <c r="L17" s="63">
        <f>SQRT(L10)</f>
        <v>2.4149709070224836</v>
      </c>
      <c r="M17" s="64" t="s">
        <v>15</v>
      </c>
      <c r="N17" s="36">
        <f t="shared" si="3"/>
        <v>2.5161173240104904</v>
      </c>
      <c r="O17" s="36">
        <f t="shared" si="3"/>
        <v>2.5161173240104904</v>
      </c>
      <c r="P17" s="36">
        <f t="shared" si="3"/>
        <v>2.5161173240104904</v>
      </c>
      <c r="Q17" s="36">
        <f t="shared" si="3"/>
        <v>2.5161173240104904</v>
      </c>
      <c r="R17" s="36">
        <f t="shared" si="3"/>
        <v>2.5161173240104904</v>
      </c>
      <c r="S17" s="36">
        <f t="shared" si="3"/>
        <v>2.5161173240104904</v>
      </c>
      <c r="Y17" s="20"/>
      <c r="AC17" s="47"/>
      <c r="AD17" s="2"/>
      <c r="AE17" s="2"/>
      <c r="AF17" s="2"/>
      <c r="AG17" s="49"/>
    </row>
    <row r="18" spans="2:33" ht="18" customHeight="1" x14ac:dyDescent="0.3">
      <c r="B18" s="24">
        <f>+$B$11</f>
        <v>40</v>
      </c>
      <c r="C18" s="43">
        <f>+B18/1000</f>
        <v>0.04</v>
      </c>
      <c r="D18" s="43">
        <f>1/C18</f>
        <v>25</v>
      </c>
      <c r="F18" s="80">
        <f>SQRT(F11)</f>
        <v>8.0208852278236531</v>
      </c>
      <c r="G18" s="81">
        <f t="shared" si="3"/>
        <v>5.2588111551512711</v>
      </c>
      <c r="H18" s="81">
        <f t="shared" si="3"/>
        <v>4.0703641171499045</v>
      </c>
      <c r="I18" s="81">
        <f t="shared" si="3"/>
        <v>3.721071510706325</v>
      </c>
      <c r="J18" s="81">
        <f t="shared" si="3"/>
        <v>3.3896333977705382</v>
      </c>
      <c r="K18" s="81">
        <f t="shared" si="3"/>
        <v>3.1652282109959211</v>
      </c>
      <c r="L18" s="81">
        <f t="shared" si="3"/>
        <v>2.871900585155712</v>
      </c>
      <c r="M18" s="64" t="s">
        <v>15</v>
      </c>
      <c r="N18" s="36">
        <f t="shared" si="3"/>
        <v>2.9921846238948819</v>
      </c>
      <c r="O18" s="36">
        <f t="shared" si="3"/>
        <v>2.9921846238948819</v>
      </c>
      <c r="P18" s="36">
        <f t="shared" si="3"/>
        <v>2.9921846238948819</v>
      </c>
      <c r="Q18" s="36">
        <f t="shared" si="3"/>
        <v>2.9921846238948819</v>
      </c>
      <c r="R18" s="36">
        <f t="shared" si="3"/>
        <v>2.9921846238948819</v>
      </c>
      <c r="S18" s="36">
        <f t="shared" si="3"/>
        <v>2.9921846238948819</v>
      </c>
      <c r="Y18" s="20"/>
      <c r="AC18" s="47"/>
      <c r="AD18" s="2"/>
      <c r="AE18" s="2"/>
      <c r="AF18" s="2"/>
      <c r="AG18" s="49"/>
    </row>
    <row r="19" spans="2:33" ht="18" customHeight="1" thickBot="1" x14ac:dyDescent="0.3">
      <c r="B19" s="24">
        <f>+$B$12</f>
        <v>20</v>
      </c>
      <c r="C19" s="72">
        <f>+B19/1000</f>
        <v>0.02</v>
      </c>
      <c r="D19" s="43">
        <f>1/C19</f>
        <v>50</v>
      </c>
      <c r="F19" s="65">
        <f>SQRT(F12)</f>
        <v>9.5384937815481088</v>
      </c>
      <c r="G19" s="66">
        <f t="shared" si="3"/>
        <v>6.2538156421615705</v>
      </c>
      <c r="H19" s="66">
        <f t="shared" si="3"/>
        <v>4.8405059687664354</v>
      </c>
      <c r="I19" s="66">
        <f t="shared" si="3"/>
        <v>4.425124715965886</v>
      </c>
      <c r="J19" s="66">
        <f t="shared" si="3"/>
        <v>4.030976153879573</v>
      </c>
      <c r="K19" s="66">
        <f t="shared" si="3"/>
        <v>3.7641119091236832</v>
      </c>
      <c r="L19" s="66">
        <f t="shared" si="3"/>
        <v>3.4152846094476508</v>
      </c>
      <c r="M19" s="67" t="s">
        <v>15</v>
      </c>
      <c r="N19" s="37">
        <f t="shared" si="3"/>
        <v>3.5583272441375344</v>
      </c>
      <c r="O19" s="37">
        <f t="shared" si="3"/>
        <v>3.5583272441375344</v>
      </c>
      <c r="P19" s="37">
        <f t="shared" si="3"/>
        <v>3.5583272441375344</v>
      </c>
      <c r="Q19" s="37">
        <f t="shared" si="3"/>
        <v>3.5583272441375344</v>
      </c>
      <c r="R19" s="37">
        <f t="shared" si="3"/>
        <v>3.5583272441375344</v>
      </c>
      <c r="S19" s="37">
        <f t="shared" si="3"/>
        <v>3.5583272441375344</v>
      </c>
      <c r="Y19" s="20"/>
      <c r="AC19" s="47"/>
      <c r="AD19" s="2"/>
      <c r="AE19" s="2"/>
      <c r="AF19" s="2"/>
      <c r="AG19" s="49"/>
    </row>
    <row r="20" spans="2:33" ht="13.5" thickBot="1" x14ac:dyDescent="0.35">
      <c r="F20" s="38"/>
      <c r="G20" s="38"/>
      <c r="H20" s="38"/>
      <c r="I20" s="38"/>
      <c r="J20" s="129" t="s">
        <v>13</v>
      </c>
      <c r="K20" s="38"/>
      <c r="L20" s="38"/>
      <c r="M20" s="38"/>
      <c r="N20" s="30"/>
      <c r="O20" s="30"/>
      <c r="P20" s="30"/>
      <c r="Q20" s="30"/>
      <c r="R20" s="30"/>
      <c r="S20" s="30"/>
      <c r="Y20" s="20"/>
      <c r="AC20" s="47"/>
      <c r="AD20" s="2"/>
      <c r="AE20" s="2"/>
      <c r="AF20" s="2"/>
      <c r="AG20" s="49"/>
    </row>
    <row r="21" spans="2:33" ht="16" thickBot="1" x14ac:dyDescent="0.4">
      <c r="B21" s="2"/>
      <c r="C21" s="2"/>
      <c r="D21" s="2"/>
      <c r="F21" s="113" t="s">
        <v>33</v>
      </c>
      <c r="G21" s="7"/>
      <c r="H21" s="7"/>
      <c r="I21" s="7"/>
      <c r="J21" s="130">
        <v>0.1</v>
      </c>
      <c r="K21" s="7"/>
      <c r="L21" s="7"/>
      <c r="M21" s="8"/>
      <c r="N21" s="31"/>
      <c r="O21" s="31"/>
      <c r="P21" s="31"/>
      <c r="Q21" s="31"/>
      <c r="R21" s="31"/>
      <c r="S21" s="31"/>
      <c r="AC21" s="47"/>
      <c r="AD21" s="2"/>
      <c r="AE21" s="2"/>
      <c r="AF21" s="2"/>
      <c r="AG21" s="49"/>
    </row>
    <row r="22" spans="2:33" ht="13" x14ac:dyDescent="0.3">
      <c r="B22" s="2"/>
      <c r="C22" s="2"/>
      <c r="D22" s="2"/>
      <c r="F22" s="11" t="s">
        <v>4</v>
      </c>
      <c r="G22" s="12"/>
      <c r="H22" s="12"/>
      <c r="I22" s="12"/>
      <c r="J22" s="12"/>
      <c r="K22" s="12"/>
      <c r="L22" s="12"/>
      <c r="M22" s="40"/>
      <c r="N22" s="33"/>
      <c r="O22" s="33"/>
      <c r="P22" s="33"/>
      <c r="Q22" s="33"/>
      <c r="R22" s="33"/>
      <c r="S22" s="33"/>
      <c r="AC22" s="47"/>
      <c r="AD22" s="2"/>
      <c r="AE22" s="2"/>
      <c r="AF22" s="2"/>
      <c r="AG22" s="49"/>
    </row>
    <row r="23" spans="2:33" ht="18" customHeight="1" x14ac:dyDescent="0.3">
      <c r="B23" s="14" t="s">
        <v>1</v>
      </c>
      <c r="C23" s="14" t="s">
        <v>2</v>
      </c>
      <c r="D23" s="28" t="s">
        <v>3</v>
      </c>
      <c r="F23" s="22">
        <f>+$F$9</f>
        <v>1530</v>
      </c>
      <c r="G23" s="23">
        <f t="shared" ref="G23:S23" si="4">+G$9</f>
        <v>8280</v>
      </c>
      <c r="H23" s="23">
        <f t="shared" si="4"/>
        <v>23070</v>
      </c>
      <c r="I23" s="23">
        <f t="shared" si="4"/>
        <v>33030</v>
      </c>
      <c r="J23" s="23">
        <f t="shared" si="4"/>
        <v>47970</v>
      </c>
      <c r="K23" s="23">
        <f t="shared" si="4"/>
        <v>63090</v>
      </c>
      <c r="L23" s="23">
        <f>+$L$9</f>
        <v>93090</v>
      </c>
      <c r="M23" s="41" t="s">
        <v>15</v>
      </c>
      <c r="N23" s="35">
        <f t="shared" si="4"/>
        <v>79000</v>
      </c>
      <c r="O23" s="35">
        <f t="shared" si="4"/>
        <v>79000</v>
      </c>
      <c r="P23" s="35">
        <f t="shared" si="4"/>
        <v>79000</v>
      </c>
      <c r="Q23" s="35">
        <f t="shared" si="4"/>
        <v>79000</v>
      </c>
      <c r="R23" s="35">
        <f t="shared" si="4"/>
        <v>79000</v>
      </c>
      <c r="S23" s="35">
        <f t="shared" si="4"/>
        <v>79000</v>
      </c>
      <c r="AC23" s="50"/>
      <c r="AD23" s="51"/>
      <c r="AE23" s="51"/>
      <c r="AF23" s="51"/>
      <c r="AG23" s="53"/>
    </row>
    <row r="24" spans="2:33" ht="18" customHeight="1" x14ac:dyDescent="0.25">
      <c r="B24" s="24">
        <f>+$B$10</f>
        <v>80</v>
      </c>
      <c r="C24" s="43">
        <f>+B24/1000</f>
        <v>0.08</v>
      </c>
      <c r="D24" s="42">
        <f>1/C24</f>
        <v>12.5</v>
      </c>
      <c r="F24" s="115">
        <f t="shared" ref="F24:L24" si="5">F$10*$J$21</f>
        <v>4.5491431810315968</v>
      </c>
      <c r="G24" s="116">
        <f t="shared" si="5"/>
        <v>1.9555105043072367</v>
      </c>
      <c r="H24" s="116">
        <f t="shared" si="5"/>
        <v>1.1715249016831744</v>
      </c>
      <c r="I24" s="116">
        <f t="shared" si="5"/>
        <v>0.97908643759260805</v>
      </c>
      <c r="J24" s="116">
        <f t="shared" si="5"/>
        <v>0.81243843765728774</v>
      </c>
      <c r="K24" s="116">
        <f t="shared" si="5"/>
        <v>0.70842692322033707</v>
      </c>
      <c r="L24" s="116">
        <f t="shared" si="5"/>
        <v>0.58320844817649975</v>
      </c>
      <c r="M24" s="117" t="s">
        <v>15</v>
      </c>
      <c r="N24" s="36">
        <f t="shared" ref="N24:S24" si="6">N$10*$J$21</f>
        <v>0.63308463881857113</v>
      </c>
      <c r="O24" s="36">
        <f t="shared" si="6"/>
        <v>0.63308463881857113</v>
      </c>
      <c r="P24" s="36">
        <f t="shared" si="6"/>
        <v>0.63308463881857113</v>
      </c>
      <c r="Q24" s="36">
        <f t="shared" si="6"/>
        <v>0.63308463881857113</v>
      </c>
      <c r="R24" s="36">
        <f t="shared" si="6"/>
        <v>0.63308463881857113</v>
      </c>
      <c r="S24" s="36">
        <f t="shared" si="6"/>
        <v>0.63308463881857113</v>
      </c>
    </row>
    <row r="25" spans="2:33" ht="18" customHeight="1" x14ac:dyDescent="0.3">
      <c r="B25" s="24">
        <f>+$B$11</f>
        <v>40</v>
      </c>
      <c r="C25" s="43">
        <f>+B25/1000</f>
        <v>0.04</v>
      </c>
      <c r="D25" s="42">
        <f>1/C25</f>
        <v>25</v>
      </c>
      <c r="F25" s="118">
        <f t="shared" ref="F25:L26" si="7">F11*$J$21</f>
        <v>6.4334599837919688</v>
      </c>
      <c r="G25" s="119">
        <f>G11*$J$21</f>
        <v>2.7655094765543451</v>
      </c>
      <c r="H25" s="119">
        <f t="shared" si="7"/>
        <v>1.656786404618152</v>
      </c>
      <c r="I25" s="119">
        <f t="shared" si="7"/>
        <v>1.3846373187790251</v>
      </c>
      <c r="J25" s="119">
        <f t="shared" si="7"/>
        <v>1.1489614571281446</v>
      </c>
      <c r="K25" s="119">
        <f t="shared" si="7"/>
        <v>1.001866962768444</v>
      </c>
      <c r="L25" s="119">
        <f t="shared" si="7"/>
        <v>0.82478129710177217</v>
      </c>
      <c r="M25" s="117" t="s">
        <v>15</v>
      </c>
      <c r="N25" s="36">
        <f t="shared" ref="N25:S26" si="8">N11*$J$21</f>
        <v>0.89531688234729556</v>
      </c>
      <c r="O25" s="36">
        <f t="shared" si="8"/>
        <v>0.89531688234729556</v>
      </c>
      <c r="P25" s="36">
        <f t="shared" si="8"/>
        <v>0.89531688234729556</v>
      </c>
      <c r="Q25" s="36">
        <f t="shared" si="8"/>
        <v>0.89531688234729556</v>
      </c>
      <c r="R25" s="36">
        <f t="shared" si="8"/>
        <v>0.89531688234729556</v>
      </c>
      <c r="S25" s="36">
        <f t="shared" si="8"/>
        <v>0.89531688234729556</v>
      </c>
      <c r="AC25" s="82">
        <f>+AVERAGE(F25:L25)</f>
        <v>2.1737147001059793</v>
      </c>
      <c r="AD25" s="83" t="s">
        <v>26</v>
      </c>
    </row>
    <row r="26" spans="2:33" ht="18" customHeight="1" thickBot="1" x14ac:dyDescent="0.3">
      <c r="B26" s="24">
        <f>+$B$12</f>
        <v>20</v>
      </c>
      <c r="C26" s="72">
        <f>+B26/1000</f>
        <v>0.02</v>
      </c>
      <c r="D26" s="43">
        <f>1/C26</f>
        <v>50</v>
      </c>
      <c r="F26" s="120">
        <f t="shared" si="7"/>
        <v>9.0982863620631935</v>
      </c>
      <c r="G26" s="121">
        <f t="shared" si="7"/>
        <v>3.9110210086144734</v>
      </c>
      <c r="H26" s="121">
        <f t="shared" si="7"/>
        <v>2.3430498033663487</v>
      </c>
      <c r="I26" s="121">
        <f t="shared" si="7"/>
        <v>1.9581728751852161</v>
      </c>
      <c r="J26" s="121">
        <f t="shared" si="7"/>
        <v>1.6248768753145755</v>
      </c>
      <c r="K26" s="121">
        <f t="shared" si="7"/>
        <v>1.4168538464406741</v>
      </c>
      <c r="L26" s="121">
        <f t="shared" si="7"/>
        <v>1.1664168963529995</v>
      </c>
      <c r="M26" s="122" t="s">
        <v>15</v>
      </c>
      <c r="N26" s="37">
        <f t="shared" si="8"/>
        <v>1.2661692776371423</v>
      </c>
      <c r="O26" s="37">
        <f t="shared" si="8"/>
        <v>1.2661692776371423</v>
      </c>
      <c r="P26" s="37">
        <f t="shared" si="8"/>
        <v>1.2661692776371423</v>
      </c>
      <c r="Q26" s="37">
        <f t="shared" si="8"/>
        <v>1.2661692776371423</v>
      </c>
      <c r="R26" s="37">
        <f t="shared" si="8"/>
        <v>1.2661692776371423</v>
      </c>
      <c r="S26" s="37">
        <f t="shared" si="8"/>
        <v>1.2661692776371423</v>
      </c>
    </row>
    <row r="29" spans="2:33" ht="13" x14ac:dyDescent="0.3">
      <c r="B29" s="44"/>
      <c r="C29" s="138" t="s">
        <v>40</v>
      </c>
      <c r="D29" s="45"/>
      <c r="E29" s="45"/>
      <c r="F29" s="45"/>
      <c r="G29" s="45"/>
      <c r="H29" s="45"/>
      <c r="I29" s="45"/>
      <c r="J29" s="45"/>
      <c r="K29" s="45"/>
      <c r="L29" s="45"/>
      <c r="M29" s="45"/>
      <c r="N29" s="45"/>
      <c r="O29" s="45"/>
      <c r="P29" s="45"/>
      <c r="Q29" s="45"/>
      <c r="R29" s="45"/>
      <c r="S29" s="45"/>
      <c r="T29" s="45"/>
      <c r="U29" s="45"/>
      <c r="V29" s="45"/>
      <c r="W29" s="45"/>
      <c r="X29" s="45"/>
      <c r="Y29" s="54" t="s">
        <v>15</v>
      </c>
      <c r="Z29" s="45"/>
      <c r="AA29" s="46" t="s">
        <v>15</v>
      </c>
    </row>
    <row r="30" spans="2:33" x14ac:dyDescent="0.25">
      <c r="B30" s="47"/>
      <c r="C30" s="114" t="s">
        <v>29</v>
      </c>
      <c r="D30" s="78"/>
      <c r="E30" s="78"/>
      <c r="F30" s="78"/>
      <c r="G30" s="78"/>
      <c r="H30" s="78"/>
      <c r="I30" s="90"/>
      <c r="J30" s="79" t="s">
        <v>31</v>
      </c>
      <c r="K30" s="2"/>
      <c r="L30" s="2"/>
      <c r="M30" s="2"/>
      <c r="N30" s="2"/>
      <c r="O30" s="2"/>
      <c r="P30" s="2"/>
      <c r="Q30" s="2"/>
      <c r="R30" s="2"/>
      <c r="S30" s="2"/>
      <c r="T30" s="2"/>
      <c r="U30" s="2"/>
      <c r="V30" s="2"/>
      <c r="W30" s="2"/>
      <c r="X30" s="2"/>
      <c r="Y30" s="48" t="s">
        <v>15</v>
      </c>
      <c r="Z30" s="2"/>
      <c r="AA30" s="49"/>
    </row>
    <row r="31" spans="2:33" x14ac:dyDescent="0.25">
      <c r="B31" s="50"/>
      <c r="C31" s="52" t="s">
        <v>22</v>
      </c>
      <c r="D31" s="51"/>
      <c r="E31" s="51"/>
      <c r="F31" s="51"/>
      <c r="G31" s="51"/>
      <c r="H31" s="51"/>
      <c r="I31" s="51"/>
      <c r="J31" s="51"/>
      <c r="K31" s="51"/>
      <c r="L31" s="51"/>
      <c r="M31" s="51"/>
      <c r="N31" s="51"/>
      <c r="O31" s="51"/>
      <c r="P31" s="51"/>
      <c r="Q31" s="51"/>
      <c r="R31" s="51"/>
      <c r="S31" s="51"/>
      <c r="T31" s="51"/>
      <c r="U31" s="51"/>
      <c r="V31" s="51"/>
      <c r="W31" s="51"/>
      <c r="X31" s="51"/>
      <c r="Y31" s="52" t="s">
        <v>15</v>
      </c>
      <c r="Z31" s="51"/>
      <c r="AA31" s="53"/>
    </row>
    <row r="40" ht="18.649999999999999" customHeight="1" x14ac:dyDescent="0.25"/>
  </sheetData>
  <dataValidations count="12">
    <dataValidation allowBlank="1" showInputMessage="1" showErrorMessage="1" promptTitle="Variable EC" prompt="Enter your Total EC in mS/m here. It will compute resistivity (in ohm-m), skin depth  and DOI.   _x000a__x000a_Also see results of preset EC values below.  " sqref="B11" xr:uid="{00000000-0002-0000-0100-000000000000}"/>
    <dataValidation allowBlank="1" showInputMessage="1" showErrorMessage="1" promptTitle="Variable EC" prompt="Enter your Total EC in mS/m here. It will compute resitivity (in ohm-m), skin depth  and DOI .     Recommended you go from high here to lower EC values in the two cells below (for plotting purposes)._x000a__x000a_Also see results of preset EC values below.  " sqref="B10" xr:uid="{00000000-0002-0000-0100-000001000000}"/>
    <dataValidation allowBlank="1" showInputMessage="1" showErrorMessage="1" promptTitle="Variable EC" prompt="Enter your Total EC in mS/m here. It will compute resitivity (in ohm-m), skin depth and DOI.   _x000a__x000a_Also see results of preset EC values below.  " sqref="B12" xr:uid="{00000000-0002-0000-0100-000002000000}"/>
    <dataValidation allowBlank="1" showInputMessage="1" showErrorMessage="1" promptTitle="Depth of investigation" prompt="This is a computed value that estimates depth of investigation as some fraction or percent of the total skin depth. Please do not change. " sqref="F25:S26" xr:uid="{00000000-0002-0000-0100-000003000000}"/>
    <dataValidation allowBlank="1" showInputMessage="1" showErrorMessage="1" promptTitle="Your depth of investigation" prompt="This value is estimated using your specified frequencies and your EC value.   Please do not change the values in this cell.    " sqref="L18 F17:S17 F24:S24" xr:uid="{00000000-0002-0000-0100-000004000000}"/>
    <dataValidation allowBlank="1" showInputMessage="1" showErrorMessage="1" promptTitle="Depth of investigation" prompt="This is a computed value that uses the square root of the skin depth. Please do not change. " sqref="F18:K19 M18:S19 L19" xr:uid="{00000000-0002-0000-0100-000005000000}"/>
    <dataValidation allowBlank="1" showInputMessage="1" showErrorMessage="1" promptTitle="Frequency in Hz" prompt="Enter your frequency value here.  It will be used for the estimate of skin depth below and it will be copied to the right." sqref="F9:S9" xr:uid="{00000000-0002-0000-0100-000006000000}"/>
    <dataValidation allowBlank="1" showInputMessage="1" showErrorMessage="1" promptTitle="Skin depth" prompt="This value is estimated using your specified frequencies and your EC value.   Please do not change the values in this cell.    " sqref="F10:S10 L11:L12" xr:uid="{00000000-0002-0000-0100-000007000000}"/>
    <dataValidation allowBlank="1" showInputMessage="1" showErrorMessage="1" promptTitle="Fraction or proportion factor" prompt="This value is used to estimate the depth of investigation as some proportion of the total skin depth.   Typical values are 0.1 to 0.3.   This value is multiplied by the skin depth to get an estimated depth  in meters.  I typically use 0.12 (cj)" sqref="J21" xr:uid="{00000000-0002-0000-0100-000008000000}"/>
    <dataValidation allowBlank="1" showInputMessage="1" showErrorMessage="1" promptTitle="estimate of skin depth" prompt="This is a computed value. Please do not change. " sqref="Y12:Y20 F11:K12 M11:S12" xr:uid="{00000000-0002-0000-0100-000009000000}"/>
    <dataValidation allowBlank="1" showInputMessage="1" showErrorMessage="1" promptTitle="Computed field" prompt="All blue text fields are computed. Please do not change." sqref="B6" xr:uid="{81455B45-4994-45AF-B779-62296E46BCFF}"/>
    <dataValidation allowBlank="1" showInputMessage="1" showErrorMessage="1" promptTitle="Optional use" prompt="Enter resistivity value in ohm-m here to compute the conductivity in mS/m. _x000a_" sqref="D6" xr:uid="{8EC85498-AA07-4E36-B3A4-D958E6E45C91}"/>
  </dataValidations>
  <pageMargins left="0.25" right="0.25" top="0.75" bottom="0.75" header="0.3" footer="0.3"/>
  <pageSetup scale="50" orientation="landscape" r:id="rId1"/>
  <headerFooter alignWithMargins="0">
    <oddFooter>&amp;L&amp;F&amp;R   cjohnson@usgs.gov   &amp;D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AF40"/>
  <sheetViews>
    <sheetView showGridLines="0" zoomScale="87" zoomScaleNormal="87" workbookViewId="0">
      <selection activeCell="D7" sqref="D7"/>
    </sheetView>
  </sheetViews>
  <sheetFormatPr defaultRowHeight="12.5" x14ac:dyDescent="0.25"/>
  <cols>
    <col min="1" max="1" width="1.453125" customWidth="1"/>
    <col min="2" max="4" width="9.6328125" customWidth="1"/>
    <col min="5" max="5" width="2.36328125" customWidth="1"/>
    <col min="6" max="6" width="8.6328125" customWidth="1"/>
    <col min="7" max="12" width="9.6328125" customWidth="1"/>
    <col min="13" max="13" width="3" customWidth="1"/>
    <col min="14" max="19" width="9.6328125" hidden="1" customWidth="1"/>
    <col min="20" max="21" width="9.6328125" customWidth="1"/>
    <col min="22" max="22" width="2.6328125" customWidth="1"/>
    <col min="29" max="29" width="5" customWidth="1"/>
    <col min="30" max="30" width="41.6328125" customWidth="1"/>
    <col min="31" max="32" width="13.6328125" customWidth="1"/>
  </cols>
  <sheetData>
    <row r="2" spans="2:32" ht="18" x14ac:dyDescent="0.4">
      <c r="B2" s="16" t="s">
        <v>41</v>
      </c>
      <c r="K2" s="39" t="s">
        <v>23</v>
      </c>
    </row>
    <row r="3" spans="2:32" ht="13" x14ac:dyDescent="0.3">
      <c r="K3" s="70" t="s">
        <v>27</v>
      </c>
      <c r="L3" s="39"/>
    </row>
    <row r="4" spans="2:32" ht="16.25" customHeight="1" thickBot="1" x14ac:dyDescent="0.35">
      <c r="G4" s="19" t="s">
        <v>11</v>
      </c>
      <c r="J4" s="18" t="s">
        <v>8</v>
      </c>
      <c r="K4" s="19" t="s">
        <v>10</v>
      </c>
      <c r="L4" s="19"/>
      <c r="O4" t="s">
        <v>9</v>
      </c>
    </row>
    <row r="5" spans="2:32" ht="18" customHeight="1" thickBot="1" x14ac:dyDescent="0.35">
      <c r="F5" s="3"/>
      <c r="G5" s="5" t="s">
        <v>0</v>
      </c>
      <c r="H5" s="4">
        <f>4*3.14159*(10^-7)</f>
        <v>1.2566359999999999E-6</v>
      </c>
      <c r="U5" s="1" t="s">
        <v>20</v>
      </c>
      <c r="V5" s="1"/>
    </row>
    <row r="6" spans="2:32" ht="13.5" thickBot="1" x14ac:dyDescent="0.35">
      <c r="F6" s="2"/>
      <c r="G6" s="6"/>
      <c r="H6" s="2"/>
      <c r="I6" s="1" t="s">
        <v>19</v>
      </c>
      <c r="U6" s="1" t="s">
        <v>21</v>
      </c>
      <c r="V6" s="1"/>
    </row>
    <row r="7" spans="2:32" s="1" customFormat="1" ht="35.4" customHeight="1" x14ac:dyDescent="0.3">
      <c r="F7" s="103" t="s">
        <v>18</v>
      </c>
      <c r="G7" s="104"/>
      <c r="H7" s="104"/>
      <c r="I7" s="104"/>
      <c r="J7" s="104"/>
      <c r="K7" s="104"/>
      <c r="L7" s="104"/>
      <c r="M7" s="105"/>
      <c r="N7" s="21"/>
      <c r="O7" s="21"/>
      <c r="P7" s="21"/>
      <c r="Q7" s="21"/>
      <c r="R7" s="7"/>
      <c r="S7" s="21"/>
      <c r="T7"/>
      <c r="V7"/>
      <c r="W7"/>
      <c r="X7"/>
      <c r="Y7"/>
      <c r="Z7"/>
      <c r="AA7"/>
      <c r="AB7"/>
    </row>
    <row r="8" spans="2:32" s="1" customFormat="1" ht="14" x14ac:dyDescent="0.3">
      <c r="B8" s="9" t="s">
        <v>1</v>
      </c>
      <c r="C8" s="9" t="s">
        <v>2</v>
      </c>
      <c r="D8" s="27" t="s">
        <v>3</v>
      </c>
      <c r="F8" s="123" t="s">
        <v>38</v>
      </c>
      <c r="G8" s="55"/>
      <c r="H8" s="55"/>
      <c r="I8" s="112" t="s">
        <v>14</v>
      </c>
      <c r="J8" s="12"/>
      <c r="K8" s="12"/>
      <c r="L8" s="12"/>
      <c r="M8" s="40"/>
      <c r="N8" s="25" t="s">
        <v>12</v>
      </c>
      <c r="O8" s="26"/>
      <c r="P8" s="12"/>
      <c r="Q8" s="26"/>
      <c r="R8" s="10"/>
      <c r="S8" s="12"/>
      <c r="T8"/>
      <c r="V8"/>
      <c r="W8"/>
      <c r="X8"/>
      <c r="Y8"/>
      <c r="Z8"/>
      <c r="AA8"/>
      <c r="AB8"/>
    </row>
    <row r="9" spans="2:32" s="15" customFormat="1" ht="21" customHeight="1" thickBot="1" x14ac:dyDescent="0.35">
      <c r="B9" s="13" t="s">
        <v>5</v>
      </c>
      <c r="C9" s="13" t="s">
        <v>6</v>
      </c>
      <c r="D9" s="13" t="s">
        <v>7</v>
      </c>
      <c r="E9" s="14"/>
      <c r="F9" s="135">
        <f>+'LoF_Est SkinD and DOI-Metric'!F9</f>
        <v>1530</v>
      </c>
      <c r="G9" s="136">
        <f>+'LoF_Est SkinD and DOI-Metric'!G9</f>
        <v>3930</v>
      </c>
      <c r="H9" s="136">
        <f>+'LoF_Est SkinD and DOI-Metric'!H9</f>
        <v>9000</v>
      </c>
      <c r="I9" s="136">
        <f>+'LoF_Est SkinD and DOI-Metric'!I9</f>
        <v>13590</v>
      </c>
      <c r="J9" s="136">
        <f>+'LoF_Est SkinD and DOI-Metric'!J9</f>
        <v>23070</v>
      </c>
      <c r="K9" s="136">
        <f>+'LoF_Est SkinD and DOI-Metric'!K9</f>
        <v>33030</v>
      </c>
      <c r="L9" s="136">
        <f>+'LoF_Est SkinD and DOI-Metric'!L9</f>
        <v>47970</v>
      </c>
      <c r="M9" s="87" t="s">
        <v>15</v>
      </c>
      <c r="N9" s="29">
        <v>79000</v>
      </c>
      <c r="O9" s="29">
        <v>79000</v>
      </c>
      <c r="P9" s="29">
        <v>79000</v>
      </c>
      <c r="Q9" s="29">
        <v>79000</v>
      </c>
      <c r="R9" s="29">
        <v>79000</v>
      </c>
      <c r="S9" s="29">
        <v>79000</v>
      </c>
      <c r="T9"/>
      <c r="U9" s="1"/>
      <c r="V9"/>
      <c r="W9"/>
      <c r="X9"/>
      <c r="Y9"/>
      <c r="Z9"/>
      <c r="AA9"/>
      <c r="AB9"/>
      <c r="AC9" s="1" t="s">
        <v>25</v>
      </c>
      <c r="AF9" s="84">
        <f>+B11</f>
        <v>40</v>
      </c>
    </row>
    <row r="10" spans="2:32" ht="18" customHeight="1" thickTop="1" x14ac:dyDescent="0.3">
      <c r="B10" s="88">
        <f>+'LoF_Est SkinD and DOI-Metric'!B10</f>
        <v>80</v>
      </c>
      <c r="C10" s="43">
        <f>+B10/1000</f>
        <v>0.08</v>
      </c>
      <c r="D10" s="43">
        <f>1/C10</f>
        <v>12.5</v>
      </c>
      <c r="F10" s="56">
        <f>+'LoF_Est SkinD and DOI-Metric'!F10*3.281</f>
        <v>149.2573877696467</v>
      </c>
      <c r="G10" s="57">
        <f>+'LoF_Est SkinD and DOI-Metric'!G10*3.281</f>
        <v>93.129072296625907</v>
      </c>
      <c r="H10" s="57">
        <f>+'LoF_Est SkinD and DOI-Metric'!H10*3.281</f>
        <v>61.540397517802695</v>
      </c>
      <c r="I10" s="57">
        <f>+'LoF_Est SkinD and DOI-Metric'!I10*3.281</f>
        <v>50.080865248177133</v>
      </c>
      <c r="J10" s="57">
        <f>+'LoF_Est SkinD and DOI-Metric'!J10*3.281</f>
        <v>38.43773202422495</v>
      </c>
      <c r="K10" s="57">
        <f>+'LoF_Est SkinD and DOI-Metric'!K10*3.281</f>
        <v>32.123826017413471</v>
      </c>
      <c r="L10" s="57">
        <f>+'LoF_Est SkinD and DOI-Metric'!L10*3.281</f>
        <v>26.656105139535612</v>
      </c>
      <c r="M10" s="58" t="s">
        <v>15</v>
      </c>
      <c r="N10" s="36">
        <f t="shared" ref="N10:S12" si="0">1/(SQRT($H$5*$C10*PI()*N$9))</f>
        <v>6.3308463881857104</v>
      </c>
      <c r="O10" s="36">
        <f t="shared" si="0"/>
        <v>6.3308463881857104</v>
      </c>
      <c r="P10" s="36">
        <f t="shared" si="0"/>
        <v>6.3308463881857104</v>
      </c>
      <c r="Q10" s="36">
        <f t="shared" si="0"/>
        <v>6.3308463881857104</v>
      </c>
      <c r="R10" s="36">
        <f t="shared" si="0"/>
        <v>6.3308463881857104</v>
      </c>
      <c r="S10" s="36">
        <f t="shared" si="0"/>
        <v>6.3308463881857104</v>
      </c>
      <c r="U10" s="1"/>
      <c r="V10" s="1"/>
      <c r="W10" s="1"/>
      <c r="X10" s="1"/>
      <c r="Y10" s="1"/>
      <c r="AE10" s="73" t="s">
        <v>30</v>
      </c>
      <c r="AF10" s="85">
        <f>+D11</f>
        <v>25</v>
      </c>
    </row>
    <row r="11" spans="2:32" ht="18" customHeight="1" x14ac:dyDescent="0.3">
      <c r="B11" s="88">
        <f>+'LoF_Est SkinD and DOI-Metric'!B11</f>
        <v>40</v>
      </c>
      <c r="C11" s="43">
        <f>+B11/1000</f>
        <v>0.04</v>
      </c>
      <c r="D11" s="43">
        <f>1/C11</f>
        <v>25</v>
      </c>
      <c r="F11" s="56">
        <f>+'LoF_Est SkinD and DOI-Metric'!F11*3.281</f>
        <v>211.08182206821448</v>
      </c>
      <c r="G11" s="57">
        <f>+'LoF_Est SkinD and DOI-Metric'!G11*3.281</f>
        <v>131.70439709311285</v>
      </c>
      <c r="H11" s="57">
        <f>+'LoF_Est SkinD and DOI-Metric'!H11*3.281</f>
        <v>87.031264803508108</v>
      </c>
      <c r="I11" s="57">
        <f>+'LoF_Est SkinD and DOI-Metric'!I11*3.281</f>
        <v>70.825038849351529</v>
      </c>
      <c r="J11" s="57">
        <f>+'LoF_Est SkinD and DOI-Metric'!J11*3.281</f>
        <v>54.35916193552157</v>
      </c>
      <c r="K11" s="57">
        <f>+'LoF_Est SkinD and DOI-Metric'!K11*3.281</f>
        <v>45.429950429139815</v>
      </c>
      <c r="L11" s="57">
        <f>+'LoF_Est SkinD and DOI-Metric'!L11*3.281</f>
        <v>37.697425408374421</v>
      </c>
      <c r="M11" s="58" t="s">
        <v>15</v>
      </c>
      <c r="N11" s="36">
        <f t="shared" si="0"/>
        <v>8.9531688234729554</v>
      </c>
      <c r="O11" s="36">
        <f t="shared" si="0"/>
        <v>8.9531688234729554</v>
      </c>
      <c r="P11" s="36">
        <f t="shared" si="0"/>
        <v>8.9531688234729554</v>
      </c>
      <c r="Q11" s="36">
        <f t="shared" si="0"/>
        <v>8.9531688234729554</v>
      </c>
      <c r="R11" s="36">
        <f t="shared" si="0"/>
        <v>8.9531688234729554</v>
      </c>
      <c r="S11" s="36">
        <f t="shared" si="0"/>
        <v>8.9531688234729554</v>
      </c>
      <c r="U11" s="1"/>
      <c r="V11" s="1"/>
      <c r="W11" s="1"/>
      <c r="X11" s="1"/>
      <c r="Y11" s="1"/>
    </row>
    <row r="12" spans="2:32" ht="18" customHeight="1" thickBot="1" x14ac:dyDescent="0.35">
      <c r="B12" s="88">
        <f>+'LoF_Est SkinD and DOI-Metric'!B12</f>
        <v>20</v>
      </c>
      <c r="C12" s="72">
        <f>+B12/1000</f>
        <v>0.02</v>
      </c>
      <c r="D12" s="43">
        <f>1/C12</f>
        <v>50</v>
      </c>
      <c r="F12" s="59">
        <f>+'LoF_Est SkinD and DOI-Metric'!F12*3.281</f>
        <v>298.5147755392934</v>
      </c>
      <c r="G12" s="60">
        <f>+'LoF_Est SkinD and DOI-Metric'!G12*3.281</f>
        <v>186.25814459325181</v>
      </c>
      <c r="H12" s="60">
        <f>+'LoF_Est SkinD and DOI-Metric'!H12*3.281</f>
        <v>123.08079503560539</v>
      </c>
      <c r="I12" s="60">
        <f>+'LoF_Est SkinD and DOI-Metric'!I12*3.281</f>
        <v>100.16173049635427</v>
      </c>
      <c r="J12" s="60">
        <f>+'LoF_Est SkinD and DOI-Metric'!J12*3.281</f>
        <v>76.875464048449899</v>
      </c>
      <c r="K12" s="60">
        <f>+'LoF_Est SkinD and DOI-Metric'!K12*3.281</f>
        <v>64.247652034826942</v>
      </c>
      <c r="L12" s="60">
        <f>+'LoF_Est SkinD and DOI-Metric'!L12*3.281</f>
        <v>53.312210279071223</v>
      </c>
      <c r="M12" s="61" t="s">
        <v>15</v>
      </c>
      <c r="N12" s="37">
        <f t="shared" si="0"/>
        <v>12.661692776371421</v>
      </c>
      <c r="O12" s="37">
        <f t="shared" si="0"/>
        <v>12.661692776371421</v>
      </c>
      <c r="P12" s="37">
        <f t="shared" si="0"/>
        <v>12.661692776371421</v>
      </c>
      <c r="Q12" s="37">
        <f t="shared" si="0"/>
        <v>12.661692776371421</v>
      </c>
      <c r="R12" s="37">
        <f t="shared" si="0"/>
        <v>12.661692776371421</v>
      </c>
      <c r="S12" s="37">
        <f t="shared" si="0"/>
        <v>12.661692776371421</v>
      </c>
      <c r="Y12" s="20"/>
    </row>
    <row r="13" spans="2:32" ht="13" thickBot="1" x14ac:dyDescent="0.3">
      <c r="N13" s="30"/>
      <c r="O13" s="30"/>
      <c r="P13" s="30"/>
      <c r="Q13" s="30"/>
      <c r="R13" s="30"/>
      <c r="S13" s="30"/>
      <c r="Y13" s="20"/>
    </row>
    <row r="14" spans="2:32" ht="14" x14ac:dyDescent="0.3">
      <c r="B14" s="2"/>
      <c r="C14" s="2"/>
      <c r="D14" s="2"/>
      <c r="F14" s="137" t="s">
        <v>37</v>
      </c>
      <c r="G14" s="7"/>
      <c r="H14" s="7"/>
      <c r="I14" s="7"/>
      <c r="J14" s="7"/>
      <c r="K14" s="7"/>
      <c r="L14" s="7"/>
      <c r="M14" s="8"/>
      <c r="N14" s="31"/>
      <c r="O14" s="32"/>
      <c r="P14" s="32"/>
      <c r="Q14" s="32"/>
      <c r="R14" s="32"/>
      <c r="S14" s="32"/>
      <c r="Y14" s="20"/>
    </row>
    <row r="15" spans="2:32" ht="13" x14ac:dyDescent="0.3">
      <c r="B15" s="2"/>
      <c r="C15" s="2"/>
      <c r="D15" s="2"/>
      <c r="F15" s="11" t="s">
        <v>4</v>
      </c>
      <c r="G15" s="12"/>
      <c r="H15" s="12"/>
      <c r="I15" s="12"/>
      <c r="J15" s="12"/>
      <c r="K15" s="12"/>
      <c r="L15" s="12"/>
      <c r="M15" s="40"/>
      <c r="N15" s="33"/>
      <c r="O15" s="34"/>
      <c r="P15" s="34"/>
      <c r="Q15" s="34"/>
      <c r="R15" s="34"/>
      <c r="S15" s="34"/>
      <c r="Y15" s="20"/>
    </row>
    <row r="16" spans="2:32" ht="18" customHeight="1" x14ac:dyDescent="0.3">
      <c r="B16" s="14" t="s">
        <v>1</v>
      </c>
      <c r="C16" s="14" t="s">
        <v>2</v>
      </c>
      <c r="D16" s="28" t="s">
        <v>3</v>
      </c>
      <c r="F16" s="133">
        <f>+$F$9</f>
        <v>1530</v>
      </c>
      <c r="G16" s="134">
        <f t="shared" ref="G16:S16" si="1">+G$9</f>
        <v>3930</v>
      </c>
      <c r="H16" s="134">
        <f t="shared" si="1"/>
        <v>9000</v>
      </c>
      <c r="I16" s="134">
        <f t="shared" si="1"/>
        <v>13590</v>
      </c>
      <c r="J16" s="134">
        <f t="shared" si="1"/>
        <v>23070</v>
      </c>
      <c r="K16" s="134">
        <f t="shared" si="1"/>
        <v>33030</v>
      </c>
      <c r="L16" s="134">
        <f>+$L$9</f>
        <v>47970</v>
      </c>
      <c r="M16" s="41" t="s">
        <v>15</v>
      </c>
      <c r="N16" s="35">
        <f t="shared" si="1"/>
        <v>79000</v>
      </c>
      <c r="O16" s="35">
        <f t="shared" si="1"/>
        <v>79000</v>
      </c>
      <c r="P16" s="35">
        <f t="shared" si="1"/>
        <v>79000</v>
      </c>
      <c r="Q16" s="35">
        <f t="shared" si="1"/>
        <v>79000</v>
      </c>
      <c r="R16" s="35">
        <f t="shared" si="1"/>
        <v>79000</v>
      </c>
      <c r="S16" s="35">
        <f t="shared" si="1"/>
        <v>79000</v>
      </c>
      <c r="Y16" s="20"/>
    </row>
    <row r="17" spans="2:30" ht="18" customHeight="1" x14ac:dyDescent="0.25">
      <c r="B17" s="24">
        <f>+$B$10</f>
        <v>80</v>
      </c>
      <c r="C17" s="43">
        <f>+B17/1000</f>
        <v>0.08</v>
      </c>
      <c r="D17" s="43">
        <f>1/C17</f>
        <v>12.5</v>
      </c>
      <c r="F17" s="62">
        <f>+'LoF_Est SkinD and DOI-Metric'!F17*3.281</f>
        <v>22.129471057217135</v>
      </c>
      <c r="G17" s="63">
        <f>+'LoF_Est SkinD and DOI-Metric'!G17*3.281</f>
        <v>17.480174089671692</v>
      </c>
      <c r="H17" s="63">
        <f>+'LoF_Est SkinD and DOI-Metric'!H17*3.281</f>
        <v>14.209646169272149</v>
      </c>
      <c r="I17" s="63">
        <f>+'LoF_Est SkinD and DOI-Metric'!I17*3.281</f>
        <v>12.818553696859453</v>
      </c>
      <c r="J17" s="63">
        <f>+'LoF_Est SkinD and DOI-Metric'!J17*3.281</f>
        <v>11.23005782582984</v>
      </c>
      <c r="K17" s="63">
        <f>+'LoF_Est SkinD and DOI-Metric'!K17*3.281</f>
        <v>10.266366112852863</v>
      </c>
      <c r="L17" s="63">
        <f>+'LoF_Est SkinD and DOI-Metric'!L17*3.281</f>
        <v>9.3519346107004164</v>
      </c>
      <c r="M17" s="64" t="s">
        <v>15</v>
      </c>
      <c r="N17" s="36">
        <f t="shared" ref="N17:S19" si="2">SQRT(N10)</f>
        <v>2.5161173240104904</v>
      </c>
      <c r="O17" s="36">
        <f t="shared" si="2"/>
        <v>2.5161173240104904</v>
      </c>
      <c r="P17" s="36">
        <f t="shared" si="2"/>
        <v>2.5161173240104904</v>
      </c>
      <c r="Q17" s="36">
        <f t="shared" si="2"/>
        <v>2.5161173240104904</v>
      </c>
      <c r="R17" s="36">
        <f t="shared" si="2"/>
        <v>2.5161173240104904</v>
      </c>
      <c r="S17" s="36">
        <f t="shared" si="2"/>
        <v>2.5161173240104904</v>
      </c>
      <c r="Y17" s="20"/>
    </row>
    <row r="18" spans="2:30" ht="18" customHeight="1" x14ac:dyDescent="0.3">
      <c r="B18" s="24">
        <f>+$B$11</f>
        <v>40</v>
      </c>
      <c r="C18" s="43">
        <f>+B18/1000</f>
        <v>0.04</v>
      </c>
      <c r="D18" s="43">
        <f>1/C18</f>
        <v>25</v>
      </c>
      <c r="F18" s="80">
        <f>+'LoF_Est SkinD and DOI-Metric'!F18*3.281</f>
        <v>26.316524432489405</v>
      </c>
      <c r="G18" s="81">
        <f>+'LoF_Est SkinD and DOI-Metric'!G18*3.281</f>
        <v>20.787547398923792</v>
      </c>
      <c r="H18" s="81">
        <f>+'LoF_Est SkinD and DOI-Metric'!H18*3.281</f>
        <v>16.898212326169595</v>
      </c>
      <c r="I18" s="81">
        <f>+'LoF_Est SkinD and DOI-Metric'!I18*3.281</f>
        <v>15.243915260349697</v>
      </c>
      <c r="J18" s="81">
        <f>+'LoF_Est SkinD and DOI-Metric'!J18*3.281</f>
        <v>13.354864668368837</v>
      </c>
      <c r="K18" s="81">
        <f>+'LoF_Est SkinD and DOI-Metric'!K18*3.281</f>
        <v>12.208835626627453</v>
      </c>
      <c r="L18" s="81">
        <f>+'LoF_Est SkinD and DOI-Metric'!L18*3.281</f>
        <v>11.121387178085136</v>
      </c>
      <c r="M18" s="64" t="s">
        <v>15</v>
      </c>
      <c r="N18" s="36">
        <f t="shared" si="2"/>
        <v>2.9921846238948819</v>
      </c>
      <c r="O18" s="36">
        <f t="shared" si="2"/>
        <v>2.9921846238948819</v>
      </c>
      <c r="P18" s="36">
        <f t="shared" si="2"/>
        <v>2.9921846238948819</v>
      </c>
      <c r="Q18" s="36">
        <f t="shared" si="2"/>
        <v>2.9921846238948819</v>
      </c>
      <c r="R18" s="36">
        <f t="shared" si="2"/>
        <v>2.9921846238948819</v>
      </c>
      <c r="S18" s="36">
        <f t="shared" si="2"/>
        <v>2.9921846238948819</v>
      </c>
      <c r="Y18" s="20"/>
    </row>
    <row r="19" spans="2:30" ht="18" customHeight="1" thickBot="1" x14ac:dyDescent="0.3">
      <c r="B19" s="24">
        <f>+$B$12</f>
        <v>20</v>
      </c>
      <c r="C19" s="72">
        <f>+B19/1000</f>
        <v>0.02</v>
      </c>
      <c r="D19" s="43">
        <f>1/C19</f>
        <v>50</v>
      </c>
      <c r="F19" s="65">
        <f>+'LoF_Est SkinD and DOI-Metric'!F19*3.281</f>
        <v>31.295798097259347</v>
      </c>
      <c r="G19" s="66">
        <f>+'LoF_Est SkinD and DOI-Metric'!G19*3.281</f>
        <v>24.720699270256478</v>
      </c>
      <c r="H19" s="66">
        <f>+'LoF_Est SkinD and DOI-Metric'!H19*3.281</f>
        <v>20.095474329107567</v>
      </c>
      <c r="I19" s="66">
        <f>+'LoF_Est SkinD and DOI-Metric'!I19*3.281</f>
        <v>18.128172488106415</v>
      </c>
      <c r="J19" s="66">
        <f>+'LoF_Est SkinD and DOI-Metric'!J19*3.281</f>
        <v>15.881700083522675</v>
      </c>
      <c r="K19" s="66">
        <f>+'LoF_Est SkinD and DOI-Metric'!K19*3.281</f>
        <v>14.518834193084073</v>
      </c>
      <c r="L19" s="66">
        <f>+'LoF_Est SkinD and DOI-Metric'!L19*3.281</f>
        <v>13.225632760878879</v>
      </c>
      <c r="M19" s="67" t="s">
        <v>15</v>
      </c>
      <c r="N19" s="37">
        <f t="shared" si="2"/>
        <v>3.5583272441375344</v>
      </c>
      <c r="O19" s="37">
        <f t="shared" si="2"/>
        <v>3.5583272441375344</v>
      </c>
      <c r="P19" s="37">
        <f t="shared" si="2"/>
        <v>3.5583272441375344</v>
      </c>
      <c r="Q19" s="37">
        <f t="shared" si="2"/>
        <v>3.5583272441375344</v>
      </c>
      <c r="R19" s="37">
        <f t="shared" si="2"/>
        <v>3.5583272441375344</v>
      </c>
      <c r="S19" s="37">
        <f t="shared" si="2"/>
        <v>3.5583272441375344</v>
      </c>
      <c r="Y19" s="20"/>
    </row>
    <row r="20" spans="2:30" ht="13.5" thickBot="1" x14ac:dyDescent="0.35">
      <c r="F20" s="38"/>
      <c r="G20" s="38"/>
      <c r="H20" s="38"/>
      <c r="I20" s="38"/>
      <c r="J20" s="110" t="s">
        <v>13</v>
      </c>
      <c r="K20" s="38"/>
      <c r="L20" s="38"/>
      <c r="M20" s="38"/>
      <c r="N20" s="30"/>
      <c r="O20" s="30"/>
      <c r="P20" s="30"/>
      <c r="Q20" s="30"/>
      <c r="R20" s="30"/>
      <c r="S20" s="30"/>
      <c r="Y20" s="20"/>
    </row>
    <row r="21" spans="2:30" ht="16" thickBot="1" x14ac:dyDescent="0.4">
      <c r="B21" s="2"/>
      <c r="C21" s="2"/>
      <c r="D21" s="2"/>
      <c r="F21" s="132" t="s">
        <v>36</v>
      </c>
      <c r="G21" s="7"/>
      <c r="H21" s="7"/>
      <c r="I21" s="7"/>
      <c r="J21" s="86">
        <f>+'LoF_Est SkinD and DOI-Metric'!J21</f>
        <v>0.13</v>
      </c>
      <c r="K21" s="7"/>
      <c r="L21" s="7"/>
      <c r="M21" s="8"/>
      <c r="N21" s="31"/>
      <c r="O21" s="31"/>
      <c r="P21" s="31"/>
      <c r="Q21" s="31"/>
      <c r="R21" s="31"/>
      <c r="S21" s="31"/>
    </row>
    <row r="22" spans="2:30" ht="13" x14ac:dyDescent="0.3">
      <c r="B22" s="2"/>
      <c r="C22" s="2"/>
      <c r="D22" s="2"/>
      <c r="F22" s="11" t="s">
        <v>4</v>
      </c>
      <c r="G22" s="12"/>
      <c r="H22" s="12"/>
      <c r="I22" s="12"/>
      <c r="J22" s="12"/>
      <c r="K22" s="12"/>
      <c r="L22" s="12"/>
      <c r="M22" s="40"/>
      <c r="N22" s="33"/>
      <c r="O22" s="33"/>
      <c r="P22" s="33"/>
      <c r="Q22" s="33"/>
      <c r="R22" s="33"/>
      <c r="S22" s="33"/>
    </row>
    <row r="23" spans="2:30" ht="18" customHeight="1" x14ac:dyDescent="0.3">
      <c r="B23" s="14" t="s">
        <v>1</v>
      </c>
      <c r="C23" s="14" t="s">
        <v>2</v>
      </c>
      <c r="D23" s="28" t="s">
        <v>3</v>
      </c>
      <c r="F23" s="133">
        <f>+$F$9</f>
        <v>1530</v>
      </c>
      <c r="G23" s="134">
        <f t="shared" ref="G23:S23" si="3">+G$9</f>
        <v>3930</v>
      </c>
      <c r="H23" s="134">
        <f t="shared" si="3"/>
        <v>9000</v>
      </c>
      <c r="I23" s="134">
        <f t="shared" si="3"/>
        <v>13590</v>
      </c>
      <c r="J23" s="134">
        <f t="shared" si="3"/>
        <v>23070</v>
      </c>
      <c r="K23" s="134">
        <f t="shared" si="3"/>
        <v>33030</v>
      </c>
      <c r="L23" s="134">
        <f>+$L$9</f>
        <v>47970</v>
      </c>
      <c r="M23" s="41" t="s">
        <v>15</v>
      </c>
      <c r="N23" s="35">
        <f t="shared" si="3"/>
        <v>79000</v>
      </c>
      <c r="O23" s="35">
        <f t="shared" si="3"/>
        <v>79000</v>
      </c>
      <c r="P23" s="35">
        <f t="shared" si="3"/>
        <v>79000</v>
      </c>
      <c r="Q23" s="35">
        <f t="shared" si="3"/>
        <v>79000</v>
      </c>
      <c r="R23" s="35">
        <f t="shared" si="3"/>
        <v>79000</v>
      </c>
      <c r="S23" s="35">
        <f t="shared" si="3"/>
        <v>79000</v>
      </c>
    </row>
    <row r="24" spans="2:30" ht="18" customHeight="1" x14ac:dyDescent="0.25">
      <c r="B24" s="24">
        <f>+$B$10</f>
        <v>80</v>
      </c>
      <c r="C24" s="43">
        <f>+B24/1000</f>
        <v>0.08</v>
      </c>
      <c r="D24" s="42">
        <f>1/C24</f>
        <v>12.5</v>
      </c>
      <c r="F24" s="115">
        <f>+'LoF_Est SkinD and DOI-Metric'!F24*3.281</f>
        <v>19.40346041005407</v>
      </c>
      <c r="G24" s="116">
        <f>+'LoF_Est SkinD and DOI-Metric'!G24*3.281</f>
        <v>12.106779398561367</v>
      </c>
      <c r="H24" s="116">
        <f>+'LoF_Est SkinD and DOI-Metric'!H24*3.281</f>
        <v>8.0002516773143508</v>
      </c>
      <c r="I24" s="116">
        <f>+'LoF_Est SkinD and DOI-Metric'!I24*3.281</f>
        <v>6.5105124822630271</v>
      </c>
      <c r="J24" s="116">
        <f>+'LoF_Est SkinD and DOI-Metric'!J24*3.281</f>
        <v>4.9969051631492434</v>
      </c>
      <c r="K24" s="116">
        <f>+'LoF_Est SkinD and DOI-Metric'!K24*3.281</f>
        <v>4.1760973822637517</v>
      </c>
      <c r="L24" s="116">
        <f>+'LoF_Est SkinD and DOI-Metric'!L24*3.281</f>
        <v>3.4652936681396298</v>
      </c>
      <c r="M24" s="117" t="s">
        <v>15</v>
      </c>
      <c r="N24" s="36">
        <f t="shared" ref="N24:S24" si="4">N$10*$J$21</f>
        <v>0.82301003046414234</v>
      </c>
      <c r="O24" s="36">
        <f t="shared" si="4"/>
        <v>0.82301003046414234</v>
      </c>
      <c r="P24" s="36">
        <f t="shared" si="4"/>
        <v>0.82301003046414234</v>
      </c>
      <c r="Q24" s="36">
        <f t="shared" si="4"/>
        <v>0.82301003046414234</v>
      </c>
      <c r="R24" s="36">
        <f t="shared" si="4"/>
        <v>0.82301003046414234</v>
      </c>
      <c r="S24" s="36">
        <f t="shared" si="4"/>
        <v>0.82301003046414234</v>
      </c>
    </row>
    <row r="25" spans="2:30" ht="18" customHeight="1" x14ac:dyDescent="0.3">
      <c r="B25" s="24">
        <f>+$B$11</f>
        <v>40</v>
      </c>
      <c r="C25" s="43">
        <f>+B25/1000</f>
        <v>0.04</v>
      </c>
      <c r="D25" s="42">
        <f>1/C25</f>
        <v>25</v>
      </c>
      <c r="F25" s="118">
        <f>+'LoF_Est SkinD and DOI-Metric'!F25*3.281</f>
        <v>27.440636868867884</v>
      </c>
      <c r="G25" s="119">
        <f>+'LoF_Est SkinD and DOI-Metric'!G25*3.281</f>
        <v>17.121571622104671</v>
      </c>
      <c r="H25" s="119">
        <f>+'LoF_Est SkinD and DOI-Metric'!H25*3.281</f>
        <v>11.314064424456056</v>
      </c>
      <c r="I25" s="119">
        <f>+'LoF_Est SkinD and DOI-Metric'!I25*3.281</f>
        <v>9.2072550504156982</v>
      </c>
      <c r="J25" s="119">
        <f>+'LoF_Est SkinD and DOI-Metric'!J25*3.281</f>
        <v>7.066691051617803</v>
      </c>
      <c r="K25" s="119">
        <f>+'LoF_Est SkinD and DOI-Metric'!K25*3.281</f>
        <v>5.9058935557881762</v>
      </c>
      <c r="L25" s="119">
        <f>+'LoF_Est SkinD and DOI-Metric'!L25*3.281</f>
        <v>4.9006653030886751</v>
      </c>
      <c r="M25" s="117" t="s">
        <v>15</v>
      </c>
      <c r="N25" s="36">
        <f t="shared" ref="N25:S26" si="5">N11*$J$21</f>
        <v>1.1639119470514843</v>
      </c>
      <c r="O25" s="36">
        <f t="shared" si="5"/>
        <v>1.1639119470514843</v>
      </c>
      <c r="P25" s="36">
        <f t="shared" si="5"/>
        <v>1.1639119470514843</v>
      </c>
      <c r="Q25" s="36">
        <f t="shared" si="5"/>
        <v>1.1639119470514843</v>
      </c>
      <c r="R25" s="36">
        <f t="shared" si="5"/>
        <v>1.1639119470514843</v>
      </c>
      <c r="S25" s="36">
        <f t="shared" si="5"/>
        <v>1.1639119470514843</v>
      </c>
      <c r="AC25" s="82">
        <f>+AVERAGE(F25:L25)</f>
        <v>11.850968268048424</v>
      </c>
      <c r="AD25" s="83" t="s">
        <v>26</v>
      </c>
    </row>
    <row r="26" spans="2:30" ht="18" customHeight="1" thickBot="1" x14ac:dyDescent="0.3">
      <c r="B26" s="24">
        <f>+$B$12</f>
        <v>20</v>
      </c>
      <c r="C26" s="72">
        <f>+B26/1000</f>
        <v>0.02</v>
      </c>
      <c r="D26" s="43">
        <f>1/C26</f>
        <v>50</v>
      </c>
      <c r="F26" s="120">
        <f>+'LoF_Est SkinD and DOI-Metric'!F26*3.281</f>
        <v>38.806920820108139</v>
      </c>
      <c r="G26" s="121">
        <f>+'LoF_Est SkinD and DOI-Metric'!G26*3.281</f>
        <v>24.213558797122733</v>
      </c>
      <c r="H26" s="121">
        <f>+'LoF_Est SkinD and DOI-Metric'!H26*3.281</f>
        <v>16.000503354628702</v>
      </c>
      <c r="I26" s="121">
        <f>+'LoF_Est SkinD and DOI-Metric'!I26*3.281</f>
        <v>13.021024964526054</v>
      </c>
      <c r="J26" s="121">
        <f>+'LoF_Est SkinD and DOI-Metric'!J26*3.281</f>
        <v>9.9938103262984868</v>
      </c>
      <c r="K26" s="121">
        <f>+'LoF_Est SkinD and DOI-Metric'!K26*3.281</f>
        <v>8.3521947645275034</v>
      </c>
      <c r="L26" s="121">
        <f>+'LoF_Est SkinD and DOI-Metric'!L26*3.281</f>
        <v>6.9305873362792596</v>
      </c>
      <c r="M26" s="122" t="s">
        <v>15</v>
      </c>
      <c r="N26" s="37">
        <f t="shared" si="5"/>
        <v>1.6460200609282847</v>
      </c>
      <c r="O26" s="37">
        <f t="shared" si="5"/>
        <v>1.6460200609282847</v>
      </c>
      <c r="P26" s="37">
        <f t="shared" si="5"/>
        <v>1.6460200609282847</v>
      </c>
      <c r="Q26" s="37">
        <f t="shared" si="5"/>
        <v>1.6460200609282847</v>
      </c>
      <c r="R26" s="37">
        <f t="shared" si="5"/>
        <v>1.6460200609282847</v>
      </c>
      <c r="S26" s="37">
        <f t="shared" si="5"/>
        <v>1.6460200609282847</v>
      </c>
    </row>
    <row r="29" spans="2:30" ht="13" x14ac:dyDescent="0.3">
      <c r="B29" s="44"/>
      <c r="C29" s="138" t="s">
        <v>40</v>
      </c>
      <c r="D29" s="45"/>
      <c r="E29" s="45"/>
      <c r="F29" s="45"/>
      <c r="G29" s="45"/>
      <c r="H29" s="45"/>
      <c r="I29" s="45"/>
      <c r="J29" s="45"/>
      <c r="K29" s="45"/>
      <c r="L29" s="45"/>
      <c r="M29" s="45"/>
      <c r="N29" s="45"/>
      <c r="O29" s="45"/>
      <c r="P29" s="45"/>
      <c r="Q29" s="45"/>
      <c r="R29" s="45"/>
      <c r="S29" s="45"/>
      <c r="T29" s="45"/>
      <c r="U29" s="45"/>
      <c r="V29" s="45"/>
      <c r="W29" s="45"/>
      <c r="X29" s="45"/>
      <c r="Y29" s="54" t="s">
        <v>15</v>
      </c>
      <c r="Z29" s="45"/>
      <c r="AA29" s="46" t="s">
        <v>15</v>
      </c>
    </row>
    <row r="30" spans="2:30" x14ac:dyDescent="0.25">
      <c r="B30" s="47"/>
      <c r="C30" s="114" t="s">
        <v>29</v>
      </c>
      <c r="D30" s="78"/>
      <c r="E30" s="78"/>
      <c r="F30" s="78"/>
      <c r="G30" s="78"/>
      <c r="H30" s="78"/>
      <c r="I30" s="90"/>
      <c r="J30" s="79" t="s">
        <v>31</v>
      </c>
      <c r="K30" s="2"/>
      <c r="L30" s="2"/>
      <c r="M30" s="2"/>
      <c r="N30" s="2"/>
      <c r="O30" s="2"/>
      <c r="P30" s="2"/>
      <c r="Q30" s="2"/>
      <c r="R30" s="2"/>
      <c r="S30" s="2"/>
      <c r="T30" s="2"/>
      <c r="U30" s="2"/>
      <c r="V30" s="2"/>
      <c r="W30" s="2"/>
      <c r="X30" s="2"/>
      <c r="Y30" s="48" t="s">
        <v>15</v>
      </c>
      <c r="Z30" s="2"/>
      <c r="AA30" s="49"/>
    </row>
    <row r="31" spans="2:30" x14ac:dyDescent="0.25">
      <c r="B31" s="50"/>
      <c r="C31" s="52" t="s">
        <v>22</v>
      </c>
      <c r="D31" s="51"/>
      <c r="E31" s="51"/>
      <c r="F31" s="51"/>
      <c r="G31" s="51"/>
      <c r="H31" s="51"/>
      <c r="I31" s="51"/>
      <c r="J31" s="51"/>
      <c r="K31" s="51"/>
      <c r="L31" s="51"/>
      <c r="M31" s="51"/>
      <c r="N31" s="51"/>
      <c r="O31" s="51"/>
      <c r="P31" s="51"/>
      <c r="Q31" s="51"/>
      <c r="R31" s="51"/>
      <c r="S31" s="51"/>
      <c r="T31" s="51"/>
      <c r="U31" s="51"/>
      <c r="V31" s="51"/>
      <c r="W31" s="51"/>
      <c r="X31" s="51"/>
      <c r="Y31" s="52" t="s">
        <v>15</v>
      </c>
      <c r="Z31" s="51"/>
      <c r="AA31" s="53"/>
    </row>
    <row r="40" ht="18.649999999999999" customHeight="1" x14ac:dyDescent="0.25"/>
  </sheetData>
  <dataValidations xWindow="326" yWindow="446" count="7">
    <dataValidation allowBlank="1" showInputMessage="1" showErrorMessage="1" promptTitle="Depth of investigation" prompt="This is a computed value that estimates depth of investigation as some fraction or percent of the total skin depth. Please do not change. " sqref="N25:S26" xr:uid="{00000000-0002-0000-0200-000000000000}"/>
    <dataValidation allowBlank="1" showInputMessage="1" showErrorMessage="1" promptTitle="Your depth of investigation" prompt="This value is estimated using your specified frequencies and your EC value.   Please do not change the values in this cell.    " sqref="N17:S17 N24:S24" xr:uid="{00000000-0002-0000-0200-000001000000}"/>
    <dataValidation allowBlank="1" showInputMessage="1" showErrorMessage="1" promptTitle="Depth of investigation" prompt="This is a computed value that uses the square root of the skin depth. Please do not change. " sqref="N18:S19" xr:uid="{00000000-0002-0000-0200-000002000000}"/>
    <dataValidation allowBlank="1" showInputMessage="1" showErrorMessage="1" promptTitle="Frequency in Hz" prompt="Enter your frequency value here.  It will be used for the estimate of skin depth below and it will be copied to the right." sqref="N9:S9" xr:uid="{00000000-0002-0000-0200-000003000000}"/>
    <dataValidation allowBlank="1" showInputMessage="1" showErrorMessage="1" promptTitle="Skin depth" prompt="This value is estimated using your specified frequencies and your EC value.   Please do not change the values in this cell.    " sqref="N10:S10" xr:uid="{00000000-0002-0000-0200-000004000000}"/>
    <dataValidation allowBlank="1" showInputMessage="1" showErrorMessage="1" promptTitle="estimate of skin depth" prompt="This is a computed value. Please do not change. " sqref="Y12:Y20 N11:S12" xr:uid="{00000000-0002-0000-0200-000005000000}"/>
    <dataValidation allowBlank="1" showInputMessage="1" showErrorMessage="1" promptTitle="Please do not change" prompt="All values are calculated from Metric page" sqref="B7:M26" xr:uid="{00000000-0002-0000-0200-000006000000}"/>
  </dataValidations>
  <pageMargins left="0.5" right="0.5" top="1" bottom="1" header="0.5" footer="0.5"/>
  <pageSetup scale="49" orientation="landscape" r:id="rId1"/>
  <headerFooter alignWithMargins="0">
    <oddFooter>&amp;L&amp;F&amp;R   cjohnson@usgs.gov   &amp;D</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LoF_Est SkinD and DOI-Metric</vt:lpstr>
      <vt:lpstr>HiF Est SkinD and DOI-M</vt:lpstr>
      <vt:lpstr>LOW-f skinD and DOI-m2ft</vt:lpstr>
    </vt:vector>
  </TitlesOfParts>
  <Company>USGS-OGW-BG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GEM2 Skin Depth</dc:title>
  <dc:subject>training tool</dc:subject>
  <dc:creator>Carole Johnson</dc:creator>
  <cp:keywords>EM. GEM2, Skin depth</cp:keywords>
  <dc:description>computing skin depth for GEM2
Please do not distribute.</dc:description>
  <cp:lastModifiedBy>Werkema, Dale</cp:lastModifiedBy>
  <cp:lastPrinted>2019-12-26T17:00:15Z</cp:lastPrinted>
  <dcterms:created xsi:type="dcterms:W3CDTF">2010-12-23T18:25:11Z</dcterms:created>
  <dcterms:modified xsi:type="dcterms:W3CDTF">2023-01-13T17:00:24Z</dcterms:modified>
</cp:coreProperties>
</file>